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ofnelincoln-my.sharepoint.com/personal/mmanhatton2_unl_edu/Documents/R practice/DCVegMon/data/"/>
    </mc:Choice>
  </mc:AlternateContent>
  <xr:revisionPtr revIDLastSave="1" documentId="13_ncr:1_{D9391D3C-A7AD-49DF-8777-7F6112C1DBFC}" xr6:coauthVersionLast="47" xr6:coauthVersionMax="47" xr10:uidLastSave="{EC3745E4-3051-4C77-BA58-A4CB185E7F57}"/>
  <bookViews>
    <workbookView xWindow="-108" yWindow="-108" windowWidth="23256" windowHeight="12576" tabRatio="938" activeTab="4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0" l="1"/>
  <c r="C14" i="10"/>
  <c r="C15" i="10"/>
  <c r="C16" i="10"/>
  <c r="C17" i="10"/>
  <c r="C18" i="10"/>
  <c r="F14" i="9"/>
  <c r="F15" i="9"/>
  <c r="F16" i="9"/>
  <c r="F18" i="9"/>
  <c r="C14" i="9"/>
  <c r="C15" i="9"/>
  <c r="C16" i="9"/>
  <c r="C18" i="9"/>
  <c r="B12" i="9" l="1"/>
  <c r="D16" i="9"/>
  <c r="C13" i="6" l="1"/>
  <c r="C14" i="6"/>
  <c r="C15" i="6"/>
  <c r="C16" i="6"/>
  <c r="C17" i="6"/>
  <c r="C20" i="10"/>
  <c r="C21" i="10"/>
  <c r="C23" i="10"/>
  <c r="C24" i="10"/>
  <c r="C25" i="10"/>
  <c r="C26" i="10"/>
  <c r="C27" i="10"/>
  <c r="C28" i="10"/>
  <c r="C29" i="10"/>
  <c r="C30" i="10"/>
  <c r="C31" i="10"/>
  <c r="C32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D13" i="9"/>
  <c r="D14" i="9"/>
  <c r="D15" i="9"/>
  <c r="D17" i="9"/>
  <c r="D18" i="9"/>
  <c r="C19" i="9"/>
  <c r="C20" i="9"/>
  <c r="C21" i="9"/>
  <c r="C22" i="9"/>
  <c r="C23" i="9"/>
  <c r="C24" i="9"/>
  <c r="C25" i="9"/>
  <c r="D14" i="6" l="1"/>
  <c r="D17" i="6"/>
  <c r="D18" i="6"/>
  <c r="B150" i="6" l="1"/>
  <c r="C150" i="6"/>
  <c r="D150" i="6" s="1"/>
  <c r="E150" i="6"/>
  <c r="F150" i="6"/>
  <c r="G150" i="6"/>
  <c r="H150" i="6"/>
  <c r="K150" i="6"/>
  <c r="L150" i="6" s="1"/>
  <c r="O150" i="10"/>
  <c r="N150" i="10"/>
  <c r="M149" i="10"/>
  <c r="M150" i="10"/>
  <c r="L149" i="10"/>
  <c r="L150" i="10"/>
  <c r="K149" i="10"/>
  <c r="K150" i="10"/>
  <c r="H149" i="10"/>
  <c r="H150" i="10"/>
  <c r="G149" i="10"/>
  <c r="G150" i="10"/>
  <c r="F149" i="10"/>
  <c r="F150" i="10"/>
  <c r="E149" i="10"/>
  <c r="E150" i="10"/>
  <c r="D149" i="10"/>
  <c r="D150" i="10"/>
  <c r="C149" i="10"/>
  <c r="C150" i="10"/>
  <c r="B149" i="10"/>
  <c r="B150" i="10"/>
  <c r="D35" i="10"/>
  <c r="D36" i="10"/>
  <c r="D37" i="10"/>
  <c r="D38" i="10"/>
  <c r="D39" i="10"/>
  <c r="D40" i="10"/>
  <c r="M24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D13" i="6"/>
  <c r="D15" i="6"/>
  <c r="D16" i="6"/>
  <c r="D19" i="6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F23" i="9"/>
  <c r="D23" i="9"/>
  <c r="D24" i="9"/>
  <c r="D25" i="9"/>
  <c r="C12" i="9"/>
  <c r="D12" i="9" s="1"/>
  <c r="E12" i="9"/>
  <c r="F12" i="9"/>
  <c r="G12" i="9"/>
  <c r="H12" i="9"/>
  <c r="K12" i="9"/>
  <c r="L12" i="9" s="1"/>
  <c r="M12" i="9" s="1"/>
  <c r="B13" i="9"/>
  <c r="E13" i="9"/>
  <c r="G13" i="9"/>
  <c r="H13" i="9"/>
  <c r="K13" i="9"/>
  <c r="L13" i="9" s="1"/>
  <c r="M13" i="9" s="1"/>
  <c r="B14" i="9"/>
  <c r="E14" i="9"/>
  <c r="G14" i="9"/>
  <c r="H14" i="9"/>
  <c r="K14" i="9"/>
  <c r="L14" i="9" s="1"/>
  <c r="M14" i="9" s="1"/>
  <c r="B15" i="9"/>
  <c r="E15" i="9"/>
  <c r="G15" i="9"/>
  <c r="H15" i="9"/>
  <c r="K15" i="9"/>
  <c r="L15" i="9" s="1"/>
  <c r="M15" i="9" s="1"/>
  <c r="B16" i="9"/>
  <c r="E16" i="9"/>
  <c r="G16" i="9"/>
  <c r="H16" i="9"/>
  <c r="K16" i="9"/>
  <c r="L16" i="9" s="1"/>
  <c r="M16" i="9" s="1"/>
  <c r="B17" i="9"/>
  <c r="E17" i="9"/>
  <c r="G17" i="9"/>
  <c r="H17" i="9"/>
  <c r="K17" i="9"/>
  <c r="L17" i="9" s="1"/>
  <c r="M17" i="9" s="1"/>
  <c r="B18" i="9"/>
  <c r="E18" i="9"/>
  <c r="G18" i="9"/>
  <c r="H18" i="9"/>
  <c r="K18" i="9"/>
  <c r="L18" i="9" s="1"/>
  <c r="M18" i="9" s="1"/>
  <c r="B19" i="9"/>
  <c r="D19" i="9"/>
  <c r="E19" i="9"/>
  <c r="F19" i="9"/>
  <c r="G19" i="9"/>
  <c r="H19" i="9"/>
  <c r="K19" i="9"/>
  <c r="L19" i="9" s="1"/>
  <c r="M19" i="9" s="1"/>
  <c r="B20" i="9"/>
  <c r="D20" i="9"/>
  <c r="E20" i="9"/>
  <c r="F20" i="9"/>
  <c r="G20" i="9"/>
  <c r="H20" i="9"/>
  <c r="K20" i="9"/>
  <c r="L20" i="9" s="1"/>
  <c r="M20" i="9" s="1"/>
  <c r="B21" i="9"/>
  <c r="D21" i="9"/>
  <c r="E21" i="9"/>
  <c r="F21" i="9"/>
  <c r="G21" i="9"/>
  <c r="H21" i="9"/>
  <c r="K21" i="9"/>
  <c r="L21" i="9" s="1"/>
  <c r="M21" i="9" s="1"/>
  <c r="B22" i="9"/>
  <c r="D22" i="9"/>
  <c r="E22" i="9"/>
  <c r="F22" i="9"/>
  <c r="G22" i="9"/>
  <c r="H22" i="9"/>
  <c r="K22" i="9"/>
  <c r="L22" i="9" s="1"/>
  <c r="M22" i="9" s="1"/>
  <c r="B23" i="9"/>
  <c r="E23" i="9"/>
  <c r="G23" i="9"/>
  <c r="H23" i="9"/>
  <c r="K23" i="9"/>
  <c r="L23" i="9" s="1"/>
  <c r="M23" i="9" s="1"/>
  <c r="B24" i="9"/>
  <c r="E24" i="9"/>
  <c r="F24" i="9"/>
  <c r="G24" i="9"/>
  <c r="H24" i="9"/>
  <c r="K24" i="9"/>
  <c r="L24" i="9"/>
  <c r="B25" i="9"/>
  <c r="E25" i="9"/>
  <c r="F25" i="9"/>
  <c r="G25" i="9"/>
  <c r="H25" i="9"/>
  <c r="K25" i="9"/>
  <c r="L25" i="9" s="1"/>
  <c r="M25" i="9" s="1"/>
  <c r="B26" i="9"/>
  <c r="C26" i="9"/>
  <c r="D26" i="9" s="1"/>
  <c r="E26" i="9"/>
  <c r="F26" i="9"/>
  <c r="G26" i="9"/>
  <c r="H26" i="9"/>
  <c r="K26" i="9"/>
  <c r="L26" i="9" s="1"/>
  <c r="M26" i="9" s="1"/>
  <c r="B27" i="9"/>
  <c r="C27" i="9"/>
  <c r="D27" i="9" s="1"/>
  <c r="E27" i="9"/>
  <c r="F27" i="9"/>
  <c r="G27" i="9"/>
  <c r="H27" i="9"/>
  <c r="K27" i="9"/>
  <c r="L27" i="9"/>
  <c r="B28" i="9"/>
  <c r="C28" i="9"/>
  <c r="D28" i="9" s="1"/>
  <c r="E28" i="9"/>
  <c r="F28" i="9"/>
  <c r="G28" i="9"/>
  <c r="H28" i="9"/>
  <c r="K28" i="9"/>
  <c r="L28" i="9"/>
  <c r="B29" i="9"/>
  <c r="C29" i="9"/>
  <c r="D29" i="9" s="1"/>
  <c r="E29" i="9"/>
  <c r="F29" i="9"/>
  <c r="G29" i="9"/>
  <c r="H29" i="9"/>
  <c r="K29" i="9"/>
  <c r="L29" i="9" s="1"/>
  <c r="B7" i="7" l="1"/>
  <c r="B11" i="7"/>
  <c r="B5" i="7"/>
  <c r="B4" i="7"/>
  <c r="B12" i="7"/>
  <c r="B8" i="7"/>
  <c r="M150" i="6"/>
  <c r="B13" i="7" l="1"/>
  <c r="B9" i="7"/>
  <c r="B6" i="7"/>
  <c r="H15" i="6"/>
  <c r="H14" i="6"/>
  <c r="H13" i="6"/>
  <c r="H12" i="6"/>
  <c r="H14" i="10"/>
  <c r="H13" i="10"/>
  <c r="H12" i="10"/>
  <c r="B10" i="7" l="1"/>
  <c r="K148" i="10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L144" i="10"/>
  <c r="K144" i="10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F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F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F40" i="10"/>
  <c r="E40" i="10"/>
  <c r="B40" i="10"/>
  <c r="K39" i="10"/>
  <c r="L39" i="10" s="1"/>
  <c r="H39" i="10"/>
  <c r="G39" i="10"/>
  <c r="F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F37" i="10"/>
  <c r="E37" i="10"/>
  <c r="B37" i="10"/>
  <c r="K36" i="10"/>
  <c r="L36" i="10" s="1"/>
  <c r="H36" i="10"/>
  <c r="G36" i="10"/>
  <c r="F36" i="10"/>
  <c r="E36" i="10"/>
  <c r="B36" i="10"/>
  <c r="K35" i="10"/>
  <c r="L35" i="10" s="1"/>
  <c r="H35" i="10"/>
  <c r="G35" i="10"/>
  <c r="F35" i="10"/>
  <c r="E35" i="10"/>
  <c r="B35" i="10"/>
  <c r="K34" i="10"/>
  <c r="L34" i="10" s="1"/>
  <c r="H34" i="10"/>
  <c r="G34" i="10"/>
  <c r="F34" i="10"/>
  <c r="E34" i="10"/>
  <c r="D34" i="10"/>
  <c r="B34" i="10"/>
  <c r="K33" i="10"/>
  <c r="L33" i="10" s="1"/>
  <c r="H33" i="10"/>
  <c r="G33" i="10"/>
  <c r="E33" i="10"/>
  <c r="D33" i="10"/>
  <c r="B33" i="10"/>
  <c r="K32" i="10"/>
  <c r="L32" i="10" s="1"/>
  <c r="H32" i="10"/>
  <c r="G32" i="10"/>
  <c r="F32" i="10"/>
  <c r="E32" i="10"/>
  <c r="B32" i="10"/>
  <c r="K31" i="10"/>
  <c r="L31" i="10" s="1"/>
  <c r="H31" i="10"/>
  <c r="G31" i="10"/>
  <c r="F31" i="10"/>
  <c r="E31" i="10"/>
  <c r="B31" i="10"/>
  <c r="K30" i="10"/>
  <c r="L30" i="10" s="1"/>
  <c r="H30" i="10"/>
  <c r="G30" i="10"/>
  <c r="F30" i="10"/>
  <c r="E30" i="10"/>
  <c r="B30" i="10"/>
  <c r="K29" i="10"/>
  <c r="L29" i="10" s="1"/>
  <c r="H29" i="10"/>
  <c r="G29" i="10"/>
  <c r="F29" i="10"/>
  <c r="E29" i="10"/>
  <c r="B29" i="10"/>
  <c r="K28" i="10"/>
  <c r="L28" i="10" s="1"/>
  <c r="H28" i="10"/>
  <c r="G28" i="10"/>
  <c r="F28" i="10"/>
  <c r="E28" i="10"/>
  <c r="B28" i="10"/>
  <c r="K27" i="10"/>
  <c r="L27" i="10" s="1"/>
  <c r="H27" i="10"/>
  <c r="G27" i="10"/>
  <c r="F27" i="10"/>
  <c r="E27" i="10"/>
  <c r="B27" i="10"/>
  <c r="K26" i="10"/>
  <c r="L26" i="10" s="1"/>
  <c r="H26" i="10"/>
  <c r="G26" i="10"/>
  <c r="F26" i="10"/>
  <c r="E26" i="10"/>
  <c r="B26" i="10"/>
  <c r="K25" i="10"/>
  <c r="L25" i="10" s="1"/>
  <c r="H25" i="10"/>
  <c r="G25" i="10"/>
  <c r="F25" i="10"/>
  <c r="E25" i="10"/>
  <c r="B25" i="10"/>
  <c r="K24" i="10"/>
  <c r="L24" i="10" s="1"/>
  <c r="H24" i="10"/>
  <c r="G24" i="10"/>
  <c r="F24" i="10"/>
  <c r="E24" i="10"/>
  <c r="B24" i="10"/>
  <c r="K23" i="10"/>
  <c r="L23" i="10" s="1"/>
  <c r="H23" i="10"/>
  <c r="G23" i="10"/>
  <c r="F23" i="10"/>
  <c r="E23" i="10"/>
  <c r="B23" i="10"/>
  <c r="K22" i="10"/>
  <c r="L22" i="10" s="1"/>
  <c r="H22" i="10"/>
  <c r="G22" i="10"/>
  <c r="E22" i="10"/>
  <c r="B22" i="10"/>
  <c r="K21" i="10"/>
  <c r="L21" i="10" s="1"/>
  <c r="H21" i="10"/>
  <c r="G21" i="10"/>
  <c r="F21" i="10"/>
  <c r="E21" i="10"/>
  <c r="B21" i="10"/>
  <c r="K20" i="10"/>
  <c r="L20" i="10" s="1"/>
  <c r="H20" i="10"/>
  <c r="G20" i="10"/>
  <c r="F20" i="10"/>
  <c r="E20" i="10"/>
  <c r="B20" i="10"/>
  <c r="K19" i="10"/>
  <c r="L19" i="10" s="1"/>
  <c r="H19" i="10"/>
  <c r="G19" i="10"/>
  <c r="E19" i="10"/>
  <c r="B19" i="10"/>
  <c r="K18" i="10"/>
  <c r="L18" i="10" s="1"/>
  <c r="H18" i="10"/>
  <c r="G18" i="10"/>
  <c r="F18" i="10"/>
  <c r="E18" i="10"/>
  <c r="B18" i="10"/>
  <c r="K17" i="10"/>
  <c r="L17" i="10" s="1"/>
  <c r="H17" i="10"/>
  <c r="G17" i="10"/>
  <c r="F17" i="10"/>
  <c r="E17" i="10"/>
  <c r="B17" i="10"/>
  <c r="K16" i="10"/>
  <c r="L16" i="10" s="1"/>
  <c r="H16" i="10"/>
  <c r="G16" i="10"/>
  <c r="F16" i="10"/>
  <c r="E16" i="10"/>
  <c r="B16" i="10"/>
  <c r="K15" i="10"/>
  <c r="L15" i="10" s="1"/>
  <c r="H15" i="10"/>
  <c r="G15" i="10"/>
  <c r="F15" i="10"/>
  <c r="E15" i="10"/>
  <c r="B15" i="10"/>
  <c r="K14" i="10"/>
  <c r="L14" i="10" s="1"/>
  <c r="G14" i="10"/>
  <c r="F14" i="10"/>
  <c r="E14" i="10"/>
  <c r="B14" i="10"/>
  <c r="K13" i="10"/>
  <c r="L13" i="10" s="1"/>
  <c r="G13" i="10"/>
  <c r="F13" i="10"/>
  <c r="E13" i="10"/>
  <c r="B13" i="10"/>
  <c r="K12" i="10"/>
  <c r="L12" i="10" s="1"/>
  <c r="G12" i="10"/>
  <c r="F12" i="10"/>
  <c r="E12" i="10"/>
  <c r="C12" i="10"/>
  <c r="D12" i="10" s="1"/>
  <c r="B12" i="10"/>
  <c r="K150" i="9"/>
  <c r="L150" i="9" s="1"/>
  <c r="H150" i="9"/>
  <c r="G150" i="9"/>
  <c r="F150" i="9"/>
  <c r="E150" i="9"/>
  <c r="C150" i="9"/>
  <c r="D150" i="9" s="1"/>
  <c r="B150" i="9"/>
  <c r="K149" i="9"/>
  <c r="L149" i="9" s="1"/>
  <c r="H149" i="9"/>
  <c r="G149" i="9"/>
  <c r="F149" i="9"/>
  <c r="E149" i="9"/>
  <c r="C149" i="9"/>
  <c r="D149" i="9" s="1"/>
  <c r="B149" i="9"/>
  <c r="K148" i="9"/>
  <c r="L148" i="9" s="1"/>
  <c r="H148" i="9"/>
  <c r="G148" i="9"/>
  <c r="F148" i="9"/>
  <c r="E148" i="9"/>
  <c r="C148" i="9"/>
  <c r="D148" i="9" s="1"/>
  <c r="B148" i="9"/>
  <c r="K147" i="9"/>
  <c r="L147" i="9" s="1"/>
  <c r="H147" i="9"/>
  <c r="G147" i="9"/>
  <c r="F147" i="9"/>
  <c r="E147" i="9"/>
  <c r="C147" i="9"/>
  <c r="D147" i="9" s="1"/>
  <c r="B147" i="9"/>
  <c r="K146" i="9"/>
  <c r="L146" i="9" s="1"/>
  <c r="H146" i="9"/>
  <c r="G146" i="9"/>
  <c r="F146" i="9"/>
  <c r="E146" i="9"/>
  <c r="C146" i="9"/>
  <c r="D146" i="9" s="1"/>
  <c r="B146" i="9"/>
  <c r="K145" i="9"/>
  <c r="L145" i="9" s="1"/>
  <c r="H145" i="9"/>
  <c r="G145" i="9"/>
  <c r="F145" i="9"/>
  <c r="E145" i="9"/>
  <c r="C145" i="9"/>
  <c r="D145" i="9" s="1"/>
  <c r="B145" i="9"/>
  <c r="K144" i="9"/>
  <c r="L144" i="9" s="1"/>
  <c r="H144" i="9"/>
  <c r="G144" i="9"/>
  <c r="F144" i="9"/>
  <c r="E144" i="9"/>
  <c r="C144" i="9"/>
  <c r="D144" i="9" s="1"/>
  <c r="B144" i="9"/>
  <c r="K143" i="9"/>
  <c r="L143" i="9" s="1"/>
  <c r="H143" i="9"/>
  <c r="G143" i="9"/>
  <c r="F143" i="9"/>
  <c r="E143" i="9"/>
  <c r="C143" i="9"/>
  <c r="D143" i="9" s="1"/>
  <c r="B143" i="9"/>
  <c r="K142" i="9"/>
  <c r="L142" i="9" s="1"/>
  <c r="H142" i="9"/>
  <c r="G142" i="9"/>
  <c r="F142" i="9"/>
  <c r="E142" i="9"/>
  <c r="C142" i="9"/>
  <c r="D142" i="9" s="1"/>
  <c r="B142" i="9"/>
  <c r="K141" i="9"/>
  <c r="L141" i="9" s="1"/>
  <c r="H141" i="9"/>
  <c r="G141" i="9"/>
  <c r="F141" i="9"/>
  <c r="E141" i="9"/>
  <c r="C141" i="9"/>
  <c r="D141" i="9" s="1"/>
  <c r="B141" i="9"/>
  <c r="K140" i="9"/>
  <c r="L140" i="9" s="1"/>
  <c r="H140" i="9"/>
  <c r="G140" i="9"/>
  <c r="F140" i="9"/>
  <c r="E140" i="9"/>
  <c r="C140" i="9"/>
  <c r="D140" i="9" s="1"/>
  <c r="B140" i="9"/>
  <c r="K139" i="9"/>
  <c r="L139" i="9" s="1"/>
  <c r="H139" i="9"/>
  <c r="G139" i="9"/>
  <c r="F139" i="9"/>
  <c r="E139" i="9"/>
  <c r="C139" i="9"/>
  <c r="D139" i="9" s="1"/>
  <c r="B139" i="9"/>
  <c r="K138" i="9"/>
  <c r="L138" i="9" s="1"/>
  <c r="H138" i="9"/>
  <c r="G138" i="9"/>
  <c r="F138" i="9"/>
  <c r="E138" i="9"/>
  <c r="C138" i="9"/>
  <c r="D138" i="9" s="1"/>
  <c r="B138" i="9"/>
  <c r="K137" i="9"/>
  <c r="L137" i="9" s="1"/>
  <c r="H137" i="9"/>
  <c r="G137" i="9"/>
  <c r="F137" i="9"/>
  <c r="E137" i="9"/>
  <c r="C137" i="9"/>
  <c r="D137" i="9" s="1"/>
  <c r="B137" i="9"/>
  <c r="K136" i="9"/>
  <c r="L136" i="9" s="1"/>
  <c r="H136" i="9"/>
  <c r="G136" i="9"/>
  <c r="F136" i="9"/>
  <c r="E136" i="9"/>
  <c r="C136" i="9"/>
  <c r="D136" i="9" s="1"/>
  <c r="B136" i="9"/>
  <c r="K135" i="9"/>
  <c r="L135" i="9" s="1"/>
  <c r="H135" i="9"/>
  <c r="G135" i="9"/>
  <c r="F135" i="9"/>
  <c r="E135" i="9"/>
  <c r="C135" i="9"/>
  <c r="D135" i="9" s="1"/>
  <c r="B135" i="9"/>
  <c r="K134" i="9"/>
  <c r="L134" i="9" s="1"/>
  <c r="H134" i="9"/>
  <c r="G134" i="9"/>
  <c r="F134" i="9"/>
  <c r="E134" i="9"/>
  <c r="C134" i="9"/>
  <c r="D134" i="9" s="1"/>
  <c r="B134" i="9"/>
  <c r="K133" i="9"/>
  <c r="L133" i="9" s="1"/>
  <c r="H133" i="9"/>
  <c r="G133" i="9"/>
  <c r="F133" i="9"/>
  <c r="E133" i="9"/>
  <c r="C133" i="9"/>
  <c r="D133" i="9" s="1"/>
  <c r="B133" i="9"/>
  <c r="K132" i="9"/>
  <c r="L132" i="9" s="1"/>
  <c r="H132" i="9"/>
  <c r="G132" i="9"/>
  <c r="F132" i="9"/>
  <c r="E132" i="9"/>
  <c r="C132" i="9"/>
  <c r="D132" i="9" s="1"/>
  <c r="B132" i="9"/>
  <c r="K131" i="9"/>
  <c r="L131" i="9" s="1"/>
  <c r="H131" i="9"/>
  <c r="G131" i="9"/>
  <c r="F131" i="9"/>
  <c r="E131" i="9"/>
  <c r="C131" i="9"/>
  <c r="D131" i="9" s="1"/>
  <c r="B131" i="9"/>
  <c r="K130" i="9"/>
  <c r="L130" i="9" s="1"/>
  <c r="H130" i="9"/>
  <c r="G130" i="9"/>
  <c r="F130" i="9"/>
  <c r="E130" i="9"/>
  <c r="C130" i="9"/>
  <c r="D130" i="9" s="1"/>
  <c r="B130" i="9"/>
  <c r="K129" i="9"/>
  <c r="L129" i="9" s="1"/>
  <c r="H129" i="9"/>
  <c r="G129" i="9"/>
  <c r="F129" i="9"/>
  <c r="E129" i="9"/>
  <c r="C129" i="9"/>
  <c r="D129" i="9" s="1"/>
  <c r="B129" i="9"/>
  <c r="K128" i="9"/>
  <c r="L128" i="9" s="1"/>
  <c r="H128" i="9"/>
  <c r="G128" i="9"/>
  <c r="F128" i="9"/>
  <c r="E128" i="9"/>
  <c r="C128" i="9"/>
  <c r="D128" i="9" s="1"/>
  <c r="B128" i="9"/>
  <c r="K127" i="9"/>
  <c r="L127" i="9" s="1"/>
  <c r="H127" i="9"/>
  <c r="G127" i="9"/>
  <c r="F127" i="9"/>
  <c r="E127" i="9"/>
  <c r="C127" i="9"/>
  <c r="D127" i="9" s="1"/>
  <c r="B127" i="9"/>
  <c r="K126" i="9"/>
  <c r="L126" i="9" s="1"/>
  <c r="H126" i="9"/>
  <c r="G126" i="9"/>
  <c r="F126" i="9"/>
  <c r="E126" i="9"/>
  <c r="C126" i="9"/>
  <c r="D126" i="9" s="1"/>
  <c r="B126" i="9"/>
  <c r="K125" i="9"/>
  <c r="L125" i="9" s="1"/>
  <c r="H125" i="9"/>
  <c r="G125" i="9"/>
  <c r="F125" i="9"/>
  <c r="E125" i="9"/>
  <c r="C125" i="9"/>
  <c r="D125" i="9" s="1"/>
  <c r="B125" i="9"/>
  <c r="K124" i="9"/>
  <c r="L124" i="9" s="1"/>
  <c r="H124" i="9"/>
  <c r="G124" i="9"/>
  <c r="F124" i="9"/>
  <c r="E124" i="9"/>
  <c r="C124" i="9"/>
  <c r="D124" i="9" s="1"/>
  <c r="B124" i="9"/>
  <c r="K123" i="9"/>
  <c r="L123" i="9" s="1"/>
  <c r="H123" i="9"/>
  <c r="G123" i="9"/>
  <c r="F123" i="9"/>
  <c r="E123" i="9"/>
  <c r="C123" i="9"/>
  <c r="D123" i="9" s="1"/>
  <c r="B123" i="9"/>
  <c r="K122" i="9"/>
  <c r="L122" i="9" s="1"/>
  <c r="H122" i="9"/>
  <c r="G122" i="9"/>
  <c r="F122" i="9"/>
  <c r="E122" i="9"/>
  <c r="C122" i="9"/>
  <c r="D122" i="9" s="1"/>
  <c r="B122" i="9"/>
  <c r="K121" i="9"/>
  <c r="L121" i="9" s="1"/>
  <c r="H121" i="9"/>
  <c r="G121" i="9"/>
  <c r="F121" i="9"/>
  <c r="E121" i="9"/>
  <c r="C121" i="9"/>
  <c r="D121" i="9" s="1"/>
  <c r="B121" i="9"/>
  <c r="K120" i="9"/>
  <c r="L120" i="9" s="1"/>
  <c r="H120" i="9"/>
  <c r="G120" i="9"/>
  <c r="F120" i="9"/>
  <c r="E120" i="9"/>
  <c r="C120" i="9"/>
  <c r="D120" i="9" s="1"/>
  <c r="B120" i="9"/>
  <c r="K119" i="9"/>
  <c r="L119" i="9" s="1"/>
  <c r="H119" i="9"/>
  <c r="G119" i="9"/>
  <c r="F119" i="9"/>
  <c r="E119" i="9"/>
  <c r="C119" i="9"/>
  <c r="D119" i="9" s="1"/>
  <c r="B119" i="9"/>
  <c r="K118" i="9"/>
  <c r="L118" i="9" s="1"/>
  <c r="H118" i="9"/>
  <c r="G118" i="9"/>
  <c r="F118" i="9"/>
  <c r="E118" i="9"/>
  <c r="C118" i="9"/>
  <c r="D118" i="9" s="1"/>
  <c r="B118" i="9"/>
  <c r="K117" i="9"/>
  <c r="L117" i="9" s="1"/>
  <c r="H117" i="9"/>
  <c r="G117" i="9"/>
  <c r="F117" i="9"/>
  <c r="E117" i="9"/>
  <c r="C117" i="9"/>
  <c r="D117" i="9" s="1"/>
  <c r="B117" i="9"/>
  <c r="K116" i="9"/>
  <c r="L116" i="9" s="1"/>
  <c r="H116" i="9"/>
  <c r="G116" i="9"/>
  <c r="F116" i="9"/>
  <c r="E116" i="9"/>
  <c r="C116" i="9"/>
  <c r="D116" i="9" s="1"/>
  <c r="B116" i="9"/>
  <c r="K115" i="9"/>
  <c r="L115" i="9" s="1"/>
  <c r="H115" i="9"/>
  <c r="G115" i="9"/>
  <c r="F115" i="9"/>
  <c r="E115" i="9"/>
  <c r="C115" i="9"/>
  <c r="D115" i="9" s="1"/>
  <c r="B115" i="9"/>
  <c r="K114" i="9"/>
  <c r="L114" i="9" s="1"/>
  <c r="H114" i="9"/>
  <c r="G114" i="9"/>
  <c r="F114" i="9"/>
  <c r="E114" i="9"/>
  <c r="C114" i="9"/>
  <c r="D114" i="9" s="1"/>
  <c r="B114" i="9"/>
  <c r="K113" i="9"/>
  <c r="L113" i="9" s="1"/>
  <c r="H113" i="9"/>
  <c r="G113" i="9"/>
  <c r="F113" i="9"/>
  <c r="E113" i="9"/>
  <c r="C113" i="9"/>
  <c r="D113" i="9" s="1"/>
  <c r="B113" i="9"/>
  <c r="K112" i="9"/>
  <c r="L112" i="9" s="1"/>
  <c r="H112" i="9"/>
  <c r="G112" i="9"/>
  <c r="F112" i="9"/>
  <c r="E112" i="9"/>
  <c r="C112" i="9"/>
  <c r="D112" i="9" s="1"/>
  <c r="B112" i="9"/>
  <c r="K111" i="9"/>
  <c r="L111" i="9" s="1"/>
  <c r="H111" i="9"/>
  <c r="G111" i="9"/>
  <c r="F111" i="9"/>
  <c r="E111" i="9"/>
  <c r="C111" i="9"/>
  <c r="D111" i="9" s="1"/>
  <c r="B111" i="9"/>
  <c r="K110" i="9"/>
  <c r="L110" i="9" s="1"/>
  <c r="H110" i="9"/>
  <c r="G110" i="9"/>
  <c r="F110" i="9"/>
  <c r="E110" i="9"/>
  <c r="C110" i="9"/>
  <c r="D110" i="9" s="1"/>
  <c r="B110" i="9"/>
  <c r="K109" i="9"/>
  <c r="L109" i="9" s="1"/>
  <c r="H109" i="9"/>
  <c r="G109" i="9"/>
  <c r="F109" i="9"/>
  <c r="E109" i="9"/>
  <c r="C109" i="9"/>
  <c r="D109" i="9" s="1"/>
  <c r="B109" i="9"/>
  <c r="K108" i="9"/>
  <c r="L108" i="9" s="1"/>
  <c r="H108" i="9"/>
  <c r="G108" i="9"/>
  <c r="F108" i="9"/>
  <c r="E108" i="9"/>
  <c r="C108" i="9"/>
  <c r="D108" i="9" s="1"/>
  <c r="B108" i="9"/>
  <c r="K107" i="9"/>
  <c r="L107" i="9" s="1"/>
  <c r="H107" i="9"/>
  <c r="G107" i="9"/>
  <c r="F107" i="9"/>
  <c r="E107" i="9"/>
  <c r="C107" i="9"/>
  <c r="D107" i="9" s="1"/>
  <c r="B107" i="9"/>
  <c r="K106" i="9"/>
  <c r="L106" i="9" s="1"/>
  <c r="H106" i="9"/>
  <c r="G106" i="9"/>
  <c r="F106" i="9"/>
  <c r="E106" i="9"/>
  <c r="C106" i="9"/>
  <c r="D106" i="9" s="1"/>
  <c r="B106" i="9"/>
  <c r="K105" i="9"/>
  <c r="L105" i="9" s="1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C103" i="9"/>
  <c r="D103" i="9" s="1"/>
  <c r="B103" i="9"/>
  <c r="K102" i="9"/>
  <c r="L102" i="9" s="1"/>
  <c r="H102" i="9"/>
  <c r="G102" i="9"/>
  <c r="F102" i="9"/>
  <c r="E102" i="9"/>
  <c r="C102" i="9"/>
  <c r="D102" i="9" s="1"/>
  <c r="B102" i="9"/>
  <c r="K101" i="9"/>
  <c r="L101" i="9" s="1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C100" i="9"/>
  <c r="D100" i="9" s="1"/>
  <c r="B100" i="9"/>
  <c r="K99" i="9"/>
  <c r="L99" i="9" s="1"/>
  <c r="H99" i="9"/>
  <c r="G99" i="9"/>
  <c r="F99" i="9"/>
  <c r="E99" i="9"/>
  <c r="C99" i="9"/>
  <c r="D99" i="9" s="1"/>
  <c r="B99" i="9"/>
  <c r="K98" i="9"/>
  <c r="L98" i="9" s="1"/>
  <c r="H98" i="9"/>
  <c r="G98" i="9"/>
  <c r="F98" i="9"/>
  <c r="E98" i="9"/>
  <c r="C98" i="9"/>
  <c r="D98" i="9" s="1"/>
  <c r="B98" i="9"/>
  <c r="K97" i="9"/>
  <c r="L97" i="9" s="1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C95" i="9"/>
  <c r="D95" i="9" s="1"/>
  <c r="B95" i="9"/>
  <c r="K94" i="9"/>
  <c r="L94" i="9" s="1"/>
  <c r="H94" i="9"/>
  <c r="G94" i="9"/>
  <c r="F94" i="9"/>
  <c r="E94" i="9"/>
  <c r="C94" i="9"/>
  <c r="D94" i="9" s="1"/>
  <c r="B94" i="9"/>
  <c r="K93" i="9"/>
  <c r="L93" i="9" s="1"/>
  <c r="H93" i="9"/>
  <c r="G93" i="9"/>
  <c r="F93" i="9"/>
  <c r="E93" i="9"/>
  <c r="C93" i="9"/>
  <c r="D93" i="9" s="1"/>
  <c r="B93" i="9"/>
  <c r="K92" i="9"/>
  <c r="L92" i="9" s="1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C91" i="9"/>
  <c r="D91" i="9" s="1"/>
  <c r="B91" i="9"/>
  <c r="K90" i="9"/>
  <c r="L90" i="9" s="1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C87" i="9"/>
  <c r="D87" i="9" s="1"/>
  <c r="B87" i="9"/>
  <c r="K86" i="9"/>
  <c r="L86" i="9" s="1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K81" i="9"/>
  <c r="L81" i="9" s="1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K77" i="9"/>
  <c r="L77" i="9" s="1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C74" i="9"/>
  <c r="D74" i="9" s="1"/>
  <c r="B74" i="9"/>
  <c r="K73" i="9"/>
  <c r="L73" i="9" s="1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K71" i="9"/>
  <c r="L71" i="9" s="1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K64" i="9"/>
  <c r="L64" i="9" s="1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K39" i="9"/>
  <c r="L39" i="9" s="1"/>
  <c r="H39" i="9"/>
  <c r="G39" i="9"/>
  <c r="F39" i="9"/>
  <c r="E39" i="9"/>
  <c r="C39" i="9"/>
  <c r="D39" i="9" s="1"/>
  <c r="B39" i="9"/>
  <c r="K38" i="9"/>
  <c r="L38" i="9" s="1"/>
  <c r="H38" i="9"/>
  <c r="G38" i="9"/>
  <c r="F38" i="9"/>
  <c r="E38" i="9"/>
  <c r="C38" i="9"/>
  <c r="D38" i="9" s="1"/>
  <c r="B38" i="9"/>
  <c r="K37" i="9"/>
  <c r="L37" i="9" s="1"/>
  <c r="H37" i="9"/>
  <c r="G37" i="9"/>
  <c r="F37" i="9"/>
  <c r="E37" i="9"/>
  <c r="C37" i="9"/>
  <c r="D37" i="9" s="1"/>
  <c r="B37" i="9"/>
  <c r="K36" i="9"/>
  <c r="L36" i="9" s="1"/>
  <c r="H36" i="9"/>
  <c r="G36" i="9"/>
  <c r="F36" i="9"/>
  <c r="E36" i="9"/>
  <c r="C36" i="9"/>
  <c r="D36" i="9" s="1"/>
  <c r="B36" i="9"/>
  <c r="K35" i="9"/>
  <c r="L35" i="9" s="1"/>
  <c r="H35" i="9"/>
  <c r="G35" i="9"/>
  <c r="F35" i="9"/>
  <c r="E35" i="9"/>
  <c r="C35" i="9"/>
  <c r="D35" i="9" s="1"/>
  <c r="B35" i="9"/>
  <c r="K34" i="9"/>
  <c r="L34" i="9" s="1"/>
  <c r="H34" i="9"/>
  <c r="G34" i="9"/>
  <c r="F34" i="9"/>
  <c r="E34" i="9"/>
  <c r="C34" i="9"/>
  <c r="D34" i="9" s="1"/>
  <c r="B34" i="9"/>
  <c r="K33" i="9"/>
  <c r="L33" i="9" s="1"/>
  <c r="H33" i="9"/>
  <c r="G33" i="9"/>
  <c r="F33" i="9"/>
  <c r="E33" i="9"/>
  <c r="C33" i="9"/>
  <c r="D33" i="9" s="1"/>
  <c r="B33" i="9"/>
  <c r="K32" i="9"/>
  <c r="L32" i="9" s="1"/>
  <c r="H32" i="9"/>
  <c r="G32" i="9"/>
  <c r="F32" i="9"/>
  <c r="E32" i="9"/>
  <c r="C32" i="9"/>
  <c r="D32" i="9" s="1"/>
  <c r="B32" i="9"/>
  <c r="K31" i="9"/>
  <c r="L31" i="9" s="1"/>
  <c r="H31" i="9"/>
  <c r="G31" i="9"/>
  <c r="F31" i="9"/>
  <c r="E31" i="9"/>
  <c r="C31" i="9"/>
  <c r="D31" i="9" s="1"/>
  <c r="B31" i="9"/>
  <c r="K30" i="9"/>
  <c r="L30" i="9" s="1"/>
  <c r="H30" i="9"/>
  <c r="G30" i="9"/>
  <c r="F30" i="9"/>
  <c r="E30" i="9"/>
  <c r="C30" i="9"/>
  <c r="D30" i="9" s="1"/>
  <c r="B30" i="9"/>
  <c r="C7" i="7" l="1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51" i="9"/>
  <c r="N14" i="10" l="1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28" i="9"/>
  <c r="O28" i="9" s="1"/>
  <c r="N27" i="9"/>
  <c r="O27" i="9" s="1"/>
  <c r="N23" i="9"/>
  <c r="O23" i="9" s="1"/>
  <c r="N13" i="9"/>
  <c r="O13" i="9" s="1"/>
  <c r="N29" i="9"/>
  <c r="O29" i="9" s="1"/>
  <c r="N22" i="9"/>
  <c r="O22" i="9" s="1"/>
  <c r="N25" i="9"/>
  <c r="O25" i="9" s="1"/>
  <c r="N17" i="9"/>
  <c r="O17" i="9" s="1"/>
  <c r="N26" i="9"/>
  <c r="O26" i="9" s="1"/>
  <c r="N24" i="9"/>
  <c r="O24" i="9" s="1"/>
  <c r="N16" i="9"/>
  <c r="O16" i="9" s="1"/>
  <c r="N15" i="9"/>
  <c r="O15" i="9" s="1"/>
  <c r="N19" i="9"/>
  <c r="O19" i="9" s="1"/>
  <c r="N14" i="9"/>
  <c r="O14" i="9" s="1"/>
  <c r="N20" i="9"/>
  <c r="O20" i="9" s="1"/>
  <c r="N12" i="9"/>
  <c r="O12" i="9" s="1"/>
  <c r="N21" i="9"/>
  <c r="O21" i="9" s="1"/>
  <c r="N18" i="9"/>
  <c r="O18" i="9" s="1"/>
  <c r="N66" i="9"/>
  <c r="O66" i="9" s="1"/>
  <c r="N143" i="9"/>
  <c r="O143" i="9" s="1"/>
  <c r="N120" i="9"/>
  <c r="O120" i="9" s="1"/>
  <c r="N148" i="9"/>
  <c r="O148" i="9" s="1"/>
  <c r="N109" i="9"/>
  <c r="O109" i="9" s="1"/>
  <c r="N55" i="9"/>
  <c r="O55" i="9" s="1"/>
  <c r="N132" i="9"/>
  <c r="O132" i="9" s="1"/>
  <c r="N144" i="9"/>
  <c r="O144" i="9" s="1"/>
  <c r="N102" i="9"/>
  <c r="O102" i="9" s="1"/>
  <c r="N146" i="9"/>
  <c r="O146" i="9" s="1"/>
  <c r="N105" i="9"/>
  <c r="O105" i="9" s="1"/>
  <c r="N128" i="9"/>
  <c r="O128" i="9" s="1"/>
  <c r="N31" i="9"/>
  <c r="O31" i="9" s="1"/>
  <c r="N75" i="9"/>
  <c r="O75" i="9" s="1"/>
  <c r="N67" i="9"/>
  <c r="O67" i="9" s="1"/>
  <c r="N124" i="9"/>
  <c r="O124" i="9" s="1"/>
  <c r="N79" i="9"/>
  <c r="O79" i="9" s="1"/>
  <c r="N82" i="9"/>
  <c r="O82" i="9" s="1"/>
  <c r="N116" i="9"/>
  <c r="O116" i="9" s="1"/>
  <c r="N149" i="9"/>
  <c r="O149" i="9" s="1"/>
  <c r="N121" i="9"/>
  <c r="O121" i="9" s="1"/>
  <c r="N91" i="9"/>
  <c r="O91" i="9" s="1"/>
  <c r="N136" i="9"/>
  <c r="O136" i="9" s="1"/>
  <c r="N71" i="9"/>
  <c r="O71" i="9" s="1"/>
  <c r="N62" i="9"/>
  <c r="O62" i="9" s="1"/>
  <c r="N107" i="9"/>
  <c r="O107" i="9" s="1"/>
  <c r="N140" i="9"/>
  <c r="O140" i="9" s="1"/>
  <c r="N65" i="9"/>
  <c r="O65" i="9" s="1"/>
  <c r="N57" i="9"/>
  <c r="O57" i="9" s="1"/>
  <c r="N150" i="9"/>
  <c r="O150" i="9" s="1"/>
  <c r="N98" i="9"/>
  <c r="O98" i="9" s="1"/>
  <c r="N34" i="9"/>
  <c r="O34" i="9" s="1"/>
  <c r="N111" i="9"/>
  <c r="O111" i="9" s="1"/>
  <c r="N123" i="9"/>
  <c r="O123" i="9" s="1"/>
  <c r="N47" i="9"/>
  <c r="O47" i="9" s="1"/>
  <c r="N81" i="9"/>
  <c r="O81" i="9" s="1"/>
  <c r="N51" i="9"/>
  <c r="O51" i="9" s="1"/>
  <c r="N94" i="9"/>
  <c r="O94" i="9" s="1"/>
  <c r="N95" i="9"/>
  <c r="O95" i="9" s="1"/>
  <c r="N43" i="9"/>
  <c r="O43" i="9" s="1"/>
  <c r="N113" i="9"/>
  <c r="O113" i="9" s="1"/>
  <c r="N42" i="9"/>
  <c r="O42" i="9" s="1"/>
  <c r="N133" i="9"/>
  <c r="O133" i="9" s="1"/>
  <c r="N87" i="9"/>
  <c r="O87" i="9" s="1"/>
  <c r="N99" i="9"/>
  <c r="O99" i="9" s="1"/>
  <c r="N70" i="9"/>
  <c r="O70" i="9" s="1"/>
  <c r="N61" i="9"/>
  <c r="O61" i="9" s="1"/>
  <c r="N129" i="9"/>
  <c r="O129" i="9" s="1"/>
  <c r="N35" i="9"/>
  <c r="O35" i="9" s="1"/>
  <c r="N77" i="9"/>
  <c r="O77" i="9" s="1"/>
  <c r="N89" i="9"/>
  <c r="O89" i="9" s="1"/>
  <c r="N112" i="9"/>
  <c r="O112" i="9" s="1"/>
  <c r="N135" i="9"/>
  <c r="O135" i="9" s="1"/>
  <c r="N59" i="9"/>
  <c r="O59" i="9" s="1"/>
  <c r="N50" i="9"/>
  <c r="O50" i="9" s="1"/>
  <c r="N147" i="9"/>
  <c r="O147" i="9" s="1"/>
  <c r="N73" i="9"/>
  <c r="O73" i="9" s="1"/>
  <c r="N74" i="9"/>
  <c r="O74" i="9" s="1"/>
  <c r="N46" i="9"/>
  <c r="O46" i="9" s="1"/>
  <c r="N119" i="9"/>
  <c r="O119" i="9" s="1"/>
  <c r="N33" i="9"/>
  <c r="O33" i="9" s="1"/>
  <c r="N37" i="9"/>
  <c r="O37" i="9" s="1"/>
  <c r="N90" i="9"/>
  <c r="O90" i="9" s="1"/>
  <c r="N39" i="9"/>
  <c r="O39" i="9" s="1"/>
  <c r="N139" i="9"/>
  <c r="O139" i="9" s="1"/>
  <c r="N97" i="9"/>
  <c r="O97" i="9" s="1"/>
  <c r="N45" i="9"/>
  <c r="O45" i="9" s="1"/>
  <c r="N58" i="9"/>
  <c r="O58" i="9" s="1"/>
  <c r="N141" i="9"/>
  <c r="O141" i="9" s="1"/>
  <c r="N115" i="9"/>
  <c r="O115" i="9" s="1"/>
  <c r="N30" i="9"/>
  <c r="O30" i="9" s="1"/>
  <c r="N131" i="9"/>
  <c r="O131" i="9" s="1"/>
  <c r="N78" i="9"/>
  <c r="O78" i="9" s="1"/>
  <c r="N101" i="9"/>
  <c r="O101" i="9" s="1"/>
  <c r="N49" i="9"/>
  <c r="O49" i="9" s="1"/>
  <c r="N103" i="9"/>
  <c r="O103" i="9" s="1"/>
  <c r="N137" i="9"/>
  <c r="O137" i="9" s="1"/>
  <c r="N41" i="9"/>
  <c r="O41" i="9" s="1"/>
  <c r="N63" i="9"/>
  <c r="O63" i="9" s="1"/>
  <c r="N108" i="9"/>
  <c r="O108" i="9" s="1"/>
  <c r="N127" i="9"/>
  <c r="O127" i="9" s="1"/>
  <c r="N83" i="9"/>
  <c r="O83" i="9" s="1"/>
  <c r="N53" i="9"/>
  <c r="O53" i="9" s="1"/>
  <c r="N54" i="9"/>
  <c r="O54" i="9" s="1"/>
  <c r="N69" i="9"/>
  <c r="O69" i="9" s="1"/>
  <c r="N145" i="9"/>
  <c r="O145" i="9" s="1"/>
  <c r="N38" i="9"/>
  <c r="O38" i="9" s="1"/>
  <c r="N125" i="9"/>
  <c r="O125" i="9" s="1"/>
  <c r="N93" i="9"/>
  <c r="O93" i="9" s="1"/>
  <c r="N117" i="9"/>
  <c r="O117" i="9" s="1"/>
  <c r="N85" i="9"/>
  <c r="O85" i="9" s="1"/>
  <c r="N86" i="9"/>
  <c r="O86" i="9" s="1"/>
  <c r="N142" i="9"/>
  <c r="O142" i="9" s="1"/>
  <c r="N138" i="9"/>
  <c r="O138" i="9" s="1"/>
  <c r="N134" i="9"/>
  <c r="O134" i="9" s="1"/>
  <c r="N130" i="9"/>
  <c r="O130" i="9" s="1"/>
  <c r="N126" i="9"/>
  <c r="O126" i="9" s="1"/>
  <c r="N122" i="9"/>
  <c r="O122" i="9" s="1"/>
  <c r="N118" i="9"/>
  <c r="O118" i="9" s="1"/>
  <c r="N114" i="9"/>
  <c r="O114" i="9" s="1"/>
  <c r="N110" i="9"/>
  <c r="O110" i="9" s="1"/>
  <c r="N106" i="9"/>
  <c r="O106" i="9" s="1"/>
  <c r="N104" i="9"/>
  <c r="O104" i="9" s="1"/>
  <c r="N100" i="9"/>
  <c r="O100" i="9" s="1"/>
  <c r="N96" i="9"/>
  <c r="O96" i="9" s="1"/>
  <c r="N92" i="9"/>
  <c r="O92" i="9" s="1"/>
  <c r="N88" i="9"/>
  <c r="O88" i="9" s="1"/>
  <c r="N84" i="9"/>
  <c r="O84" i="9" s="1"/>
  <c r="N80" i="9"/>
  <c r="O80" i="9" s="1"/>
  <c r="N76" i="9"/>
  <c r="O76" i="9" s="1"/>
  <c r="N72" i="9"/>
  <c r="O72" i="9" s="1"/>
  <c r="N68" i="9"/>
  <c r="O68" i="9" s="1"/>
  <c r="N64" i="9"/>
  <c r="O64" i="9" s="1"/>
  <c r="N60" i="9"/>
  <c r="O60" i="9" s="1"/>
  <c r="N56" i="9"/>
  <c r="O56" i="9" s="1"/>
  <c r="N52" i="9"/>
  <c r="O52" i="9" s="1"/>
  <c r="N48" i="9"/>
  <c r="O48" i="9" s="1"/>
  <c r="N44" i="9"/>
  <c r="O44" i="9" s="1"/>
  <c r="N40" i="9"/>
  <c r="O40" i="9" s="1"/>
  <c r="N36" i="9"/>
  <c r="O36" i="9" s="1"/>
  <c r="N32" i="9"/>
  <c r="O32" i="9" s="1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" i="6"/>
  <c r="G13" i="6"/>
  <c r="G14" i="6"/>
  <c r="G15" i="6"/>
  <c r="G16" i="6"/>
  <c r="G17" i="6"/>
  <c r="F16" i="6"/>
  <c r="F17" i="6"/>
  <c r="F21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3" i="6"/>
  <c r="F14" i="6"/>
  <c r="F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2" i="6"/>
  <c r="E13" i="6"/>
  <c r="E14" i="6"/>
  <c r="E15" i="6"/>
  <c r="D22" i="6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D20" i="6"/>
  <c r="C21" i="6"/>
  <c r="D21" i="6" s="1"/>
  <c r="D12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2" i="6"/>
  <c r="B13" i="6"/>
  <c r="B14" i="6"/>
  <c r="B15" i="6"/>
  <c r="C15" i="7" l="1"/>
  <c r="D7" i="7"/>
  <c r="E7" i="7" s="1"/>
  <c r="D8" i="7"/>
  <c r="E8" i="7" s="1"/>
  <c r="F8" i="7"/>
  <c r="F7" i="7"/>
  <c r="D5" i="7"/>
  <c r="E5" i="7" s="1"/>
  <c r="D4" i="7"/>
  <c r="D12" i="7"/>
  <c r="C10" i="7"/>
  <c r="B15" i="7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2" i="6"/>
  <c r="L12" i="6" s="1"/>
  <c r="K13" i="6"/>
  <c r="L13" i="6" s="1"/>
  <c r="K14" i="6"/>
  <c r="L14" i="6" s="1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6" i="7" l="1"/>
  <c r="D9" i="7"/>
  <c r="E4" i="7"/>
  <c r="E9" i="7" s="1"/>
  <c r="E12" i="7"/>
  <c r="M12" i="6"/>
  <c r="M121" i="6"/>
  <c r="M142" i="6"/>
  <c r="M130" i="6"/>
  <c r="M118" i="6"/>
  <c r="M106" i="6"/>
  <c r="M94" i="6"/>
  <c r="M82" i="6"/>
  <c r="M70" i="6"/>
  <c r="M58" i="6"/>
  <c r="M46" i="6"/>
  <c r="M34" i="6"/>
  <c r="M22" i="6"/>
  <c r="M141" i="6"/>
  <c r="M129" i="6"/>
  <c r="M117" i="6"/>
  <c r="M105" i="6"/>
  <c r="M93" i="6"/>
  <c r="M81" i="6"/>
  <c r="M69" i="6"/>
  <c r="M57" i="6"/>
  <c r="M45" i="6"/>
  <c r="M33" i="6"/>
  <c r="M21" i="6"/>
  <c r="M145" i="6"/>
  <c r="M14" i="6"/>
  <c r="M140" i="6"/>
  <c r="M128" i="6"/>
  <c r="M116" i="6"/>
  <c r="M104" i="6"/>
  <c r="M92" i="6"/>
  <c r="M80" i="6"/>
  <c r="M68" i="6"/>
  <c r="M56" i="6"/>
  <c r="M44" i="6"/>
  <c r="M32" i="6"/>
  <c r="M20" i="6"/>
  <c r="M13" i="6"/>
  <c r="M115" i="6"/>
  <c r="M91" i="6"/>
  <c r="M67" i="6"/>
  <c r="M43" i="6"/>
  <c r="M31" i="6"/>
  <c r="M19" i="6"/>
  <c r="M139" i="6"/>
  <c r="M79" i="6"/>
  <c r="M138" i="6"/>
  <c r="M114" i="6"/>
  <c r="M102" i="6"/>
  <c r="M90" i="6"/>
  <c r="M78" i="6"/>
  <c r="M66" i="6"/>
  <c r="M54" i="6"/>
  <c r="M42" i="6"/>
  <c r="M30" i="6"/>
  <c r="M18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29" i="6"/>
  <c r="M17" i="6"/>
  <c r="M148" i="6"/>
  <c r="M136" i="6"/>
  <c r="M124" i="6"/>
  <c r="M112" i="6"/>
  <c r="M100" i="6"/>
  <c r="M88" i="6"/>
  <c r="M76" i="6"/>
  <c r="M64" i="6"/>
  <c r="M52" i="6"/>
  <c r="M40" i="6"/>
  <c r="M28" i="6"/>
  <c r="M16" i="6"/>
  <c r="M147" i="6"/>
  <c r="M135" i="6"/>
  <c r="M123" i="6"/>
  <c r="M111" i="6"/>
  <c r="M99" i="6"/>
  <c r="M87" i="6"/>
  <c r="M75" i="6"/>
  <c r="M63" i="6"/>
  <c r="M51" i="6"/>
  <c r="M39" i="6"/>
  <c r="M27" i="6"/>
  <c r="M15" i="6"/>
  <c r="M146" i="6"/>
  <c r="M122" i="6"/>
  <c r="M110" i="6"/>
  <c r="M98" i="6"/>
  <c r="M86" i="6"/>
  <c r="M74" i="6"/>
  <c r="M62" i="6"/>
  <c r="M50" i="6"/>
  <c r="M38" i="6"/>
  <c r="M26" i="6"/>
  <c r="M85" i="6"/>
  <c r="M73" i="6"/>
  <c r="M61" i="6"/>
  <c r="M49" i="6"/>
  <c r="M37" i="6"/>
  <c r="M25" i="6"/>
  <c r="M133" i="6"/>
  <c r="M120" i="6"/>
  <c r="M96" i="6"/>
  <c r="M84" i="6"/>
  <c r="M72" i="6"/>
  <c r="M60" i="6"/>
  <c r="M48" i="6"/>
  <c r="M36" i="6"/>
  <c r="M24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M23" i="6"/>
  <c r="F12" i="7"/>
  <c r="F4" i="7"/>
  <c r="F5" i="7"/>
  <c r="L151" i="6"/>
  <c r="N17" i="6" s="1"/>
  <c r="O17" i="6" s="1"/>
  <c r="D11" i="7" l="1"/>
  <c r="D13" i="7" s="1"/>
  <c r="D10" i="7"/>
  <c r="E6" i="7"/>
  <c r="E10" i="7" s="1"/>
  <c r="N13" i="6"/>
  <c r="O13" i="6" s="1"/>
  <c r="N12" i="6"/>
  <c r="O12" i="6" s="1"/>
  <c r="N16" i="6"/>
  <c r="O16" i="6" s="1"/>
  <c r="N108" i="6"/>
  <c r="O108" i="6" s="1"/>
  <c r="N25" i="6"/>
  <c r="O25" i="6" s="1"/>
  <c r="N61" i="6"/>
  <c r="O61" i="6" s="1"/>
  <c r="N109" i="6"/>
  <c r="O109" i="6" s="1"/>
  <c r="N145" i="6"/>
  <c r="O145" i="6" s="1"/>
  <c r="N26" i="6"/>
  <c r="O26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27" i="6"/>
  <c r="O27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28" i="6"/>
  <c r="O28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29" i="6"/>
  <c r="O29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30" i="6"/>
  <c r="O30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19" i="6"/>
  <c r="O19" i="6" s="1"/>
  <c r="N31" i="6"/>
  <c r="O31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20" i="6"/>
  <c r="O20" i="6" s="1"/>
  <c r="N32" i="6"/>
  <c r="O32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21" i="6"/>
  <c r="O21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22" i="6"/>
  <c r="O22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23" i="6"/>
  <c r="O23" i="6" s="1"/>
  <c r="N47" i="6"/>
  <c r="O47" i="6" s="1"/>
  <c r="N71" i="6"/>
  <c r="O71" i="6" s="1"/>
  <c r="N95" i="6"/>
  <c r="O95" i="6" s="1"/>
  <c r="N119" i="6"/>
  <c r="O119" i="6" s="1"/>
  <c r="N143" i="6"/>
  <c r="O143" i="6" s="1"/>
  <c r="N24" i="6"/>
  <c r="O24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N15" i="6"/>
  <c r="O15" i="6" s="1"/>
  <c r="N18" i="6"/>
  <c r="O18" i="6" s="1"/>
  <c r="N14" i="6"/>
  <c r="O14" i="6" s="1"/>
  <c r="F6" i="7"/>
  <c r="E11" i="7" l="1"/>
  <c r="E13" i="7" s="1"/>
  <c r="F11" i="7"/>
  <c r="F13" i="7" s="1"/>
  <c r="D15" i="7"/>
  <c r="E15" i="7" l="1"/>
  <c r="F15" i="7"/>
  <c r="F10" i="7"/>
  <c r="F9" i="7"/>
</calcChain>
</file>

<file path=xl/sharedStrings.xml><?xml version="1.0" encoding="utf-8"?>
<sst xmlns="http://schemas.openxmlformats.org/spreadsheetml/2006/main" count="13137" uniqueCount="5455">
  <si>
    <t>a</t>
    <phoneticPr fontId="6" type="noConversion"/>
  </si>
  <si>
    <t>b</t>
    <phoneticPr fontId="6" type="noConversion"/>
  </si>
  <si>
    <t>C</t>
    <phoneticPr fontId="6" type="noConversion"/>
  </si>
  <si>
    <t>E</t>
    <phoneticPr fontId="6" type="noConversion"/>
  </si>
  <si>
    <t>0.5-2m</t>
    <phoneticPr fontId="6" type="noConversion"/>
  </si>
  <si>
    <t>0.1-0.5m</t>
    <phoneticPr fontId="6" type="noConversion"/>
  </si>
  <si>
    <t>0-0.1m</t>
    <phoneticPr fontId="6" type="noConversion"/>
  </si>
  <si>
    <t>small colonies, broken mat</t>
    <phoneticPr fontId="6" type="noConversion"/>
  </si>
  <si>
    <t>large group, many plants</t>
    <phoneticPr fontId="6" type="noConversion"/>
  </si>
  <si>
    <t>small dense clumps</t>
    <phoneticPr fontId="6" type="noConversion"/>
  </si>
  <si>
    <t>growing singly</t>
    <phoneticPr fontId="6" type="noConversion"/>
  </si>
  <si>
    <t>Thatch:</t>
    <phoneticPr fontId="6" type="noConversion"/>
  </si>
  <si>
    <t>c</t>
    <phoneticPr fontId="6" type="noConversion"/>
  </si>
  <si>
    <t>i</t>
    <phoneticPr fontId="6" type="noConversion"/>
  </si>
  <si>
    <t>p</t>
    <phoneticPr fontId="6" type="noConversion"/>
  </si>
  <si>
    <t>r</t>
    <phoneticPr fontId="6" type="noConversion"/>
  </si>
  <si>
    <t>50-75%</t>
    <phoneticPr fontId="6" type="noConversion"/>
  </si>
  <si>
    <t>25-50%</t>
    <phoneticPr fontId="6" type="noConversion"/>
  </si>
  <si>
    <t>5-25%</t>
    <phoneticPr fontId="6" type="noConversion"/>
  </si>
  <si>
    <t>1-5%</t>
    <phoneticPr fontId="6" type="noConversion"/>
  </si>
  <si>
    <t>Extensive mat</t>
    <phoneticPr fontId="6" type="noConversion"/>
  </si>
  <si>
    <t>Abundance</t>
    <phoneticPr fontId="6" type="noConversion"/>
  </si>
  <si>
    <t>Group</t>
    <phoneticPr fontId="6" type="noConversion"/>
  </si>
  <si>
    <t>B</t>
    <phoneticPr fontId="6" type="noConversion"/>
  </si>
  <si>
    <t>D</t>
    <phoneticPr fontId="6" type="noConversion"/>
  </si>
  <si>
    <t>G</t>
    <phoneticPr fontId="6" type="noConversion"/>
  </si>
  <si>
    <t>H</t>
    <phoneticPr fontId="6" type="noConversion"/>
  </si>
  <si>
    <t>L</t>
    <phoneticPr fontId="6" type="noConversion"/>
  </si>
  <si>
    <t>K</t>
    <phoneticPr fontId="6" type="noConversion"/>
  </si>
  <si>
    <t>X</t>
    <phoneticPr fontId="6" type="noConversion"/>
  </si>
  <si>
    <t>Broadleaf evergreen</t>
    <phoneticPr fontId="6" type="noConversion"/>
  </si>
  <si>
    <t>Broadleaf deciduous</t>
    <phoneticPr fontId="6" type="noConversion"/>
  </si>
  <si>
    <t>Needleleaf evergreen</t>
    <phoneticPr fontId="6" type="noConversion"/>
  </si>
  <si>
    <t>Graminoids</t>
    <phoneticPr fontId="6" type="noConversion"/>
  </si>
  <si>
    <t>Forbs</t>
    <phoneticPr fontId="6" type="noConversion"/>
  </si>
  <si>
    <t>Lichens &amp; mosses</t>
    <phoneticPr fontId="6" type="noConversion"/>
  </si>
  <si>
    <t>Climbers</t>
    <phoneticPr fontId="6" type="noConversion"/>
  </si>
  <si>
    <t>Stem succulents</t>
    <phoneticPr fontId="6" type="noConversion"/>
  </si>
  <si>
    <t>Epiphytes</t>
    <phoneticPr fontId="6" type="noConversion"/>
  </si>
  <si>
    <t xml:space="preserve"> +</t>
    <phoneticPr fontId="6" type="noConversion"/>
  </si>
  <si>
    <t>&lt;5% cover, many individuals</t>
    <phoneticPr fontId="6" type="noConversion"/>
  </si>
  <si>
    <t>&lt;5% cover, few (2-20) individuals</t>
    <phoneticPr fontId="6" type="noConversion"/>
  </si>
  <si>
    <t>&lt;5% cover, single</t>
    <phoneticPr fontId="6" type="noConversion"/>
  </si>
  <si>
    <t>Life Form</t>
    <phoneticPr fontId="6" type="noConversion"/>
  </si>
  <si>
    <t>Height</t>
    <phoneticPr fontId="6" type="noConversion"/>
  </si>
  <si>
    <t>Sociability</t>
    <phoneticPr fontId="6" type="noConversion"/>
  </si>
  <si>
    <t>&gt;35m</t>
    <phoneticPr fontId="6" type="noConversion"/>
  </si>
  <si>
    <t>20-35m</t>
    <phoneticPr fontId="6" type="noConversion"/>
  </si>
  <si>
    <t>10-20m</t>
    <phoneticPr fontId="6" type="noConversion"/>
  </si>
  <si>
    <t>5-10m</t>
    <phoneticPr fontId="6" type="noConversion"/>
  </si>
  <si>
    <t>2-5m</t>
    <phoneticPr fontId="6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</si>
  <si>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</si>
  <si>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</si>
  <si>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</si>
  <si>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</si>
  <si>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</si>
  <si>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</si>
  <si>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</si>
  <si>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</si>
  <si>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</si>
  <si>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</si>
  <si>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</si>
  <si>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</si>
  <si>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</si>
  <si>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</si>
  <si>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</si>
  <si>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</si>
  <si>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</si>
  <si>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</si>
  <si>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</si>
  <si>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</si>
  <si>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</si>
  <si>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</si>
  <si>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</si>
  <si>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</si>
  <si>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</si>
  <si>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</si>
  <si>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</si>
  <si>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</si>
  <si>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</si>
  <si>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</si>
  <si>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</si>
  <si>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</si>
  <si>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</si>
  <si>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</si>
  <si>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</si>
  <si>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</si>
  <si>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</si>
  <si>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</si>
  <si>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</si>
  <si>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</si>
  <si>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</si>
  <si>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</si>
  <si>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</si>
  <si>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</si>
  <si>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</si>
  <si>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</si>
  <si>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</si>
  <si>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</si>
  <si>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</si>
  <si>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</si>
  <si>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</si>
  <si>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</si>
  <si>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</si>
  <si>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</si>
  <si>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</si>
  <si>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</si>
  <si>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</si>
  <si>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</si>
  <si>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</si>
  <si>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</si>
  <si>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</si>
  <si>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</si>
  <si>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</si>
  <si>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</si>
  <si>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</si>
  <si>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</si>
  <si>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</si>
  <si>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</si>
  <si>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</si>
  <si>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</si>
  <si>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</si>
  <si>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</si>
  <si>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</si>
  <si>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</si>
  <si>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</si>
  <si>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</si>
  <si>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</si>
  <si>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</si>
  <si>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</si>
  <si>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</si>
  <si>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</si>
  <si>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</si>
  <si>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</si>
  <si>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</si>
  <si>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</si>
  <si>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</si>
  <si>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</si>
  <si>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</si>
  <si>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</si>
  <si>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</si>
  <si>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</si>
  <si>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</si>
  <si>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</si>
  <si>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</si>
  <si>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</si>
  <si>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</si>
  <si>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</si>
  <si>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</si>
  <si>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</si>
  <si>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</si>
  <si>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</si>
  <si>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</si>
  <si>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</si>
  <si>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</si>
  <si>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</si>
  <si>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</si>
  <si>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</si>
  <si>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</si>
  <si>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</si>
  <si>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</si>
  <si>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</si>
  <si>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</si>
  <si>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</si>
  <si>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</si>
  <si>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</si>
  <si>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</si>
  <si>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</si>
  <si>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</si>
  <si>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</si>
  <si>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</si>
  <si>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</si>
  <si>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</si>
  <si>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</si>
  <si>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</si>
  <si>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</si>
  <si>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</si>
  <si>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</si>
  <si>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</si>
  <si>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</si>
  <si>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</si>
  <si>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</si>
  <si>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</si>
  <si>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</si>
  <si>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</si>
  <si>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</si>
  <si>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</si>
  <si>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</si>
  <si>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</si>
  <si>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</si>
  <si>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</si>
  <si>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</si>
  <si>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</si>
  <si>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</si>
  <si>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</si>
  <si>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</si>
  <si>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</si>
  <si>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</si>
  <si>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</si>
  <si>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</si>
  <si>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</si>
  <si>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</si>
  <si>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</si>
  <si>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</si>
  <si>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</si>
  <si>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</si>
  <si>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</si>
  <si>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</si>
  <si>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</si>
  <si>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</si>
  <si>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</si>
  <si>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</si>
  <si>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</si>
  <si>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</si>
  <si>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</si>
  <si>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</si>
  <si>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</si>
  <si>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</si>
  <si>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</si>
  <si>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</si>
  <si>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</si>
  <si>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</si>
  <si>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</si>
  <si>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</si>
  <si>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</si>
  <si>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</si>
  <si>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</si>
  <si>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</si>
  <si>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</si>
  <si>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</si>
  <si>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</si>
  <si>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</si>
  <si>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</si>
  <si>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</si>
  <si>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</si>
  <si>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</si>
  <si>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</si>
  <si>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</si>
  <si>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</si>
  <si>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</si>
  <si>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</si>
  <si>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</si>
  <si>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</si>
  <si>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</si>
  <si>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</si>
  <si>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</si>
  <si>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</si>
  <si>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</si>
  <si>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</si>
  <si>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</si>
  <si>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</si>
  <si>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</si>
  <si>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</si>
  <si>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</si>
  <si>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</si>
  <si>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</si>
  <si>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</si>
  <si>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</si>
  <si>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</si>
  <si>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</si>
  <si>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</si>
  <si>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</si>
  <si>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</si>
  <si>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</si>
  <si>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</si>
  <si>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</si>
  <si>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</si>
  <si>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</si>
  <si>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</si>
  <si>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</si>
  <si>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</si>
  <si>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</si>
  <si>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</si>
  <si>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</si>
  <si>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</si>
  <si>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</si>
  <si>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</si>
  <si>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</si>
  <si>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</si>
  <si>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</si>
  <si>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</si>
  <si>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</si>
  <si>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</si>
  <si>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</si>
  <si>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</si>
  <si>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</si>
  <si>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</si>
  <si>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</si>
  <si>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</si>
  <si>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</si>
  <si>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</si>
  <si>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</si>
  <si>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</si>
  <si>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</si>
  <si>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</si>
  <si>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</si>
  <si>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</si>
  <si>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</si>
  <si>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</si>
  <si>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</si>
  <si>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</si>
  <si>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</si>
  <si>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</si>
  <si>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</si>
  <si>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</si>
  <si>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</si>
  <si>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</si>
  <si>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</si>
  <si>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</si>
  <si>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</si>
  <si>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</si>
  <si>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</si>
  <si>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</si>
  <si>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</si>
  <si>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</si>
  <si>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</si>
  <si>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</si>
  <si>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</si>
  <si>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</si>
  <si>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</si>
  <si>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</si>
  <si>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</si>
  <si>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</si>
  <si>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</si>
  <si>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</si>
  <si>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</si>
  <si>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</si>
  <si>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</si>
  <si>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</si>
  <si>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</si>
  <si>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</si>
  <si>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</si>
  <si>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</si>
  <si>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</si>
  <si>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</si>
  <si>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</si>
  <si>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</si>
  <si>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</si>
  <si>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</si>
  <si>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</si>
  <si>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</si>
  <si>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</si>
  <si>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</si>
  <si>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</si>
  <si>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</si>
  <si>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</si>
  <si>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</si>
  <si>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</si>
  <si>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</si>
  <si>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</si>
  <si>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</si>
  <si>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</si>
  <si>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</si>
  <si>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</si>
  <si>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</si>
  <si>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</si>
  <si>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</si>
  <si>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</si>
  <si>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</si>
  <si>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</si>
  <si>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</si>
  <si>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</si>
  <si>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</si>
  <si>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</si>
  <si>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</si>
  <si>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</si>
  <si>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</si>
  <si>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</si>
  <si>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</si>
  <si>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</si>
  <si>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</si>
  <si>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</si>
  <si>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</si>
  <si>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</si>
  <si>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</si>
  <si>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</si>
  <si>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</si>
  <si>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</si>
  <si>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</si>
  <si>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</si>
  <si>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</si>
  <si>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</si>
  <si>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</si>
  <si>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</si>
  <si>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</si>
  <si>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</si>
  <si>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</si>
  <si>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</si>
  <si>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</si>
  <si>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</si>
  <si>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</si>
  <si>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</si>
  <si>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</si>
  <si>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</si>
  <si>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</si>
  <si>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</si>
  <si>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</si>
  <si>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</si>
  <si>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</si>
  <si>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</si>
  <si>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</si>
  <si>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</si>
  <si>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</si>
  <si>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</si>
  <si>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</si>
  <si>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</si>
  <si>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</si>
  <si>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</si>
  <si>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</si>
  <si>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</si>
  <si>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</si>
  <si>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</si>
  <si>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</si>
  <si>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</si>
  <si>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</si>
  <si>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</si>
  <si>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</si>
  <si>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</si>
  <si>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</si>
  <si>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</si>
  <si>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</si>
  <si>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</si>
  <si>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</si>
  <si>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</si>
  <si>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</si>
  <si>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</si>
  <si>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</si>
  <si>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</si>
  <si>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</si>
  <si>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</si>
  <si>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</si>
  <si>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</si>
  <si>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</si>
  <si>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</si>
  <si>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</si>
  <si>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</si>
  <si>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</si>
  <si>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</si>
  <si>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</si>
  <si>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</si>
  <si>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</si>
  <si>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</si>
  <si>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</si>
  <si>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</si>
  <si>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</si>
  <si>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</si>
  <si>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</si>
  <si>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</si>
  <si>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</si>
  <si>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</si>
  <si>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</si>
  <si>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</si>
  <si>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</si>
  <si>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</si>
  <si>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</si>
  <si>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</si>
  <si>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</si>
  <si>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</si>
  <si>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</si>
  <si>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</si>
  <si>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</si>
  <si>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</si>
  <si>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</si>
  <si>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</si>
  <si>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</si>
  <si>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</si>
  <si>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</si>
  <si>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</si>
  <si>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</si>
  <si>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</si>
  <si>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</si>
  <si>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</si>
  <si>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</si>
  <si>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</si>
  <si>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</si>
  <si>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</si>
  <si>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</si>
  <si>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</si>
  <si>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</si>
  <si>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</si>
  <si>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</si>
  <si>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</si>
  <si>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</si>
  <si>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</si>
  <si>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</si>
  <si>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</si>
  <si>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</si>
  <si>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</si>
  <si>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</si>
  <si>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</si>
  <si>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</si>
  <si>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</si>
  <si>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</si>
  <si>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</si>
  <si>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</si>
  <si>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</si>
  <si>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</si>
  <si>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</si>
  <si>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</si>
  <si>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</si>
  <si>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</si>
  <si>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</si>
  <si>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</si>
  <si>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</si>
  <si>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</si>
  <si>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</si>
  <si>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</si>
  <si>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</si>
  <si>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</si>
  <si>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</si>
  <si>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</si>
  <si>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</si>
  <si>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</si>
  <si>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</si>
  <si>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</si>
  <si>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</si>
  <si>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</si>
  <si>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</si>
  <si>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</si>
  <si>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</si>
  <si>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</si>
  <si>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</si>
  <si>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</si>
  <si>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</si>
  <si>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</si>
  <si>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</si>
  <si>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</si>
  <si>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</si>
  <si>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</si>
  <si>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</si>
  <si>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</si>
  <si>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</si>
  <si>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</si>
  <si>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</si>
  <si>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</si>
  <si>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</si>
  <si>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</si>
  <si>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</si>
  <si>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</si>
  <si>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</si>
  <si>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</si>
  <si>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</si>
  <si>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</si>
  <si>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</si>
  <si>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</si>
  <si>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</si>
  <si>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</si>
  <si>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</si>
  <si>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</si>
  <si>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</si>
  <si>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</si>
  <si>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</si>
  <si>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</si>
  <si>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</si>
  <si>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</si>
  <si>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</si>
  <si>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</si>
  <si>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</si>
  <si>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</si>
  <si>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</si>
  <si>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</si>
  <si>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</si>
  <si>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</si>
  <si>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</si>
  <si>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</si>
  <si>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</si>
  <si>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</si>
  <si>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</si>
  <si>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</si>
  <si>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</si>
  <si>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</si>
  <si>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</si>
  <si>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</si>
  <si>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</si>
  <si>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</si>
  <si>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</si>
  <si>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</si>
  <si>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</si>
  <si>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</si>
  <si>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</si>
  <si>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</si>
  <si>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</si>
  <si>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</si>
  <si>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</si>
  <si>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</si>
  <si>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</si>
  <si>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</si>
  <si>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</si>
  <si>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</si>
  <si>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</si>
  <si>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</si>
  <si>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</si>
  <si>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</si>
  <si>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</si>
  <si>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</si>
  <si>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</si>
  <si>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</si>
  <si>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</si>
  <si>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</si>
  <si>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</si>
  <si>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</si>
  <si>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</si>
  <si>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</si>
  <si>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</si>
  <si>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</si>
  <si>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</si>
  <si>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</si>
  <si>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</si>
  <si>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</si>
  <si>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</si>
  <si>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</si>
  <si>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</si>
  <si>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</si>
  <si>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</si>
  <si>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</si>
  <si>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</si>
  <si>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</si>
  <si>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</si>
  <si>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</si>
  <si>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</si>
  <si>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</si>
  <si>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</si>
  <si>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</si>
  <si>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</si>
  <si>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</si>
  <si>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</si>
  <si>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</si>
  <si>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</si>
  <si>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</si>
  <si>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</si>
  <si>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</si>
  <si>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</si>
  <si>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</si>
  <si>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</si>
  <si>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</si>
  <si>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</si>
  <si>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</si>
  <si>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</si>
  <si>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</si>
  <si>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</si>
  <si>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</si>
  <si>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</si>
  <si>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</si>
  <si>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</si>
  <si>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</si>
  <si>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</si>
  <si>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</si>
  <si>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</si>
  <si>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</si>
  <si>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</si>
  <si>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</si>
  <si>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</si>
  <si>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</si>
  <si>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</si>
  <si>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</si>
  <si>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</si>
  <si>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</si>
  <si>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</si>
  <si>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</si>
  <si>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</si>
  <si>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</si>
  <si>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</si>
  <si>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</si>
  <si>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</si>
  <si>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</si>
  <si>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</si>
  <si>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</si>
  <si>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</si>
  <si>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</si>
  <si>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</si>
  <si>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</si>
  <si>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</si>
  <si>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</si>
  <si>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</si>
  <si>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</si>
  <si>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</si>
  <si>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</si>
  <si>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</si>
  <si>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</si>
  <si>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</si>
  <si>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</si>
  <si>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</si>
  <si>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</si>
  <si>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</si>
  <si>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</si>
  <si>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</si>
  <si>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</si>
  <si>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</si>
  <si>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</si>
  <si>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</si>
  <si>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</si>
  <si>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</si>
  <si>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</si>
  <si>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</si>
  <si>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</si>
  <si>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</si>
  <si>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</si>
  <si>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</si>
  <si>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</si>
  <si>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</si>
  <si>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</si>
  <si>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</si>
  <si>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</si>
  <si>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</si>
  <si>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</si>
  <si>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</si>
  <si>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</si>
  <si>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</si>
  <si>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</si>
  <si>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</si>
  <si>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</si>
  <si>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</si>
  <si>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</si>
  <si>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</si>
  <si>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</si>
  <si>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</si>
  <si>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</si>
  <si>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</si>
  <si>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</si>
  <si>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</si>
  <si>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</si>
  <si>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</si>
  <si>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</si>
  <si>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</si>
  <si>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</si>
  <si>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</si>
  <si>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</si>
  <si>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</si>
  <si>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</si>
  <si>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</si>
  <si>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</si>
  <si>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</si>
  <si>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</si>
  <si>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</si>
  <si>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</si>
  <si>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</si>
  <si>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</si>
  <si>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</si>
  <si>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</si>
  <si>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</si>
  <si>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</si>
  <si>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</si>
  <si>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</si>
  <si>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</si>
  <si>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</si>
  <si>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</si>
  <si>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</si>
  <si>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</si>
  <si>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</si>
  <si>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</si>
  <si>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</si>
  <si>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</si>
  <si>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</si>
  <si>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</si>
  <si>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</si>
  <si>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</si>
  <si>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</si>
  <si>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</si>
  <si>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</si>
  <si>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</si>
  <si>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</si>
  <si>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</si>
  <si>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</si>
  <si>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</si>
  <si>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</si>
  <si>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</si>
  <si>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</si>
  <si>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</si>
  <si>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</si>
  <si>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</si>
  <si>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</si>
  <si>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</si>
  <si>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</si>
  <si>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</si>
  <si>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</si>
  <si>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</si>
  <si>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</si>
  <si>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</si>
  <si>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</si>
  <si>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</si>
  <si>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</si>
  <si>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</si>
  <si>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</si>
  <si>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</si>
  <si>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</si>
  <si>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</si>
  <si>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</si>
  <si>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</si>
  <si>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</si>
  <si>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</si>
  <si>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</si>
  <si>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</si>
  <si>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</si>
  <si>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</si>
  <si>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</si>
  <si>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</si>
  <si>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</si>
  <si>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</si>
  <si>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</si>
  <si>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</si>
  <si>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</si>
  <si>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</si>
  <si>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</si>
  <si>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</si>
  <si>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</si>
  <si>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</si>
  <si>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</si>
  <si>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</si>
  <si>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</si>
  <si>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</si>
  <si>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</si>
  <si>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</si>
  <si>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</si>
  <si>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</si>
  <si>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</si>
  <si>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</si>
  <si>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</si>
  <si>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</si>
  <si>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</si>
  <si>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</si>
  <si>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</si>
  <si>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</si>
  <si>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</si>
  <si>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</si>
  <si>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</si>
  <si>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</si>
  <si>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</si>
  <si>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</si>
  <si>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</si>
  <si>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</si>
  <si>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</si>
  <si>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</si>
  <si>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</si>
  <si>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</si>
  <si>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</si>
  <si>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</si>
  <si>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</si>
  <si>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</si>
  <si>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</si>
  <si>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</si>
  <si>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</si>
  <si>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</si>
  <si>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</si>
  <si>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</si>
  <si>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</si>
  <si>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</si>
  <si>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</si>
  <si>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</si>
  <si>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</si>
  <si>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</si>
  <si>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</si>
  <si>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</si>
  <si>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</si>
  <si>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</si>
  <si>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</si>
  <si>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</si>
  <si>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</si>
  <si>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</si>
  <si>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</si>
  <si>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</si>
  <si>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</si>
  <si>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</si>
  <si>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</si>
  <si>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</si>
  <si>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</si>
  <si>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</si>
  <si>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</si>
  <si>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</si>
  <si>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</si>
  <si>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</si>
  <si>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</si>
  <si>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</si>
  <si>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</si>
  <si>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</si>
  <si>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</si>
  <si>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</si>
  <si>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</si>
  <si>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</si>
  <si>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</si>
  <si>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</si>
  <si>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</si>
  <si>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</si>
  <si>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</si>
  <si>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</si>
  <si>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</si>
  <si>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</si>
  <si>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</si>
  <si>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</si>
  <si>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</si>
  <si>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</si>
  <si>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</si>
  <si>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</si>
  <si>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</si>
  <si>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</si>
  <si>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</si>
  <si>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</si>
  <si>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</si>
  <si>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</si>
  <si>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</si>
  <si>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</si>
  <si>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</si>
  <si>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</si>
  <si>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</si>
  <si>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</si>
  <si>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</si>
  <si>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</si>
  <si>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</si>
  <si>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</si>
  <si>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</si>
  <si>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</si>
  <si>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</si>
  <si>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</si>
  <si>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</si>
  <si>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</si>
  <si>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</si>
  <si>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</si>
  <si>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</si>
  <si>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</si>
  <si>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</si>
  <si>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</si>
  <si>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</si>
  <si>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</si>
  <si>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</si>
  <si>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</si>
  <si>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</si>
  <si>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</si>
  <si>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</si>
  <si>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</si>
  <si>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</si>
  <si>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</si>
  <si>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</si>
  <si>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</si>
  <si>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</si>
  <si>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</si>
  <si>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</si>
  <si>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</si>
  <si>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</si>
  <si>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</si>
  <si>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</si>
  <si>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</si>
  <si>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</si>
  <si>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</si>
  <si>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</si>
  <si>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</si>
  <si>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</si>
  <si>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</si>
  <si>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</si>
  <si>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</si>
  <si>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</si>
  <si>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</si>
  <si>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</si>
  <si>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</si>
  <si>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</si>
  <si>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</si>
  <si>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</si>
  <si>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</si>
  <si>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</si>
  <si>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</si>
  <si>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</si>
  <si>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</si>
  <si>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</si>
  <si>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</si>
  <si>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</si>
  <si>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</si>
  <si>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</si>
  <si>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</si>
  <si>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</si>
  <si>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</si>
  <si>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</si>
  <si>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</si>
  <si>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</si>
  <si>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</si>
  <si>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</si>
  <si>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</si>
  <si>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</si>
  <si>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</si>
  <si>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</si>
  <si>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</si>
  <si>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</si>
  <si>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</si>
  <si>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</si>
  <si>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</si>
  <si>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</si>
  <si>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</si>
  <si>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</si>
  <si>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</si>
  <si>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</si>
  <si>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</si>
  <si>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</si>
  <si>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</si>
  <si>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</si>
  <si>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</si>
  <si>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</si>
  <si>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</si>
  <si>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</si>
  <si>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</si>
  <si>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</si>
  <si>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</si>
  <si>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</si>
  <si>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</si>
  <si>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</si>
  <si>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</si>
  <si>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</si>
  <si>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</si>
  <si>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</si>
  <si>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</si>
  <si>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</si>
  <si>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</si>
  <si>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</si>
  <si>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</si>
  <si>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</si>
  <si>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</si>
  <si>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</si>
  <si>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</si>
  <si>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</si>
  <si>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</si>
  <si>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</si>
  <si>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</si>
  <si>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</si>
  <si>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</si>
  <si>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</si>
  <si>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</si>
  <si>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</si>
  <si>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</si>
  <si>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</si>
  <si>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</si>
  <si>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</si>
  <si>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</si>
  <si>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</si>
  <si>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</si>
  <si>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</si>
  <si>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</si>
  <si>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</si>
  <si>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</si>
  <si>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</si>
  <si>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</si>
  <si>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</si>
  <si>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</si>
  <si>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</si>
  <si>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</si>
  <si>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</si>
  <si>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</si>
  <si>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</si>
  <si>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</si>
  <si>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</si>
  <si>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</si>
  <si>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</si>
  <si>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</si>
  <si>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</si>
  <si>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</si>
  <si>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</si>
  <si>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</si>
  <si>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</si>
  <si>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</si>
  <si>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</si>
  <si>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</si>
  <si>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</si>
  <si>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</si>
  <si>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</si>
  <si>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</si>
  <si>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</si>
  <si>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</si>
  <si>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</si>
  <si>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</si>
  <si>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</si>
  <si>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</si>
  <si>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</si>
  <si>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</si>
  <si>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</si>
  <si>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</si>
  <si>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</si>
  <si>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</si>
  <si>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</si>
  <si>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</si>
  <si>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</si>
  <si>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</si>
  <si>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</si>
  <si>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</si>
  <si>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</si>
  <si>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</si>
  <si>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</si>
  <si>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</si>
  <si>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</si>
  <si>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</si>
  <si>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</si>
  <si>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</si>
  <si>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</si>
  <si>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</si>
  <si>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</si>
  <si>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</si>
  <si>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</si>
  <si>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</si>
  <si>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</si>
  <si>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</si>
  <si>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</si>
  <si>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</si>
  <si>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</si>
  <si>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</si>
  <si>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</si>
  <si>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</si>
  <si>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</si>
  <si>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</si>
  <si>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</si>
  <si>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</si>
  <si>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</si>
  <si>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</si>
  <si>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</si>
  <si>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</si>
  <si>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</si>
  <si>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</si>
  <si>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</si>
  <si>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</si>
  <si>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</si>
  <si>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</si>
  <si>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</si>
  <si>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</si>
  <si>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</si>
  <si>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</si>
  <si>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</si>
  <si>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</si>
  <si>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</si>
  <si>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</si>
  <si>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</si>
  <si>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</si>
  <si>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</si>
  <si>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</si>
  <si>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</si>
  <si>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</si>
  <si>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</si>
  <si>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</si>
  <si>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</si>
  <si>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</si>
  <si>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</si>
  <si>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</si>
  <si>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</si>
  <si>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</si>
  <si>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</si>
  <si>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</si>
  <si>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</si>
  <si>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</si>
  <si>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</si>
  <si>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</si>
  <si>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</si>
  <si>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</si>
  <si>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</si>
  <si>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</si>
  <si>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</si>
  <si>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</si>
  <si>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</si>
  <si>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</si>
  <si>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</si>
  <si>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</si>
  <si>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</si>
  <si>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</si>
  <si>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</si>
  <si>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</si>
  <si>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</si>
  <si>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</si>
  <si>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</si>
  <si>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</si>
  <si>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</si>
  <si>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</si>
  <si>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</si>
  <si>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</si>
  <si>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</si>
  <si>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</si>
  <si>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</si>
  <si>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</si>
  <si>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</si>
  <si>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</si>
  <si>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</si>
  <si>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</si>
  <si>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</si>
  <si>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</si>
  <si>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</si>
  <si>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</si>
  <si>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</si>
  <si>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</si>
  <si>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</si>
  <si>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</si>
  <si>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</si>
  <si>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</si>
  <si>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</si>
  <si>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</si>
  <si>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</si>
  <si>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</si>
  <si>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</si>
  <si>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</si>
  <si>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</si>
  <si>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</si>
  <si>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</si>
  <si>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</si>
  <si>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</si>
  <si>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</si>
  <si>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</si>
  <si>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</si>
  <si>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</si>
  <si>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</si>
  <si>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</si>
  <si>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</si>
  <si>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</si>
  <si>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</si>
  <si>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</si>
  <si>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</si>
  <si>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</si>
  <si>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</si>
  <si>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</si>
  <si>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</si>
  <si>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</si>
  <si>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</si>
  <si>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</si>
  <si>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</si>
  <si>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</si>
  <si>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</si>
  <si>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</si>
  <si>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</si>
  <si>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</si>
  <si>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</si>
  <si>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</si>
  <si>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</si>
  <si>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</si>
  <si>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</si>
  <si>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</si>
  <si>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</si>
  <si>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</si>
  <si>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</si>
  <si>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</si>
  <si>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</si>
  <si>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</si>
  <si>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</si>
  <si>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</si>
  <si>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</si>
  <si>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</si>
  <si>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</si>
  <si>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</si>
  <si>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</si>
  <si>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</si>
  <si>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</si>
  <si>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</si>
  <si>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</si>
  <si>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</si>
  <si>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</si>
  <si>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</si>
  <si>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</si>
  <si>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</si>
  <si>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</si>
  <si>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</si>
  <si>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</si>
  <si>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</si>
  <si>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</si>
  <si>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</si>
  <si>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</si>
  <si>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</si>
  <si>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</si>
  <si>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</si>
  <si>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</si>
  <si>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</si>
  <si>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</si>
  <si>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</si>
  <si>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</si>
  <si>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</si>
  <si>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</si>
  <si>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</si>
  <si>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</si>
  <si>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</si>
  <si>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</si>
  <si>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</si>
  <si>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</si>
  <si>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</si>
  <si>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</si>
  <si>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</si>
  <si>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</si>
  <si>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</si>
  <si>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</si>
  <si>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</si>
  <si>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</si>
  <si>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</si>
  <si>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</si>
  <si>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</si>
  <si>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</si>
  <si>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</si>
  <si>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</si>
  <si>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</si>
  <si>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</si>
  <si>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</si>
  <si>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</si>
  <si>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</si>
  <si>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</si>
  <si>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</si>
  <si>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</si>
  <si>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</si>
  <si>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</si>
  <si>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</si>
  <si>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</si>
  <si>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</si>
  <si>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</si>
  <si>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</si>
  <si>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</si>
  <si>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</si>
  <si>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</si>
  <si>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</si>
  <si>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</si>
  <si>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</si>
  <si>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</si>
  <si>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</si>
  <si>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</si>
  <si>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</si>
  <si>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</si>
  <si>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</si>
  <si>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</si>
  <si>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</si>
  <si>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</si>
  <si>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</si>
  <si>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</si>
  <si>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</si>
  <si>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</si>
  <si>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</si>
  <si>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</si>
  <si>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</si>
  <si>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</si>
  <si>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</si>
  <si>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</si>
  <si>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</si>
  <si>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</si>
  <si>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</si>
  <si>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</si>
  <si>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</si>
  <si>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</si>
  <si>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</si>
  <si>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</si>
  <si>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</si>
  <si>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</si>
  <si>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</si>
  <si>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</si>
  <si>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</si>
  <si>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</si>
  <si>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</si>
  <si>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</si>
  <si>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</si>
  <si>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</si>
  <si>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</si>
  <si>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</si>
  <si>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</si>
  <si>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</si>
  <si>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</si>
  <si>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</si>
  <si>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</si>
  <si>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</si>
  <si>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</si>
  <si>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</si>
  <si>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</si>
  <si>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</si>
  <si>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</si>
  <si>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</si>
  <si>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</si>
  <si>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</si>
  <si>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</si>
  <si>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</si>
  <si>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</si>
  <si>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</si>
  <si>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</si>
  <si>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</si>
  <si>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</si>
  <si>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</si>
  <si>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</si>
  <si>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</si>
  <si>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</si>
  <si>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</si>
  <si>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</si>
  <si>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</si>
  <si>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</si>
  <si>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</si>
  <si>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</si>
  <si>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</si>
  <si>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</si>
  <si>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</si>
  <si>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</si>
  <si>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</si>
  <si>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</si>
  <si>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</si>
  <si>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</si>
  <si>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</si>
  <si>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</si>
  <si>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</si>
  <si>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</si>
  <si>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</si>
  <si>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</si>
  <si>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</si>
  <si>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</si>
  <si>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</si>
  <si>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</si>
  <si>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</si>
  <si>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</si>
  <si>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</si>
  <si>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</si>
  <si>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</si>
  <si>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</si>
  <si>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</si>
  <si>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</si>
  <si>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</si>
  <si>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</si>
  <si>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</si>
  <si>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</si>
  <si>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</si>
  <si>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</si>
  <si>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</si>
  <si>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</si>
  <si>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</si>
  <si>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</si>
  <si>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</si>
  <si>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</si>
  <si>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</si>
  <si>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</si>
  <si>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</si>
  <si>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</si>
  <si>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</si>
  <si>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</si>
  <si>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</si>
  <si>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</si>
  <si>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</si>
  <si>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</si>
  <si>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</si>
  <si>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</si>
  <si>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</si>
  <si>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</si>
  <si>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</si>
  <si>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</si>
  <si>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</si>
  <si>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</si>
  <si>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</si>
  <si>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</si>
  <si>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</si>
  <si>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</si>
  <si>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</si>
  <si>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</si>
  <si>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</si>
  <si>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</si>
  <si>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</si>
  <si>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</si>
  <si>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</si>
  <si>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</si>
  <si>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</si>
  <si>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</si>
  <si>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</si>
  <si>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</si>
  <si>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</si>
  <si>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</si>
  <si>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</si>
  <si>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</si>
  <si>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</si>
  <si>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</si>
  <si>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</si>
  <si>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</si>
  <si>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</si>
  <si>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</si>
  <si>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</si>
  <si>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</si>
  <si>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</si>
  <si>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</si>
  <si>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</si>
  <si>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</si>
  <si>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</si>
  <si>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</si>
  <si>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</si>
  <si>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</si>
  <si>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</si>
  <si>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</si>
  <si>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</si>
  <si>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</si>
  <si>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</si>
  <si>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</si>
  <si>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</si>
  <si>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</si>
  <si>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</si>
  <si>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</si>
  <si>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</si>
  <si>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</si>
  <si>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</si>
  <si>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</si>
  <si>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</si>
  <si>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</si>
  <si>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</si>
  <si>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</si>
  <si>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</si>
  <si>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</si>
  <si>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</si>
  <si>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</si>
  <si>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</si>
  <si>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</si>
  <si>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</si>
  <si>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</si>
  <si>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</si>
  <si>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</si>
  <si>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</si>
  <si>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</si>
  <si>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</si>
  <si>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</si>
  <si>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</si>
  <si>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</si>
  <si>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</si>
  <si>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</si>
  <si>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</si>
  <si>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</si>
  <si>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</si>
  <si>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</si>
  <si>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</si>
  <si>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</si>
  <si>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</si>
  <si>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</si>
  <si>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</si>
  <si>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</si>
  <si>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</si>
  <si>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</si>
  <si>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</si>
  <si>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</si>
  <si>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</si>
  <si>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</si>
  <si>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</si>
  <si>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</si>
  <si>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</si>
  <si>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</si>
  <si>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</si>
  <si>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</si>
  <si>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</si>
  <si>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</si>
  <si>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</si>
  <si>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</si>
  <si>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</si>
  <si>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</si>
  <si>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</si>
  <si>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</si>
  <si>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</si>
  <si>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</si>
  <si>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</si>
  <si>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</si>
  <si>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</si>
  <si>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</si>
  <si>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</si>
  <si>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</si>
  <si>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</si>
  <si>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</si>
  <si>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</si>
  <si>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</si>
  <si>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</si>
  <si>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</si>
  <si>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</si>
  <si>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</si>
  <si>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</si>
  <si>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</si>
  <si>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</si>
  <si>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</si>
  <si>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</si>
  <si>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</si>
  <si>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</si>
  <si>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</si>
  <si>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</si>
  <si>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</si>
  <si>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</si>
  <si>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</si>
  <si>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</si>
  <si>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</si>
  <si>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</si>
  <si>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</si>
  <si>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</si>
  <si>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</si>
  <si>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</si>
  <si>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</si>
  <si>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</si>
  <si>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</si>
  <si>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</si>
  <si>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</si>
  <si>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</si>
  <si>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</si>
  <si>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</si>
  <si>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</si>
  <si>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</si>
  <si>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</si>
  <si>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</si>
  <si>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</si>
  <si>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</si>
  <si>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</si>
  <si>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</si>
  <si>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</si>
  <si>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</si>
  <si>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</si>
  <si>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</si>
  <si>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</si>
  <si>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</si>
  <si>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</si>
  <si>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</si>
  <si>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</si>
  <si>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</si>
  <si>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</si>
  <si>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</si>
  <si>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</si>
  <si>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</si>
  <si>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</si>
  <si>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</si>
  <si>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</si>
  <si>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</si>
  <si>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</si>
  <si>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</si>
  <si>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</si>
  <si>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</si>
  <si>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</si>
  <si>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</si>
  <si>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</si>
  <si>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</si>
  <si>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</si>
  <si>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</si>
  <si>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</si>
  <si>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</si>
  <si>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</si>
  <si>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</si>
  <si>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</si>
  <si>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</si>
  <si>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</si>
  <si>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</si>
  <si>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</si>
  <si>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</si>
  <si>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</si>
  <si>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</si>
  <si>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</si>
  <si>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</si>
  <si>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</si>
  <si>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</si>
  <si>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</si>
  <si>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</si>
  <si>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</si>
  <si>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</si>
  <si>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</si>
  <si>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</si>
  <si>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</si>
  <si>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</si>
  <si>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</si>
  <si>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</si>
  <si>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</si>
  <si>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</si>
  <si>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</si>
  <si>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</si>
  <si>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</si>
  <si>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</si>
  <si>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</si>
  <si>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</si>
  <si>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</si>
  <si>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</si>
  <si>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</si>
  <si>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</si>
  <si>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</si>
  <si>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</si>
  <si>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</si>
  <si>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</si>
  <si>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</si>
  <si>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</si>
  <si>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</si>
  <si>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</si>
  <si>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</si>
  <si>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</si>
  <si>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</si>
  <si>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</si>
  <si>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</si>
  <si>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</si>
  <si>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</si>
  <si>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</si>
  <si>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</si>
  <si>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</si>
  <si>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</si>
  <si>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</si>
  <si>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</si>
  <si>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</si>
  <si>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</si>
  <si>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</si>
  <si>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</si>
  <si>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</si>
  <si>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</si>
  <si>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</si>
  <si>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</si>
  <si>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</si>
  <si>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</si>
  <si>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</si>
  <si>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</si>
  <si>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</si>
  <si>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</si>
  <si>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</si>
  <si>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</si>
  <si>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</si>
  <si>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</si>
  <si>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</si>
  <si>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</si>
  <si>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</si>
  <si>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</si>
  <si>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</si>
  <si>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</si>
  <si>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</si>
  <si>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</si>
  <si>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</si>
  <si>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</si>
  <si>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</si>
  <si>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</si>
  <si>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</si>
  <si>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</si>
  <si>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</si>
  <si>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</si>
  <si>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</si>
  <si>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</si>
  <si>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</si>
  <si>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</si>
  <si>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</si>
  <si>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</si>
  <si>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</si>
  <si>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</si>
  <si>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</si>
  <si>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</si>
  <si>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</si>
  <si>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</si>
  <si>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</si>
  <si>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</si>
  <si>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</si>
  <si>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</si>
  <si>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</si>
  <si>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</si>
  <si>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</si>
  <si>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</si>
  <si>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</si>
  <si>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</si>
  <si>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</si>
  <si>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</si>
  <si>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</si>
  <si>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</si>
  <si>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</si>
  <si>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</si>
  <si>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</si>
  <si>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</si>
  <si>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</si>
  <si>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</si>
  <si>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</si>
  <si>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</si>
  <si>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</si>
  <si>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</si>
  <si>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</si>
  <si>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</si>
  <si>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</si>
  <si>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</si>
  <si>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</si>
  <si>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</si>
  <si>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</si>
  <si>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</si>
  <si>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</si>
  <si>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</si>
  <si>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</si>
  <si>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</si>
  <si>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</si>
  <si>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</si>
  <si>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</si>
  <si>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</si>
  <si>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</si>
  <si>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</si>
  <si>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</si>
  <si>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</si>
  <si>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</si>
  <si>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</si>
  <si>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</si>
  <si>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</si>
  <si>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</si>
  <si>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</si>
  <si>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</si>
  <si>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</si>
  <si>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</si>
  <si>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</si>
  <si>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</si>
  <si>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</si>
  <si>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</si>
  <si>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</si>
  <si>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</si>
  <si>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</si>
  <si>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</si>
  <si>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</si>
  <si>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</si>
  <si>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</si>
  <si>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</si>
  <si>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</si>
  <si>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</si>
  <si>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</si>
  <si>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</si>
  <si>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</si>
  <si>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</si>
  <si>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</si>
  <si>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</si>
  <si>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</si>
  <si>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</si>
  <si>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</si>
  <si>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</si>
  <si>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</si>
  <si>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</si>
  <si>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</si>
  <si>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</si>
  <si>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</si>
  <si>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</si>
  <si>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</si>
  <si>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</si>
  <si>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</si>
  <si>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</si>
  <si>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</si>
  <si>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</si>
  <si>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</si>
  <si>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</si>
  <si>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</si>
  <si>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</si>
  <si>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</si>
  <si>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</si>
  <si>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</si>
  <si>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</si>
  <si>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</si>
  <si>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</si>
  <si>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</si>
  <si>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</si>
  <si>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</si>
  <si>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</si>
  <si>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</si>
  <si>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</si>
  <si>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</si>
  <si>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</si>
  <si>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</si>
  <si>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</si>
  <si>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</si>
  <si>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</si>
  <si>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</si>
  <si>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</si>
  <si>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</si>
  <si>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</si>
  <si>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</si>
  <si>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</si>
  <si>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</si>
  <si>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</si>
  <si>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</si>
  <si>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</si>
  <si>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</si>
  <si>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</si>
  <si>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</si>
  <si>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</si>
  <si>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</si>
  <si>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</si>
  <si>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</si>
  <si>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</si>
  <si>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</si>
  <si>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</si>
  <si>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</si>
  <si>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</si>
  <si>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</si>
  <si>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</si>
  <si>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</si>
  <si>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</si>
  <si>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</si>
  <si>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</si>
  <si>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</si>
  <si>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</si>
  <si>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</si>
  <si>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</si>
  <si>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</si>
  <si>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</si>
  <si>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</si>
  <si>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</si>
  <si>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</si>
  <si>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</si>
  <si>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</si>
  <si>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</si>
  <si>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</si>
  <si>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</si>
  <si>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</si>
  <si>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</si>
  <si>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</si>
  <si>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</si>
  <si>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</si>
  <si>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</si>
  <si>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</si>
  <si>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</si>
  <si>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</si>
  <si>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</si>
  <si>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</si>
  <si>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</si>
  <si>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</si>
  <si>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</si>
  <si>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</si>
  <si>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</si>
  <si>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</si>
  <si>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</si>
  <si>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</si>
  <si>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</si>
  <si>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</si>
  <si>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</si>
  <si>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</si>
  <si>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</si>
  <si>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</si>
  <si>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</si>
  <si>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</si>
  <si>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</si>
  <si>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</si>
  <si>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</si>
  <si>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</si>
  <si>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</si>
  <si>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</si>
  <si>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</si>
  <si>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</si>
  <si>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</si>
  <si>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</si>
  <si>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</si>
  <si>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</si>
  <si>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</si>
  <si>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</si>
  <si>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</si>
  <si>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</si>
  <si>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</si>
  <si>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</si>
  <si>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</si>
  <si>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</si>
  <si>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</si>
  <si>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</si>
  <si>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</si>
  <si>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</si>
  <si>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</si>
  <si>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</si>
  <si>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</si>
  <si>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</si>
  <si>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</si>
  <si>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</si>
  <si>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</si>
  <si>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</si>
  <si>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</si>
  <si>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</si>
  <si>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</si>
  <si>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</si>
  <si>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</si>
  <si>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</si>
  <si>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</si>
  <si>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</si>
  <si>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</si>
  <si>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</si>
  <si>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</si>
  <si>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</si>
  <si>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</si>
  <si>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</si>
  <si>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</si>
  <si>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</si>
  <si>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</si>
  <si>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</si>
  <si>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</si>
  <si>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</si>
  <si>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</si>
  <si>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</si>
  <si>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</si>
  <si>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</si>
  <si>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</si>
  <si>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</si>
  <si>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</si>
  <si>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</si>
  <si>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</si>
  <si>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</si>
  <si>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</si>
  <si>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</si>
  <si>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</si>
  <si>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</si>
  <si>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</si>
  <si>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</si>
  <si>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</si>
  <si>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</si>
  <si>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</si>
  <si>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</si>
  <si>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</si>
  <si>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</si>
  <si>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</si>
  <si>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</si>
  <si>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</si>
  <si>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</si>
  <si>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</si>
  <si>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</si>
  <si>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</si>
  <si>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</si>
  <si>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</si>
  <si>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</si>
  <si>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</si>
  <si>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</si>
  <si>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</si>
  <si>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</si>
  <si>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</si>
  <si>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</si>
  <si>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</si>
  <si>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</si>
  <si>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</si>
  <si>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</si>
  <si>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</si>
  <si>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</si>
  <si>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</si>
  <si>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</si>
  <si>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</si>
  <si>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</si>
  <si>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</si>
  <si>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</si>
  <si>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</si>
  <si>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</si>
  <si>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</si>
  <si>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</si>
  <si>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</si>
  <si>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</si>
  <si>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</si>
  <si>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</si>
  <si>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</si>
  <si>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</si>
  <si>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</si>
  <si>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</si>
  <si>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</si>
  <si>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</si>
  <si>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</si>
  <si>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</si>
  <si>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</si>
  <si>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</si>
  <si>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</si>
  <si>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</si>
  <si>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</si>
  <si>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</si>
  <si>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</si>
  <si>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</si>
  <si>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</si>
  <si>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</si>
  <si>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</si>
  <si>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</si>
  <si>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</si>
  <si>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</si>
  <si>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</si>
  <si>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</si>
  <si>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</si>
  <si>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</si>
  <si>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</si>
  <si>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</si>
  <si>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</si>
  <si>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</si>
  <si>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</si>
  <si>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</si>
  <si>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</si>
  <si>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</si>
  <si>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</si>
  <si>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</si>
  <si>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</si>
  <si>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</si>
  <si>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</si>
  <si>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</si>
  <si>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</si>
  <si>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</si>
  <si>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</si>
  <si>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</si>
  <si>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</si>
  <si>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</si>
  <si>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</si>
  <si>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</si>
  <si>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</si>
  <si>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</si>
  <si>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</si>
  <si>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</si>
  <si>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</si>
  <si>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</si>
  <si>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</si>
  <si>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</si>
  <si>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</si>
  <si>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</si>
  <si>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</si>
  <si>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</si>
  <si>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</si>
  <si>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</si>
  <si>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</si>
  <si>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</si>
  <si>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</si>
  <si>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</si>
  <si>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</si>
  <si>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</si>
  <si>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</si>
  <si>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</si>
  <si>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</si>
  <si>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</si>
  <si>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</si>
  <si>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</si>
  <si>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</si>
  <si>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</si>
  <si>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</si>
  <si>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</si>
  <si>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</si>
  <si>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</si>
  <si>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</si>
  <si>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</si>
  <si>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</si>
  <si>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</si>
  <si>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</si>
  <si>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</si>
  <si>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</si>
  <si>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</si>
  <si>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</si>
  <si>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</si>
  <si>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</si>
  <si>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</si>
  <si>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</si>
  <si>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</si>
  <si>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</si>
  <si>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</si>
  <si>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</si>
  <si>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</si>
  <si>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</si>
  <si>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</si>
  <si>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</si>
  <si>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</si>
  <si>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</si>
  <si>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</si>
  <si>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</si>
  <si>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</si>
  <si>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</si>
  <si>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</si>
  <si>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</si>
  <si>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</si>
  <si>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</si>
  <si>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</si>
  <si>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</si>
  <si>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</si>
  <si>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</si>
  <si>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</si>
  <si>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</si>
  <si>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</si>
  <si>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</si>
  <si>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</si>
  <si>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</si>
  <si>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</si>
  <si>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</si>
  <si>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</si>
  <si>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</si>
  <si>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</si>
  <si>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</si>
  <si>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</si>
  <si>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</si>
  <si>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</si>
  <si>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</si>
  <si>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</si>
  <si>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</si>
  <si>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</si>
  <si>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</si>
  <si>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</si>
  <si>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</si>
  <si>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</si>
  <si>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</si>
  <si>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</si>
  <si>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</si>
  <si>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</si>
  <si>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</si>
  <si>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</si>
  <si>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</si>
  <si>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</si>
  <si>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</si>
  <si>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</si>
  <si>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</si>
  <si>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</si>
  <si>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</si>
  <si>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</si>
  <si>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</si>
  <si>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</si>
  <si>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</si>
  <si>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</si>
  <si>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</si>
  <si>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</si>
  <si>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</si>
  <si>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</si>
  <si>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</si>
  <si>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</si>
  <si>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</si>
  <si>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</si>
  <si>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</si>
  <si>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</si>
  <si>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</si>
  <si>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</si>
  <si>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</si>
  <si>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</si>
  <si>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</si>
  <si>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</si>
  <si>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</si>
  <si>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</si>
  <si>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</si>
  <si>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</si>
  <si>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</si>
  <si>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</si>
  <si>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</si>
  <si>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</si>
  <si>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</si>
  <si>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</si>
  <si>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</si>
  <si>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</si>
  <si>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</si>
  <si>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</si>
  <si>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</si>
  <si>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</si>
  <si>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</si>
  <si>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</si>
  <si>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</si>
  <si>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</si>
  <si>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</si>
  <si>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</si>
  <si>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</si>
  <si>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</si>
  <si>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</si>
  <si>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</si>
  <si>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</si>
  <si>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</si>
  <si>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</si>
  <si>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</si>
  <si>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</si>
  <si>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</si>
  <si>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</si>
  <si>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</si>
  <si>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</si>
  <si>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</si>
  <si>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</si>
  <si>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</si>
  <si>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</si>
  <si>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</si>
  <si>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</si>
  <si>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</si>
  <si>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</si>
  <si>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</si>
  <si>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</si>
  <si>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</si>
  <si>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</si>
  <si>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</si>
  <si>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</si>
  <si>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</si>
  <si>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</si>
  <si>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</si>
  <si>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</si>
  <si>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</si>
  <si>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</si>
  <si>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</si>
  <si>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</si>
  <si>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</si>
  <si>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</si>
  <si>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</si>
  <si>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</si>
  <si>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</si>
  <si>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</si>
  <si>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</si>
  <si>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</si>
  <si>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</si>
  <si>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</si>
  <si>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</si>
  <si>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</si>
  <si>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</si>
  <si>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</si>
  <si>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</si>
  <si>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</si>
  <si>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</si>
  <si>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</si>
  <si>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</si>
  <si>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</si>
  <si>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</si>
  <si>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</si>
  <si>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</si>
  <si>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</si>
  <si>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</si>
  <si>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</si>
  <si>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</si>
  <si>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</si>
  <si>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</si>
  <si>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</si>
  <si>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</si>
  <si>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</si>
  <si>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</si>
  <si>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</si>
  <si>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</si>
  <si>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</si>
  <si>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</si>
  <si>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</si>
  <si>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</si>
  <si>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</si>
  <si>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</si>
  <si>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</si>
  <si>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</si>
  <si>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</si>
  <si>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</si>
  <si>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</si>
  <si>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</si>
  <si>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</si>
  <si>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</si>
  <si>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</si>
  <si>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</si>
  <si>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</si>
  <si>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</si>
  <si>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</si>
  <si>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</si>
  <si>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</si>
  <si>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</si>
  <si>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</si>
  <si>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</si>
  <si>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</si>
  <si>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</si>
  <si>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</si>
  <si>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</si>
  <si>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</si>
  <si>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</si>
  <si>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</si>
  <si>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</si>
  <si>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</si>
  <si>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</si>
  <si>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</si>
  <si>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</si>
  <si>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</si>
  <si>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</si>
  <si>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</si>
  <si>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</si>
  <si>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</si>
  <si>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</si>
  <si>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</si>
  <si>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</si>
  <si>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</si>
  <si>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</si>
  <si>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</si>
  <si>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</si>
  <si>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</si>
  <si>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</si>
  <si>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</si>
  <si>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</si>
  <si>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</si>
  <si>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</si>
  <si>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</si>
  <si>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</si>
  <si>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</si>
  <si>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</si>
  <si>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</si>
  <si>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</si>
  <si>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</si>
  <si>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</si>
  <si>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</si>
  <si>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</si>
  <si>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</si>
  <si>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</si>
  <si>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</si>
  <si>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</si>
  <si>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</si>
  <si>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</si>
  <si>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</si>
  <si>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</si>
  <si>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</si>
  <si>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</si>
  <si>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</si>
  <si>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</si>
  <si>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</si>
  <si>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</si>
  <si>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</si>
  <si>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</si>
  <si>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</si>
  <si>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</si>
  <si>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</si>
  <si>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</si>
  <si>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</si>
  <si>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</si>
  <si>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</si>
  <si>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</si>
  <si>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</si>
  <si>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</si>
  <si>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</si>
  <si>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</si>
  <si>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</si>
  <si>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</si>
  <si>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</si>
  <si>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</si>
  <si>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</si>
  <si>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</si>
  <si>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</si>
  <si>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</si>
  <si>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</si>
  <si>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</si>
  <si>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</si>
  <si>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</si>
  <si>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</si>
  <si>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</si>
  <si>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</si>
  <si>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</si>
  <si>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</si>
  <si>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</si>
  <si>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</si>
  <si>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</si>
  <si>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</si>
  <si>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</si>
  <si>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</si>
  <si>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</si>
  <si>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</si>
  <si>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</si>
  <si>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</si>
  <si>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</si>
  <si>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</si>
  <si>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</si>
  <si>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</si>
  <si>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</si>
  <si>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</si>
  <si>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</si>
  <si>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</si>
  <si>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</si>
  <si>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</si>
  <si>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</si>
  <si>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</si>
  <si>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</si>
  <si>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</si>
  <si>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</si>
  <si>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</si>
  <si>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</si>
  <si>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</si>
  <si>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</si>
  <si>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</si>
  <si>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</si>
  <si>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</si>
  <si>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</si>
  <si>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</si>
  <si>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</si>
  <si>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</si>
  <si>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</si>
  <si>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</si>
  <si>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</si>
  <si>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</si>
  <si>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</si>
  <si>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</si>
  <si>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</si>
  <si>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</si>
  <si>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</si>
  <si>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</si>
  <si>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</si>
  <si>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</si>
  <si>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</si>
  <si>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</si>
  <si>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</si>
  <si>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</si>
  <si>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</si>
  <si>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</si>
  <si>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</si>
  <si>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</si>
  <si>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</si>
  <si>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</si>
  <si>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</si>
  <si>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</si>
  <si>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</si>
  <si>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</si>
  <si>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</si>
  <si>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</si>
  <si>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</si>
  <si>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</si>
  <si>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</si>
  <si>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</si>
  <si>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</si>
  <si>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</si>
  <si>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</si>
  <si>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</si>
  <si>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</si>
  <si>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</si>
  <si>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</si>
  <si>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</si>
  <si>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</si>
  <si>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</si>
  <si>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</si>
  <si>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</si>
  <si>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</si>
  <si>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</si>
  <si>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</si>
  <si>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</si>
  <si>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</si>
  <si>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</si>
  <si>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</si>
  <si>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</si>
  <si>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</si>
  <si>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</si>
  <si>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</si>
  <si>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</si>
  <si>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</si>
  <si>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</si>
  <si>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</si>
  <si>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</si>
  <si>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</si>
  <si>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</si>
  <si>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</si>
  <si>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</si>
  <si>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</si>
  <si>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</si>
  <si>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</si>
  <si>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</si>
  <si>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</si>
  <si>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</si>
  <si>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</si>
  <si>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</si>
  <si>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</si>
  <si>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</si>
  <si>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</si>
  <si>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</si>
  <si>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</si>
  <si>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</si>
  <si>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</si>
  <si>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</si>
  <si>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</si>
  <si>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</si>
  <si>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</si>
  <si>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</si>
  <si>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</si>
  <si>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</si>
  <si>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</si>
  <si>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</si>
  <si>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</si>
  <si>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</si>
  <si>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</si>
  <si>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</si>
  <si>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</si>
  <si>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</si>
  <si>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</si>
  <si>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</si>
  <si>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</si>
  <si>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</si>
  <si>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</si>
  <si>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</si>
  <si>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</si>
  <si>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</si>
  <si>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</si>
  <si>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</si>
  <si>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</si>
  <si>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</si>
  <si>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</si>
  <si>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</si>
  <si>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</si>
  <si>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</si>
  <si>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</si>
  <si>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</si>
  <si>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</si>
  <si>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</si>
  <si>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</si>
  <si>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</si>
  <si>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</si>
  <si>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</si>
  <si>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</si>
  <si>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</si>
  <si>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</si>
  <si>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</si>
  <si>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</si>
  <si>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</si>
  <si>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</si>
  <si>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</si>
  <si>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</si>
  <si>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</si>
  <si>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</si>
  <si>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</si>
  <si>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</si>
  <si>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</si>
  <si>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</si>
  <si>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</si>
  <si>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</si>
  <si>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</si>
  <si>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</si>
  <si>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</si>
  <si>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</si>
  <si>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</si>
  <si>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</si>
  <si>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</si>
  <si>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</si>
  <si>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</si>
  <si>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</si>
  <si>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</si>
  <si>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</si>
  <si>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</si>
  <si>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</si>
  <si>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</si>
  <si>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</si>
  <si>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</si>
  <si>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</si>
  <si>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</si>
  <si>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</si>
  <si>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</si>
  <si>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</si>
  <si>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</si>
  <si>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</si>
  <si>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</si>
  <si>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</si>
  <si>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</si>
  <si>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</si>
  <si>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</si>
  <si>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</si>
  <si>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</si>
  <si>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</si>
  <si>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</si>
  <si>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</si>
  <si>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</si>
  <si>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</si>
  <si>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</si>
  <si>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</si>
  <si>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</si>
  <si>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</si>
  <si>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</si>
  <si>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</si>
  <si>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</si>
  <si>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</si>
  <si>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</si>
  <si>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</si>
  <si>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</si>
  <si>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</si>
  <si>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</si>
  <si>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</si>
  <si>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</si>
  <si>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</si>
  <si>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</si>
  <si>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</si>
  <si>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</si>
  <si>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</si>
  <si>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</si>
  <si>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</si>
  <si>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</si>
  <si>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</si>
  <si>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</si>
  <si>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</si>
  <si>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</si>
  <si>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</si>
  <si>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</si>
  <si>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</si>
  <si>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</si>
  <si>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</si>
  <si>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</si>
  <si>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</si>
  <si>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</si>
  <si>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</si>
  <si>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</si>
  <si>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</si>
  <si>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</si>
  <si>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</si>
  <si>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</si>
  <si>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</si>
  <si>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</si>
  <si>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</si>
  <si>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</si>
  <si>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</si>
  <si>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</si>
  <si>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</si>
  <si>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</si>
  <si>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</si>
  <si>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</si>
  <si>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</si>
  <si>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</si>
  <si>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</si>
  <si>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</si>
  <si>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</si>
  <si>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</si>
  <si>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</si>
  <si>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</si>
  <si>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</si>
  <si>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</si>
  <si>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</si>
  <si>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</si>
  <si>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</si>
  <si>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</si>
  <si>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</si>
  <si>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</si>
  <si>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</si>
  <si>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</si>
  <si>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</si>
  <si>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</si>
  <si>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</si>
  <si>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</si>
  <si>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</si>
  <si>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</si>
  <si>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</si>
  <si>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</si>
  <si>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</si>
  <si>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</si>
  <si>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</si>
  <si>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</si>
  <si>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</si>
  <si>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</si>
  <si>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</si>
  <si>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</si>
  <si>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</si>
  <si>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</si>
  <si>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</si>
  <si>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</si>
  <si>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</si>
  <si>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</si>
  <si>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</si>
  <si>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</si>
  <si>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</si>
  <si>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</si>
  <si>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</si>
  <si>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</si>
  <si>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</si>
  <si>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</si>
  <si>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</si>
  <si>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</si>
  <si>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</si>
  <si>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</si>
  <si>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</si>
  <si>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</si>
  <si>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</si>
  <si>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</si>
  <si>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</si>
  <si>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</si>
  <si>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</si>
  <si>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</si>
  <si>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</si>
  <si>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</si>
  <si>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</si>
  <si>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</si>
  <si>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</si>
  <si>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</si>
  <si>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</si>
  <si>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</si>
  <si>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</si>
  <si>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</si>
  <si>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</si>
  <si>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</si>
  <si>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</si>
  <si>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</si>
  <si>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</si>
  <si>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</si>
  <si>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</si>
  <si>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</si>
  <si>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</si>
  <si>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</si>
  <si>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</si>
  <si>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</si>
  <si>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</si>
  <si>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</si>
  <si>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</si>
  <si>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</si>
  <si>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</si>
  <si>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</si>
  <si>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</si>
  <si>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</si>
  <si>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</si>
  <si>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</si>
  <si>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</si>
  <si>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</si>
  <si>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</si>
  <si>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</si>
  <si>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</si>
  <si>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</si>
  <si>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</si>
  <si>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</si>
  <si>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</si>
  <si>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</si>
  <si>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</si>
  <si>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</si>
  <si>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</si>
  <si>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</si>
  <si>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</si>
  <si>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</si>
  <si>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</si>
  <si>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</si>
  <si>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</si>
  <si>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</si>
  <si>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</si>
  <si>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</si>
  <si>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</si>
  <si>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</si>
  <si>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</si>
  <si>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</si>
  <si>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</si>
  <si>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</si>
  <si>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</si>
  <si>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</si>
  <si>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</si>
  <si>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</si>
  <si>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</si>
  <si>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</si>
  <si>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</si>
  <si>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</si>
  <si>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</si>
  <si>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</si>
  <si>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</si>
  <si>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</si>
  <si>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</si>
  <si>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</si>
  <si>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</si>
  <si>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</si>
  <si>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</si>
  <si>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</si>
  <si>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</si>
  <si>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</si>
  <si>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</si>
  <si>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</si>
  <si>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</si>
  <si>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</si>
  <si>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</si>
  <si>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</si>
  <si>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</si>
  <si>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</si>
  <si>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</si>
  <si>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</si>
  <si>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</si>
  <si>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</si>
  <si>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</si>
  <si>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</si>
  <si>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</si>
  <si>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</si>
  <si>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</si>
  <si>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</si>
  <si>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</si>
  <si>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</si>
  <si>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</si>
  <si>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</si>
  <si>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</si>
  <si>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</si>
  <si>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</si>
  <si>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</si>
  <si>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</si>
  <si>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</si>
  <si>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</si>
  <si>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</si>
  <si>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</si>
  <si>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</si>
  <si>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</si>
  <si>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</si>
  <si>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</si>
  <si>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</si>
  <si>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</si>
  <si>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</si>
  <si>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</si>
  <si>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</si>
  <si>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</si>
  <si>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</si>
  <si>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</si>
  <si>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</si>
  <si>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</si>
  <si>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</si>
  <si>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</si>
  <si>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</si>
  <si>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</si>
  <si>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</si>
  <si>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</si>
  <si>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</si>
  <si>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</si>
  <si>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</si>
  <si>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</si>
  <si>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</si>
  <si>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</si>
  <si>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</si>
  <si>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</si>
  <si>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</si>
  <si>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</si>
  <si>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</si>
  <si>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</si>
  <si>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</si>
  <si>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</si>
  <si>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</si>
  <si>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</si>
  <si>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</si>
  <si>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</si>
  <si>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</si>
  <si>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</si>
  <si>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</si>
  <si>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</si>
  <si>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</si>
  <si>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</si>
  <si>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</si>
  <si>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</si>
  <si>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</si>
  <si>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</si>
  <si>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</si>
  <si>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</si>
  <si>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</si>
  <si>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</si>
  <si>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</si>
  <si>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</si>
  <si>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</si>
  <si>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</si>
  <si>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</si>
  <si>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</si>
  <si>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</si>
  <si>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</si>
  <si>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</si>
  <si>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</si>
  <si>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</si>
  <si>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</si>
  <si>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</si>
  <si>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</si>
  <si>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</si>
  <si>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</si>
  <si>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</si>
  <si>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</si>
  <si>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</si>
  <si>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</si>
  <si>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</si>
  <si>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</si>
  <si>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</si>
  <si>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</si>
  <si>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</si>
  <si>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</si>
  <si>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</si>
  <si>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</si>
  <si>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</si>
  <si>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</si>
  <si>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</si>
  <si>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</si>
  <si>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</si>
  <si>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</si>
  <si>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</si>
  <si>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</si>
  <si>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</si>
  <si>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</si>
  <si>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</si>
  <si>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</si>
  <si>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</si>
  <si>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</si>
  <si>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</si>
  <si>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</si>
  <si>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</si>
  <si>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</si>
  <si>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</si>
  <si>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</si>
  <si>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</si>
  <si>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</si>
  <si>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</si>
  <si>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</si>
  <si>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</si>
  <si>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</si>
  <si>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</si>
  <si>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</si>
  <si>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</si>
  <si>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</si>
  <si>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</si>
  <si>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</si>
  <si>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</si>
  <si>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</si>
  <si>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</si>
  <si>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</si>
  <si>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</si>
  <si>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</si>
  <si>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</si>
  <si>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</si>
  <si>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</si>
  <si>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</si>
  <si>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</si>
  <si>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</si>
  <si>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</si>
  <si>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</si>
  <si>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</si>
  <si>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</si>
  <si>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</si>
  <si>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</si>
  <si>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</si>
  <si>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</si>
  <si>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</si>
  <si>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</si>
  <si>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</si>
  <si>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</si>
  <si>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</si>
  <si>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</si>
  <si>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</si>
  <si>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</si>
  <si>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</si>
  <si>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</si>
  <si>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</si>
  <si>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</si>
  <si>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</si>
  <si>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</si>
  <si>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</si>
  <si>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</si>
  <si>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</si>
  <si>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</si>
  <si>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</si>
  <si>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</si>
  <si>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</si>
  <si>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</si>
  <si>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</si>
  <si>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</si>
  <si>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</si>
  <si>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</si>
  <si>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</si>
  <si>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</si>
  <si>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</si>
  <si>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</si>
  <si>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</si>
  <si>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</si>
  <si>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</si>
  <si>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</si>
  <si>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</si>
  <si>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</si>
  <si>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</si>
  <si>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</si>
  <si>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</si>
  <si>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</si>
  <si>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</si>
  <si>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</si>
  <si>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</si>
  <si>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</si>
  <si>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</si>
  <si>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</si>
  <si>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</si>
  <si>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</si>
  <si>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</si>
  <si>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</si>
  <si>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</si>
  <si>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</si>
  <si>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</si>
  <si>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</si>
  <si>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</si>
  <si>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</si>
  <si>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</si>
  <si>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</si>
  <si>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</si>
  <si>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</si>
  <si>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</si>
  <si>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</si>
  <si>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</si>
  <si>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</si>
  <si>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</si>
  <si>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</si>
  <si>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</si>
  <si>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</si>
  <si>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</si>
  <si>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</si>
  <si>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</si>
  <si>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</si>
  <si>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</si>
  <si>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</si>
  <si>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</si>
  <si>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</si>
  <si>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</si>
  <si>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</si>
  <si>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</si>
  <si>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</si>
  <si>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</si>
  <si>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</si>
  <si>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</si>
  <si>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</si>
  <si>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</si>
  <si>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</si>
  <si>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</si>
  <si>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</si>
  <si>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</si>
  <si>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</si>
  <si>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</si>
  <si>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</si>
  <si>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</si>
  <si>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</si>
  <si>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</si>
  <si>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</si>
  <si>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</si>
  <si>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</si>
  <si>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</si>
  <si>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</si>
  <si>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</si>
  <si>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</si>
  <si>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</si>
  <si>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</si>
  <si>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</si>
  <si>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</si>
  <si>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</si>
  <si>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</si>
  <si>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</si>
  <si>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</si>
  <si>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</si>
  <si>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</si>
  <si>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</si>
  <si>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</si>
  <si>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</si>
  <si>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</si>
  <si>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</si>
  <si>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</si>
  <si>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</si>
  <si>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</si>
  <si>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</si>
  <si>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</si>
  <si>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</si>
  <si>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</si>
  <si>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</si>
  <si>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</si>
  <si>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</si>
  <si>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</si>
  <si>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</si>
  <si>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</si>
  <si>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</si>
  <si>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</si>
  <si>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</si>
  <si>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</si>
  <si>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</si>
  <si>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</si>
  <si>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</si>
  <si>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</si>
  <si>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</si>
  <si>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</si>
  <si>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</si>
  <si>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</si>
  <si>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</si>
  <si>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</si>
  <si>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</si>
  <si>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</si>
  <si>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</si>
  <si>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</si>
  <si>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</si>
  <si>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</si>
  <si>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</si>
  <si>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</si>
  <si>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</si>
  <si>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</si>
  <si>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</si>
  <si>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</si>
  <si>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</si>
  <si>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</si>
  <si>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</si>
  <si>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</si>
  <si>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</si>
  <si>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</si>
  <si>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</si>
  <si>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</si>
  <si>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</si>
  <si>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</si>
  <si>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</si>
  <si>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</si>
  <si>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</si>
  <si>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</si>
  <si>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</si>
  <si>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</si>
  <si>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</si>
  <si>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</si>
  <si>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</si>
  <si>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</si>
  <si>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</si>
  <si>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</si>
  <si>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</si>
  <si>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</si>
  <si>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</si>
  <si>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</si>
  <si>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</si>
  <si>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</si>
  <si>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</si>
  <si>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</si>
  <si>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</si>
  <si>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</si>
  <si>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</si>
  <si>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</si>
  <si>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</si>
  <si>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</si>
  <si>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</si>
  <si>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</si>
  <si>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</si>
  <si>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</si>
  <si>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</si>
  <si>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</si>
  <si>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</si>
  <si>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</si>
  <si>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</si>
  <si>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</si>
  <si>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</si>
  <si>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</si>
  <si>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</si>
  <si>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</si>
  <si>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</si>
  <si>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</si>
  <si>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</si>
  <si>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</si>
  <si>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</si>
  <si>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</si>
  <si>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</si>
  <si>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</si>
  <si>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</si>
  <si>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</si>
  <si>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</si>
  <si>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</si>
  <si>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</si>
  <si>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</si>
  <si>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</si>
  <si>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</si>
  <si>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</si>
  <si>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</si>
  <si>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</si>
  <si>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</si>
  <si>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</si>
  <si>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</si>
  <si>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</si>
  <si>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</si>
  <si>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</si>
  <si>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</si>
  <si>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</si>
  <si>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</si>
  <si>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</si>
  <si>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</si>
  <si>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</si>
  <si>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</si>
  <si>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</si>
  <si>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</si>
  <si>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</si>
  <si>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</si>
  <si>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</si>
  <si>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</si>
  <si>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</si>
  <si>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</si>
  <si>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</si>
  <si>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</si>
  <si>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</si>
  <si>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</si>
  <si>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</si>
  <si>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</si>
  <si>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</si>
  <si>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</si>
  <si>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</si>
  <si>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</si>
  <si>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</si>
  <si>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</si>
  <si>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</si>
  <si>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</si>
  <si>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</si>
  <si>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</si>
  <si>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</si>
  <si>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</si>
  <si>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</si>
  <si>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</si>
  <si>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</si>
  <si>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</si>
  <si>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</si>
  <si>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</si>
  <si>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</si>
  <si>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</si>
  <si>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</si>
  <si>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</si>
  <si>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</si>
  <si>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</si>
  <si>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</si>
  <si>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</si>
  <si>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</si>
  <si>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</si>
  <si>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</si>
  <si>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</si>
  <si>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</si>
  <si>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</si>
  <si>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</si>
  <si>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</si>
  <si>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</si>
  <si>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</si>
  <si>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</si>
  <si>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</si>
  <si>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</si>
  <si>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</si>
  <si>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</si>
  <si>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</si>
  <si>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</si>
  <si>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</si>
  <si>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</si>
  <si>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</si>
  <si>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</si>
  <si>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</si>
  <si>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</si>
  <si>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</si>
  <si>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</si>
  <si>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</si>
  <si>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</si>
  <si>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</si>
  <si>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</si>
  <si>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</si>
  <si>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</si>
  <si>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</si>
  <si>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</si>
  <si>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</si>
  <si>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</si>
  <si>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</si>
  <si>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</si>
  <si>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</si>
  <si>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</si>
  <si>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</si>
  <si>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</si>
  <si>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</si>
  <si>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</si>
  <si>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</si>
  <si>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</si>
  <si>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</si>
  <si>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</si>
  <si>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</si>
  <si>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</si>
  <si>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</si>
  <si>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</si>
  <si>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</si>
  <si>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</si>
  <si>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</si>
  <si>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</si>
  <si>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</si>
  <si>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</si>
  <si>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</si>
  <si>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</si>
  <si>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</si>
  <si>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</si>
  <si>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</si>
  <si>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</si>
  <si>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</si>
  <si>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</si>
  <si>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</si>
  <si>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</si>
  <si>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</si>
  <si>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</si>
  <si>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</si>
  <si>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</si>
  <si>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</si>
  <si>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</si>
  <si>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</si>
  <si>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</si>
  <si>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</si>
  <si>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</si>
  <si>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</si>
  <si>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</si>
  <si>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</si>
  <si>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</si>
  <si>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</si>
  <si>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</si>
  <si>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</si>
  <si>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</si>
  <si>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</si>
  <si>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</si>
  <si>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</si>
  <si>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</si>
  <si>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</si>
  <si>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</si>
  <si>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</si>
  <si>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</si>
  <si>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</si>
  <si>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</si>
  <si>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</si>
  <si>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</si>
  <si>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</si>
  <si>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</si>
  <si>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</si>
  <si>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</si>
  <si>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</si>
  <si>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</si>
  <si>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</si>
  <si>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</si>
  <si>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</si>
  <si>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</si>
  <si>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</si>
  <si>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</si>
  <si>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</si>
  <si>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</si>
  <si>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</si>
  <si>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</si>
  <si>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</si>
  <si>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</si>
  <si>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</si>
  <si>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</si>
  <si>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</si>
  <si>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</si>
  <si>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</si>
  <si>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</si>
  <si>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</si>
  <si>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</si>
  <si>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</si>
  <si>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</si>
  <si>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</si>
  <si>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</si>
  <si>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</si>
  <si>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</si>
  <si>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</si>
  <si>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</si>
  <si>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</si>
  <si>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</si>
  <si>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</si>
  <si>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</si>
  <si>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</si>
  <si>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</si>
  <si>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</si>
  <si>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</si>
  <si>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</si>
  <si>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</si>
  <si>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</si>
  <si>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</si>
  <si>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</si>
  <si>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</si>
  <si>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</si>
  <si>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</si>
  <si>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</si>
  <si>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</si>
  <si>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</si>
  <si>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</si>
  <si>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</si>
  <si>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</si>
  <si>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</si>
  <si>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</si>
  <si>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</si>
  <si>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</si>
  <si>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</si>
  <si>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</si>
  <si>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</si>
  <si>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</si>
  <si>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</si>
  <si>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</si>
  <si>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</si>
  <si>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</si>
  <si>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</si>
  <si>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</si>
  <si>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</si>
  <si>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</si>
  <si>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</si>
  <si>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</si>
  <si>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</si>
  <si>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</si>
  <si>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</si>
  <si>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</si>
  <si>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</si>
  <si>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</si>
  <si>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</si>
  <si>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</si>
  <si>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</si>
  <si>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</si>
  <si>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</si>
  <si>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</si>
  <si>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</si>
  <si>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</si>
  <si>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</si>
  <si>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</si>
  <si>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</si>
  <si>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</si>
  <si>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</si>
  <si>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</si>
  <si>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</si>
  <si>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</si>
  <si>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</si>
  <si>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</si>
  <si>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</si>
  <si>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</si>
  <si>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</si>
  <si>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</si>
  <si>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</si>
  <si>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</si>
  <si>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</si>
  <si>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</si>
  <si>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</si>
  <si>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</si>
  <si>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</si>
  <si>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</si>
  <si>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</si>
  <si>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</si>
  <si>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</si>
  <si>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</si>
  <si>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</si>
  <si>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</si>
  <si>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</si>
  <si>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</si>
  <si>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</si>
  <si>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</si>
  <si>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</si>
  <si>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</si>
  <si>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</si>
  <si>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</si>
  <si>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</si>
  <si>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</si>
  <si>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</si>
  <si>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</si>
  <si>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</si>
  <si>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</si>
  <si>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</si>
  <si>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</si>
  <si>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</si>
  <si>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</si>
  <si>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</si>
  <si>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</si>
  <si>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</si>
  <si>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</si>
  <si>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</si>
  <si>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</si>
  <si>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</si>
  <si>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</si>
  <si>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</si>
  <si>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</si>
  <si>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</si>
  <si>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</si>
  <si>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</si>
  <si>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</si>
  <si>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</si>
  <si>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</si>
  <si>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</si>
  <si>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</si>
  <si>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</si>
  <si>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</si>
  <si>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</si>
  <si>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</si>
  <si>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</si>
  <si>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</si>
  <si>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</si>
  <si>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</si>
  <si>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</si>
  <si>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</si>
  <si>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</si>
  <si>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</si>
  <si>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</si>
  <si>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</si>
  <si>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</si>
  <si>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</si>
  <si>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</si>
  <si>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</si>
  <si>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</si>
  <si>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</si>
  <si>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</si>
  <si>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</si>
  <si>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</si>
  <si>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</si>
  <si>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</si>
  <si>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</si>
  <si>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</si>
  <si>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</si>
  <si>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</si>
  <si>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</si>
  <si>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</si>
  <si>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</si>
  <si>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</si>
  <si>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</si>
  <si>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</si>
  <si>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</si>
  <si>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</si>
  <si>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</si>
  <si>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</si>
  <si>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</si>
  <si>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</si>
  <si>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</si>
  <si>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</si>
  <si>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</si>
  <si>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</si>
  <si>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</si>
  <si>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</si>
  <si>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</si>
  <si>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</si>
  <si>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</si>
  <si>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</si>
  <si>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</si>
  <si>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</si>
  <si>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</si>
  <si>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</si>
  <si>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</si>
  <si>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</si>
  <si>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</si>
  <si>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</si>
  <si>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</si>
  <si>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</si>
  <si>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</si>
  <si>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</si>
  <si>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</si>
  <si>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</si>
  <si>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</si>
  <si>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</si>
  <si>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</si>
  <si>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</si>
  <si>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</si>
  <si>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</si>
  <si>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</si>
  <si>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</si>
  <si>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</si>
  <si>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</si>
  <si>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</si>
  <si>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</si>
  <si>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</si>
  <si>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</si>
  <si>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</si>
  <si>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</si>
  <si>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</si>
  <si>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</si>
  <si>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</si>
  <si>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</si>
  <si>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</si>
  <si>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</si>
  <si>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</si>
  <si>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</si>
  <si>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</si>
  <si>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</si>
  <si>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</si>
  <si>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</si>
  <si>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</si>
  <si>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</si>
  <si>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</si>
  <si>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</si>
  <si>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</si>
  <si>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</si>
  <si>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</si>
  <si>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</si>
  <si>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</si>
  <si>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</si>
  <si>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</si>
  <si>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</si>
  <si>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</si>
  <si>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</si>
  <si>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</si>
  <si>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</si>
  <si>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</si>
  <si>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</si>
  <si>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</si>
  <si>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</si>
  <si>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</si>
  <si>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</si>
  <si>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</si>
  <si>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</si>
  <si>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</si>
  <si>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</si>
  <si>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</si>
  <si>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</si>
  <si>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</si>
  <si>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</si>
  <si>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</si>
  <si>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</si>
  <si>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</si>
  <si>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</si>
  <si>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</si>
  <si>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</si>
  <si>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</si>
  <si>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</si>
  <si>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</si>
  <si>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</si>
  <si>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</si>
  <si>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</si>
  <si>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</si>
  <si>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</si>
  <si>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</si>
  <si>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</si>
  <si>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</si>
  <si>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</si>
  <si>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</si>
  <si>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</si>
  <si>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</si>
  <si>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</si>
  <si>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</si>
  <si>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</si>
  <si>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</si>
  <si>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</si>
  <si>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</si>
  <si>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</si>
  <si>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</si>
  <si>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</si>
  <si>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</si>
  <si>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</si>
  <si>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</si>
  <si>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</si>
  <si>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</si>
  <si>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</si>
  <si>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</si>
  <si>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</si>
  <si>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</si>
  <si>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</si>
  <si>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</si>
  <si>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</si>
  <si>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</si>
  <si>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</si>
  <si>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</si>
  <si>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</si>
  <si>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</si>
  <si>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</si>
  <si>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</si>
  <si>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</si>
  <si>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</si>
  <si>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</si>
  <si>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</si>
  <si>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</si>
  <si>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</si>
  <si>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</si>
  <si>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</si>
  <si>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</si>
  <si>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</si>
  <si>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</si>
  <si>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</si>
  <si>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</si>
  <si>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</si>
  <si>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</si>
  <si>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</si>
  <si>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</si>
  <si>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</si>
  <si>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</si>
  <si>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</si>
  <si>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</si>
  <si>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</si>
  <si>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</si>
  <si>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</si>
  <si>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</si>
  <si>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</si>
  <si>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</si>
  <si>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</si>
  <si>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</si>
  <si>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</si>
  <si>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</si>
  <si>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</si>
  <si>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</si>
  <si>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</si>
  <si>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</si>
  <si>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</si>
  <si>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</si>
  <si>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</si>
  <si>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</si>
  <si>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</si>
  <si>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</si>
  <si>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</si>
  <si>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</si>
  <si>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</si>
  <si>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</si>
  <si>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</si>
  <si>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</si>
  <si>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</si>
  <si>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</si>
  <si>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</si>
  <si>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</si>
  <si>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</si>
  <si>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</si>
  <si>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</si>
  <si>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</si>
  <si>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</si>
  <si>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</si>
  <si>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</si>
  <si>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</si>
  <si>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</si>
  <si>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</si>
  <si>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</si>
  <si>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</si>
  <si>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</si>
  <si>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</si>
  <si>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</si>
  <si>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</si>
  <si>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</si>
  <si>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</si>
  <si>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</si>
  <si>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</si>
  <si>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</si>
  <si>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</si>
  <si>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</si>
  <si>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</si>
  <si>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</si>
  <si>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</si>
  <si>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</si>
  <si>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</si>
  <si>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</si>
  <si>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</si>
  <si>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</si>
  <si>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</si>
  <si>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</si>
  <si>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</si>
  <si>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</si>
  <si>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</si>
  <si>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</si>
  <si>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</si>
  <si>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</si>
  <si>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</si>
  <si>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</si>
  <si>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</si>
  <si>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</si>
  <si>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</si>
  <si>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</si>
  <si>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</si>
  <si>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</si>
  <si>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</si>
  <si>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</si>
  <si>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</si>
  <si>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</si>
  <si>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</si>
  <si>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</si>
  <si>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</si>
  <si>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</si>
  <si>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</si>
  <si>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</si>
  <si>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</si>
  <si>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</si>
  <si>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</si>
  <si>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</si>
  <si>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</si>
  <si>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</si>
  <si>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</si>
  <si>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</si>
  <si>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</si>
  <si>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</si>
  <si>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</si>
  <si>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</si>
  <si>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</si>
  <si>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</si>
  <si>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</si>
  <si>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</si>
  <si>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</si>
  <si>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</si>
  <si>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</si>
  <si>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</si>
  <si>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</si>
  <si>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</si>
  <si>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</si>
  <si>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</si>
  <si>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</si>
  <si>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</si>
  <si>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</si>
  <si>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</si>
  <si>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</si>
  <si>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</si>
  <si>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</si>
  <si>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</si>
  <si>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</si>
  <si>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</si>
  <si>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</si>
  <si>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</si>
  <si>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</si>
  <si>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</si>
  <si>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</si>
  <si>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</si>
  <si>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</si>
  <si>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</si>
  <si>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</si>
  <si>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</si>
  <si>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</si>
  <si>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</si>
  <si>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</si>
  <si>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</si>
  <si>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</si>
  <si>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</si>
  <si>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</si>
  <si>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</si>
  <si>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</si>
  <si>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</si>
  <si>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</si>
  <si>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</si>
  <si>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</si>
  <si>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</si>
  <si>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</si>
  <si>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</si>
  <si>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</si>
  <si>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</si>
  <si>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</si>
  <si>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</si>
  <si>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</si>
  <si>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</si>
  <si>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</si>
  <si>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</si>
  <si>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</si>
  <si>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</si>
  <si>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</si>
  <si>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</si>
  <si>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</si>
  <si>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</si>
  <si>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</si>
  <si>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</si>
  <si>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</si>
  <si>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</si>
  <si>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</si>
  <si>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</si>
  <si>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</si>
  <si>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</si>
  <si>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</si>
  <si>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</si>
  <si>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</si>
  <si>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</si>
  <si>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</si>
  <si>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</si>
  <si>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</si>
  <si>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</si>
  <si>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</si>
  <si>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</si>
  <si>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</si>
  <si>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</si>
  <si>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</si>
  <si>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</si>
  <si>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</si>
  <si>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</si>
  <si>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</si>
  <si>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</si>
  <si>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</si>
  <si>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</si>
  <si>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</si>
  <si>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</si>
  <si>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</si>
  <si>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</si>
  <si>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</si>
  <si>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</si>
  <si>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</si>
  <si>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</si>
  <si>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</si>
  <si>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</si>
  <si>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</si>
  <si>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</si>
  <si>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</si>
  <si>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</si>
  <si>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</si>
  <si>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</si>
  <si>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</si>
  <si>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</si>
  <si>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</si>
  <si>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</si>
  <si>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</si>
  <si>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</si>
  <si>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</si>
  <si>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</si>
  <si>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</si>
  <si>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</si>
  <si>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</si>
  <si>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</si>
  <si>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</si>
  <si>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</si>
  <si>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</si>
  <si>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</si>
  <si>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</si>
  <si>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</si>
  <si>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</si>
  <si>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</si>
  <si>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</si>
  <si>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</si>
  <si>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</si>
  <si>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</si>
  <si>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</si>
  <si>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</si>
  <si>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</si>
  <si>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</si>
  <si>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</si>
  <si>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</si>
  <si>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</si>
  <si>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</si>
  <si>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</si>
  <si>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</si>
  <si>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</si>
  <si>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</si>
  <si>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</si>
  <si>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</si>
  <si>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</si>
  <si>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</si>
  <si>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</si>
  <si>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</si>
  <si>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</si>
  <si>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</si>
  <si>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</si>
  <si>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</si>
  <si>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</si>
  <si>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</si>
  <si>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</si>
  <si>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</si>
  <si>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</si>
  <si>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</si>
  <si>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</si>
  <si>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</si>
  <si>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</si>
  <si>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</si>
  <si>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</si>
  <si>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</si>
  <si>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</si>
  <si>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</si>
  <si>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</si>
  <si>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</si>
  <si>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</si>
  <si>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</si>
  <si>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</si>
  <si>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</si>
  <si>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</si>
  <si>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</si>
  <si>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</si>
  <si>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</si>
  <si>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</si>
  <si>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</si>
  <si>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</si>
  <si>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</si>
  <si>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</si>
  <si>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</si>
  <si>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</si>
  <si>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</si>
  <si>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</si>
  <si>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</si>
  <si>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</si>
  <si>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</si>
  <si>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</si>
  <si>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</si>
  <si>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</si>
  <si>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</si>
  <si>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</si>
  <si>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</si>
  <si>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</si>
  <si>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</si>
  <si>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</si>
  <si>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</si>
  <si>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</si>
  <si>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</si>
  <si>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</si>
  <si>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</si>
  <si>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</si>
  <si>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</si>
  <si>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</si>
  <si>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</si>
  <si>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</si>
  <si>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</si>
  <si>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</si>
  <si>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</si>
  <si>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</si>
  <si>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</si>
  <si>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</si>
  <si>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</si>
  <si>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</si>
  <si>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</si>
  <si>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</si>
  <si>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</si>
  <si>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</si>
  <si>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</si>
  <si>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</si>
  <si>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</si>
  <si>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</si>
  <si>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</si>
  <si>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</si>
  <si>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</si>
  <si>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</si>
  <si>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</si>
  <si>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</si>
  <si>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</si>
  <si>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</si>
  <si>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</si>
  <si>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</si>
  <si>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</si>
  <si>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</si>
  <si>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</si>
  <si>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</si>
  <si>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</si>
  <si>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</si>
  <si>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</si>
  <si>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</si>
  <si>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</si>
  <si>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</si>
  <si>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</si>
  <si>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</si>
  <si>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</si>
  <si>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</si>
  <si>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</si>
  <si>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</si>
  <si>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</si>
  <si>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</si>
  <si>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</si>
  <si>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</si>
  <si>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</si>
  <si>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</si>
  <si>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</si>
  <si>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</si>
  <si>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</si>
  <si>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</si>
  <si>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</si>
  <si>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</si>
  <si>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</si>
  <si>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</si>
  <si>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</si>
  <si>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</si>
  <si>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</si>
  <si>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</si>
  <si>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</si>
  <si>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</si>
  <si>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</si>
  <si>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</si>
  <si>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</si>
  <si>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</si>
  <si>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</si>
  <si>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</si>
  <si>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</si>
  <si>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</si>
  <si>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</si>
  <si>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</si>
  <si>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</si>
  <si>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</si>
  <si>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</si>
  <si>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</si>
  <si>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</si>
  <si>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</si>
  <si>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</si>
  <si>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</si>
  <si>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</si>
  <si>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</si>
  <si>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</si>
  <si>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</si>
  <si>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</si>
  <si>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</si>
  <si>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</si>
  <si>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</si>
  <si>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</si>
  <si>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</si>
  <si>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</si>
  <si>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</si>
  <si>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</si>
  <si>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</si>
  <si>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</si>
  <si>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</si>
  <si>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</si>
  <si>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</si>
  <si>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</si>
  <si>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</si>
  <si>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</si>
  <si>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</si>
  <si>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</si>
  <si>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</si>
  <si>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</si>
  <si>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</si>
  <si>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</si>
  <si>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</si>
  <si>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</si>
  <si>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</si>
  <si>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</si>
  <si>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</si>
  <si>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</si>
  <si>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</si>
  <si>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</si>
  <si>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</si>
  <si>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</si>
  <si>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</si>
  <si>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</si>
  <si>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</si>
  <si>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</si>
  <si>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</si>
  <si>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</si>
  <si>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</si>
  <si>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</si>
  <si>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</si>
  <si>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</si>
  <si>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</si>
  <si>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</si>
  <si>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</si>
  <si>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</si>
  <si>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</si>
  <si>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</si>
  <si>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</si>
  <si>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</si>
  <si>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</si>
  <si>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</si>
  <si>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</si>
  <si>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</si>
  <si>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</si>
  <si>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</si>
  <si>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</si>
  <si>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</si>
  <si>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</si>
  <si>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</si>
  <si>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</si>
  <si>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</si>
  <si>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</si>
  <si>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</si>
  <si>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</si>
  <si>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</si>
  <si>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</si>
  <si>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</si>
  <si>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</si>
  <si>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</si>
  <si>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</si>
  <si>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</si>
  <si>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</si>
  <si>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</si>
  <si>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</si>
  <si>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</si>
  <si>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</si>
  <si>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</si>
  <si>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</si>
  <si>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</si>
  <si>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</si>
  <si>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</si>
  <si>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</si>
  <si>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</si>
  <si>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</si>
  <si>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</si>
  <si>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</si>
  <si>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</si>
  <si>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</si>
  <si>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</si>
  <si>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</si>
  <si>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</si>
  <si>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</si>
  <si>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</si>
  <si>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</si>
  <si>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</si>
  <si>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</si>
  <si>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</si>
  <si>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</si>
  <si>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</si>
  <si>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</si>
  <si>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</si>
  <si>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</si>
  <si>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</si>
  <si>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</si>
  <si>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</si>
  <si>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</si>
  <si>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</si>
  <si>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</si>
  <si>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</si>
  <si>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</si>
  <si>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</si>
  <si>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</si>
  <si>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</si>
  <si>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</si>
  <si>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</si>
  <si>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</si>
  <si>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</si>
  <si>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</si>
  <si>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</si>
  <si>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</si>
  <si>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</si>
  <si>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</si>
  <si>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</si>
  <si>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</si>
  <si>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</si>
  <si>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</si>
  <si>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</si>
  <si>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</si>
  <si>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</si>
  <si>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</si>
  <si>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</si>
  <si>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</si>
  <si>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</si>
  <si>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</si>
  <si>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</si>
  <si>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</si>
  <si>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</si>
  <si>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</si>
  <si>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</si>
  <si>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</si>
  <si>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</si>
  <si>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</si>
  <si>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</si>
  <si>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</si>
  <si>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</si>
  <si>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</si>
  <si>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</si>
  <si>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</si>
  <si>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</si>
  <si>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</si>
  <si>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</si>
  <si>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</si>
  <si>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</si>
  <si>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</si>
  <si>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</si>
  <si>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</si>
  <si>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</si>
  <si>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</si>
  <si>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</si>
  <si>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</si>
  <si>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</si>
  <si>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</si>
  <si>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</si>
  <si>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</si>
  <si>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</si>
  <si>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</si>
  <si>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</si>
  <si>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</si>
  <si>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</si>
  <si>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</si>
  <si>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</si>
  <si>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</si>
  <si>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</si>
  <si>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</si>
  <si>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</si>
  <si>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</si>
  <si>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</si>
  <si>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</si>
  <si>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</si>
  <si>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</si>
  <si>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</si>
  <si>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</si>
  <si>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</si>
  <si>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</si>
  <si>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</si>
  <si>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</si>
  <si>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</si>
  <si>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</si>
  <si>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</si>
  <si>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</si>
  <si>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</si>
  <si>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</si>
  <si>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</si>
  <si>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</si>
  <si>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</si>
  <si>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</si>
  <si>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</si>
  <si>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</si>
  <si>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</si>
  <si>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</si>
  <si>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</si>
  <si>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</si>
  <si>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</si>
  <si>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</si>
  <si>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</si>
  <si>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</si>
  <si>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</si>
  <si>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</si>
  <si>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</si>
  <si>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</si>
  <si>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</si>
  <si>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</si>
  <si>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</si>
  <si>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</si>
  <si>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</si>
  <si>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</si>
  <si>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</si>
  <si>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</si>
  <si>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</si>
  <si>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</si>
  <si>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</si>
  <si>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</si>
  <si>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</si>
  <si>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</si>
  <si>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</si>
  <si>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</si>
  <si>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</si>
  <si>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</si>
  <si>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</si>
  <si>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</si>
  <si>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</si>
  <si>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</si>
  <si>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</si>
  <si>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</si>
  <si>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</si>
  <si>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</si>
  <si>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</si>
  <si>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</si>
  <si>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</si>
  <si>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</si>
  <si>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</si>
  <si>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</si>
  <si>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</si>
  <si>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</si>
  <si>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</si>
  <si>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</si>
  <si>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</si>
  <si>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</si>
  <si>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</si>
  <si>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</si>
  <si>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</si>
  <si>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</si>
  <si>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</si>
  <si>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</si>
  <si>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</si>
  <si>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</si>
  <si>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</si>
  <si>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</si>
  <si>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</si>
  <si>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</si>
  <si>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</si>
  <si>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</si>
  <si>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</si>
  <si>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</si>
  <si>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</si>
  <si>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</si>
  <si>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</si>
  <si>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</si>
  <si>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</si>
  <si>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</si>
  <si>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</si>
  <si>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</si>
  <si>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</si>
  <si>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</si>
  <si>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</si>
  <si>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</si>
  <si>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</si>
  <si>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</si>
  <si>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</si>
  <si>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</si>
  <si>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</si>
  <si>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</si>
  <si>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</si>
  <si>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</si>
  <si>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</si>
  <si>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</si>
  <si>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</si>
  <si>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</si>
  <si>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</si>
  <si>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</si>
  <si>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</si>
  <si>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</si>
  <si>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</si>
  <si>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</si>
  <si>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</si>
  <si>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</si>
  <si>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</si>
  <si>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</si>
  <si>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</si>
  <si>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</si>
  <si>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</si>
  <si>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</si>
  <si>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</si>
  <si>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</si>
  <si>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</si>
  <si>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</si>
  <si>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</si>
  <si>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</si>
  <si>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</si>
  <si>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</si>
  <si>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</si>
  <si>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</si>
  <si>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</si>
  <si>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</si>
  <si>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</si>
  <si>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</si>
  <si>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</si>
  <si>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</si>
  <si>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</si>
  <si>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</si>
  <si>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</si>
  <si>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</si>
  <si>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</si>
  <si>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</si>
  <si>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</si>
  <si>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</si>
  <si>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</si>
  <si>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</si>
  <si>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</si>
  <si>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</si>
  <si>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</si>
  <si>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</si>
  <si>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</si>
  <si>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</si>
  <si>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</si>
  <si>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</si>
  <si>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</si>
  <si>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</si>
  <si>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</si>
  <si>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</si>
  <si>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</si>
  <si>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</si>
  <si>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</si>
  <si>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</si>
  <si>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</si>
  <si>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</si>
  <si>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</si>
  <si>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</si>
  <si>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</si>
  <si>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</si>
  <si>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</si>
  <si>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</si>
  <si>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</si>
  <si>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</si>
  <si>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</si>
  <si>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</si>
  <si>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</si>
  <si>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</si>
  <si>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</si>
  <si>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</si>
  <si>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</si>
  <si>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</si>
  <si>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</si>
  <si>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</si>
  <si>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</si>
  <si>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</si>
  <si>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</si>
  <si>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</si>
  <si>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</si>
  <si>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</si>
  <si>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</si>
  <si>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</si>
  <si>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</si>
  <si>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</si>
  <si>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</si>
  <si>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</si>
  <si>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</si>
  <si>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</si>
  <si>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</si>
  <si>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</si>
  <si>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</si>
  <si>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</si>
  <si>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</si>
  <si>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</si>
  <si>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</si>
  <si>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</si>
  <si>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</si>
  <si>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</si>
  <si>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</si>
  <si>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</si>
  <si>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</si>
  <si>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</si>
  <si>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</si>
  <si>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</si>
  <si>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</si>
  <si>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</si>
  <si>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</si>
  <si>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</si>
  <si>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</si>
  <si>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</si>
  <si>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</si>
  <si>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</si>
  <si>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</si>
  <si>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</si>
  <si>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</si>
  <si>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</si>
  <si>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</si>
  <si>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</si>
  <si>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</si>
  <si>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</si>
  <si>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</si>
  <si>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</si>
  <si>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</si>
  <si>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</si>
  <si>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</si>
  <si>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</si>
  <si>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</si>
  <si>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</si>
  <si>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</si>
  <si>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</si>
  <si>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</si>
  <si>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</si>
  <si>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</si>
  <si>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</si>
  <si>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</si>
  <si>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</si>
  <si>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</si>
  <si>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</si>
  <si>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</si>
  <si>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</si>
  <si>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</si>
  <si>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</si>
  <si>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</si>
  <si>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</si>
  <si>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</si>
  <si>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</si>
  <si>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</si>
  <si>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</si>
  <si>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</si>
  <si>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</si>
  <si>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</si>
  <si>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</si>
  <si>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</si>
  <si>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</si>
  <si>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</si>
  <si>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</si>
  <si>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</si>
  <si>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</si>
  <si>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</si>
  <si>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</si>
  <si>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</si>
  <si>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</si>
  <si>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</si>
  <si>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</si>
  <si>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</si>
  <si>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</si>
  <si>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</si>
  <si>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</si>
  <si>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</si>
  <si>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</si>
  <si>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</si>
  <si>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</si>
  <si>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</si>
  <si>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</si>
  <si>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</si>
  <si>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</si>
  <si>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</si>
  <si>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</si>
  <si>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</si>
  <si>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</si>
  <si>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</si>
  <si>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</si>
  <si>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</si>
  <si>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</si>
  <si>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</si>
  <si>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</si>
  <si>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</si>
  <si>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</si>
  <si>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</si>
  <si>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</si>
  <si>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</si>
  <si>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</si>
  <si>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</si>
  <si>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</si>
  <si>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</si>
  <si>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</si>
  <si>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</si>
  <si>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</si>
  <si>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</si>
  <si>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</si>
  <si>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</si>
  <si>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</si>
  <si>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</si>
  <si>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</si>
  <si>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</si>
  <si>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</si>
  <si>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</si>
  <si>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</si>
  <si>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</si>
  <si>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</si>
  <si>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</si>
  <si>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</si>
  <si>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</si>
  <si>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</si>
  <si>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</si>
  <si>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</si>
  <si>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</si>
  <si>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</si>
  <si>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</si>
  <si>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</si>
  <si>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</si>
  <si>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</si>
  <si>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</si>
  <si>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</si>
  <si>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</si>
  <si>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</si>
  <si>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</si>
  <si>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</si>
  <si>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</si>
  <si>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</si>
  <si>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</si>
  <si>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</si>
  <si>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</si>
  <si>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</si>
  <si>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</si>
  <si>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</si>
  <si>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</si>
  <si>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</si>
  <si>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</si>
  <si>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</si>
  <si>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</si>
  <si>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</si>
  <si>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</si>
  <si>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</si>
  <si>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</si>
  <si>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</si>
  <si>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</si>
  <si>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</si>
  <si>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</si>
  <si>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</si>
  <si>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</si>
  <si>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</si>
  <si>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</si>
  <si>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</si>
  <si>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</si>
  <si>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</si>
  <si>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</si>
  <si>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</si>
  <si>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</si>
  <si>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</si>
  <si>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</si>
  <si>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</si>
  <si>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</si>
  <si>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</si>
  <si>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</si>
  <si>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</si>
  <si>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</si>
  <si>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</si>
  <si>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</si>
  <si>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</si>
  <si>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</si>
  <si>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</si>
  <si>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</si>
  <si>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</si>
  <si>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</si>
  <si>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</si>
  <si>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</si>
  <si>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</si>
  <si>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</si>
  <si>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</si>
  <si>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</si>
  <si>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</si>
  <si>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</si>
  <si>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</si>
  <si>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</si>
  <si>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</si>
  <si>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</si>
  <si>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</si>
  <si>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</si>
  <si>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</si>
  <si>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</si>
  <si>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</si>
  <si>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</si>
  <si>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</si>
  <si>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</si>
  <si>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</si>
  <si>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</si>
  <si>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</si>
  <si>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</si>
  <si>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</si>
  <si>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</si>
  <si>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</si>
  <si>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</si>
  <si>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</si>
  <si>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</si>
  <si>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</si>
  <si>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</si>
  <si>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</si>
  <si>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</si>
  <si>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</si>
  <si>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</si>
  <si>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</si>
  <si>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</si>
  <si>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</si>
  <si>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</si>
  <si>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</si>
  <si>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</si>
  <si>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</si>
  <si>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</si>
  <si>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</si>
  <si>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</si>
  <si>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</si>
  <si>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</si>
  <si>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</si>
  <si>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</si>
  <si>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</si>
  <si>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</si>
  <si>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</si>
  <si>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</si>
  <si>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</si>
  <si>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</si>
  <si>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</si>
  <si>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</si>
  <si>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</si>
  <si>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</si>
  <si>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</si>
  <si>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</si>
  <si>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</si>
  <si>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</si>
  <si>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</si>
  <si>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</si>
  <si>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</si>
  <si>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</si>
  <si>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</si>
  <si>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</si>
  <si>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</si>
  <si>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</si>
  <si>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</si>
  <si>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</si>
  <si>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</si>
  <si>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</si>
  <si>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</si>
  <si>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</si>
  <si>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</si>
  <si>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</si>
  <si>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</si>
  <si>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</si>
  <si>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</si>
  <si>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</si>
  <si>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</si>
  <si>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</si>
  <si>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</si>
  <si>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</si>
  <si>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</si>
  <si>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</si>
  <si>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</si>
  <si>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</si>
  <si>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</si>
  <si>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</si>
  <si>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</si>
  <si>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</si>
  <si>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</si>
  <si>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</si>
  <si>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</si>
  <si>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</si>
  <si>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</si>
  <si>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</si>
  <si>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</si>
  <si>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</si>
  <si>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</si>
  <si>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</si>
  <si>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</si>
  <si>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</si>
  <si>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</si>
  <si>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</si>
  <si>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</si>
  <si>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</si>
  <si>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</si>
  <si>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</si>
  <si>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</si>
  <si>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</si>
  <si>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</si>
  <si>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</si>
  <si>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</si>
  <si>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</si>
  <si>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</si>
  <si>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</si>
  <si>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</si>
  <si>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</si>
  <si>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</si>
  <si>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</si>
  <si>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</si>
  <si>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</si>
  <si>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</si>
  <si>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</si>
  <si>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</si>
  <si>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</si>
  <si>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</si>
  <si>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</si>
  <si>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</si>
  <si>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</si>
  <si>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</si>
  <si>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</si>
  <si>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</si>
  <si>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</si>
  <si>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</si>
  <si>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</si>
  <si>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</si>
  <si>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</si>
  <si>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</si>
  <si>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</si>
  <si>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</si>
  <si>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</si>
  <si>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</si>
  <si>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</si>
  <si>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</si>
  <si>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</si>
  <si>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</si>
  <si>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</si>
  <si>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</si>
  <si>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</si>
  <si>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</si>
  <si>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</si>
  <si>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</si>
  <si>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</si>
  <si>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</si>
  <si>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</si>
  <si>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</si>
  <si>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</si>
  <si>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</si>
  <si>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</si>
  <si>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</si>
  <si>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</si>
  <si>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</si>
  <si>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</si>
  <si>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</si>
  <si>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</si>
  <si>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</si>
  <si>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</si>
  <si>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</si>
  <si>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</si>
  <si>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</si>
  <si>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</si>
  <si>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</si>
  <si>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</si>
  <si>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</si>
  <si>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</si>
  <si>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</si>
  <si>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</si>
  <si>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</si>
  <si>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</si>
  <si>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</si>
  <si>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</si>
  <si>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</si>
  <si>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</si>
  <si>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</si>
  <si>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</si>
  <si>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</si>
  <si>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</si>
  <si>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</si>
  <si>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</si>
  <si>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</si>
  <si>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</si>
  <si>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</si>
  <si>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</si>
  <si>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</si>
  <si>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</si>
  <si>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</si>
  <si>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</si>
  <si>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</si>
  <si>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</si>
  <si>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</si>
  <si>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</si>
  <si>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</si>
  <si>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</si>
  <si>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</si>
  <si>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</si>
  <si>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</si>
  <si>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</si>
  <si>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</si>
  <si>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</si>
  <si>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</si>
  <si>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</si>
  <si>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</si>
  <si>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</si>
  <si>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</si>
  <si>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</si>
  <si>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</si>
  <si>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</si>
  <si>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</si>
  <si>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</si>
  <si>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</si>
  <si>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</si>
  <si>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</si>
  <si>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</si>
  <si>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</si>
  <si>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</si>
  <si>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</si>
  <si>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</si>
  <si>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</si>
  <si>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</si>
  <si>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</si>
  <si>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</si>
  <si>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</si>
  <si>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</si>
  <si>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</si>
  <si>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</si>
  <si>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</si>
  <si>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</si>
  <si>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</si>
  <si>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</si>
  <si>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</si>
  <si>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</si>
  <si>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</si>
  <si>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</si>
  <si>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</si>
  <si>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</si>
  <si>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</si>
  <si>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</si>
  <si>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</si>
  <si>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</si>
  <si>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</si>
  <si>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</si>
  <si>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</si>
  <si>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</si>
  <si>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</si>
  <si>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</si>
  <si>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</si>
  <si>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</si>
  <si>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</si>
  <si>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</si>
  <si>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</si>
  <si>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</si>
  <si>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</si>
  <si>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</si>
  <si>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</si>
  <si>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</si>
  <si>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</si>
  <si>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</si>
  <si>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</si>
  <si>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</si>
  <si>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</si>
  <si>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</si>
  <si>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</si>
  <si>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</si>
  <si>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</si>
  <si>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</si>
  <si>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</si>
  <si>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</si>
  <si>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</si>
  <si>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</si>
  <si>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</si>
  <si>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</si>
  <si>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</si>
  <si>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</si>
  <si>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</si>
  <si>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</si>
  <si>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</si>
  <si>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</si>
  <si>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</si>
  <si>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</si>
  <si>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</si>
  <si>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</si>
  <si>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</si>
  <si>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</si>
  <si>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</si>
  <si>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</si>
  <si>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</si>
  <si>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</si>
  <si>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</si>
  <si>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</si>
  <si>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</si>
  <si>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</si>
  <si>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</si>
  <si>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</si>
  <si>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</si>
  <si>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</si>
  <si>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</si>
  <si>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</si>
  <si>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</si>
  <si>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</si>
  <si>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</si>
  <si>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</si>
  <si>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</si>
  <si>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</si>
  <si>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</si>
  <si>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</si>
  <si>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</si>
  <si>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</si>
  <si>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</si>
  <si>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</si>
  <si>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</si>
  <si>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</si>
  <si>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</si>
  <si>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</si>
  <si>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</si>
  <si>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</si>
  <si>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</si>
  <si>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</si>
  <si>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</si>
  <si>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</si>
  <si>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</si>
  <si>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</si>
  <si>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</si>
  <si>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</si>
  <si>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</si>
  <si>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</si>
  <si>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</si>
  <si>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</si>
  <si>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</si>
  <si>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</si>
  <si>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</si>
  <si>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</si>
  <si>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</si>
  <si>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</si>
  <si>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</si>
  <si>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</si>
  <si>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</si>
  <si>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</si>
  <si>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</si>
  <si>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</si>
  <si>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</si>
  <si>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</si>
  <si>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</si>
  <si>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</si>
  <si>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</si>
  <si>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</si>
  <si>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</si>
  <si>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</si>
  <si>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</si>
  <si>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</si>
  <si>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</si>
  <si>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</si>
  <si>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</si>
  <si>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</si>
  <si>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</si>
  <si>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</si>
  <si>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</si>
  <si>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</si>
  <si>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</si>
  <si>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</si>
  <si>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</si>
  <si>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</si>
  <si>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</si>
  <si>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</si>
  <si>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</si>
  <si>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</si>
  <si>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</si>
  <si>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</si>
  <si>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</si>
  <si>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</si>
  <si>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</si>
  <si>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</si>
  <si>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</si>
  <si>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</si>
  <si>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</si>
  <si>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</si>
  <si>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</si>
  <si>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</si>
  <si>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</si>
  <si>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</si>
  <si>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</si>
  <si>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</si>
  <si>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</si>
  <si>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</si>
  <si>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</si>
  <si>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</si>
  <si>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</si>
  <si>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</si>
  <si>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</si>
  <si>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</si>
  <si>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</si>
  <si>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</si>
  <si>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</si>
  <si>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</si>
  <si>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</si>
  <si>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</si>
  <si>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</si>
  <si>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</si>
  <si>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</si>
  <si>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</si>
  <si>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</si>
  <si>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</si>
  <si>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</si>
  <si>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</si>
  <si>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</si>
  <si>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</si>
  <si>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</si>
  <si>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</si>
  <si>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</si>
  <si>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</si>
  <si>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</si>
  <si>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</si>
  <si>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</si>
  <si>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</si>
  <si>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</si>
  <si>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</si>
  <si>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</si>
  <si>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</si>
  <si>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</si>
  <si>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</si>
  <si>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</si>
  <si>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</si>
  <si>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</si>
  <si>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</si>
  <si>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</si>
  <si>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</si>
  <si>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</si>
  <si>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</si>
  <si>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</si>
  <si>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</si>
  <si>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</si>
  <si>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</si>
  <si>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</si>
  <si>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</si>
  <si>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</si>
  <si>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</si>
  <si>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</si>
  <si>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</si>
  <si>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</si>
  <si>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</si>
  <si>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</si>
  <si>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</si>
  <si>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</si>
  <si>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</si>
  <si>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</si>
  <si>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</si>
  <si>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</si>
  <si>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</si>
  <si>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</si>
  <si>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</si>
  <si>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</si>
  <si>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</si>
  <si>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</si>
  <si>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</si>
  <si>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</si>
  <si>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</si>
  <si>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</si>
  <si>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</si>
  <si>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</si>
  <si>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</si>
  <si>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</si>
  <si>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</si>
  <si>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</si>
  <si>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</si>
  <si>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</si>
  <si>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</si>
  <si>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</si>
  <si>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</si>
  <si>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</si>
  <si>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</si>
  <si>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</si>
  <si>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</si>
  <si>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</si>
  <si>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</si>
  <si>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</si>
  <si>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</si>
  <si>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</si>
  <si>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</si>
  <si>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</si>
  <si>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</si>
  <si>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</si>
  <si>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</si>
  <si>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</si>
  <si>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</si>
  <si>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</si>
  <si>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</si>
  <si>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</si>
  <si>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</si>
  <si>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</si>
  <si>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</si>
  <si>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</si>
  <si>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</si>
  <si>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</si>
  <si>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</si>
  <si>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</si>
  <si>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</si>
  <si>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</si>
  <si>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</si>
  <si>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</si>
  <si>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</si>
  <si>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</si>
  <si>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</si>
  <si>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</si>
  <si>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</si>
  <si>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</si>
  <si>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</si>
  <si>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</si>
  <si>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</si>
  <si>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</si>
  <si>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</si>
  <si>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</si>
  <si>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</si>
  <si>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</si>
  <si>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</si>
  <si>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</si>
  <si>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</si>
  <si>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</si>
  <si>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</si>
  <si>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</si>
  <si>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</si>
  <si>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</si>
  <si>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</si>
  <si>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</si>
  <si>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</si>
  <si>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</si>
  <si>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</si>
  <si>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</si>
  <si>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</si>
  <si>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</si>
  <si>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</si>
  <si>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</si>
  <si>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</si>
  <si>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</si>
  <si>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</si>
  <si>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</si>
  <si>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</si>
  <si>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</si>
  <si>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</si>
  <si>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</si>
  <si>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</si>
  <si>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</si>
  <si>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</si>
  <si>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</si>
  <si>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</si>
  <si>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</si>
  <si>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</si>
  <si>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</si>
  <si>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</si>
  <si>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</si>
  <si>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</si>
  <si>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</si>
  <si>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</si>
  <si>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</si>
  <si>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</si>
  <si>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</si>
  <si>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</si>
  <si>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</si>
  <si>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</si>
  <si>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</si>
  <si>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</si>
  <si>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</si>
  <si>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</si>
  <si>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</si>
  <si>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</si>
  <si>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</si>
  <si>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</si>
  <si>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</si>
  <si>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</si>
  <si>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</si>
  <si>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</si>
  <si>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</si>
  <si>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</si>
  <si>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</si>
  <si>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</si>
  <si>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</si>
  <si>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</si>
  <si>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</si>
  <si>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</si>
  <si>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</si>
  <si>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</si>
  <si>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</si>
  <si>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</si>
  <si>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</si>
  <si>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</si>
  <si>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</si>
  <si>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</si>
  <si>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</si>
  <si>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</si>
  <si>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</si>
  <si>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</si>
  <si>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</si>
  <si>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</si>
  <si>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</si>
  <si>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</si>
  <si>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</si>
  <si>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</si>
  <si>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</si>
  <si>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</si>
  <si>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</si>
  <si>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</si>
  <si>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</si>
  <si>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</si>
  <si>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</si>
  <si>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</si>
  <si>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</si>
  <si>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</si>
  <si>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</si>
  <si>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</si>
  <si>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</si>
  <si>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</si>
  <si>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</si>
  <si>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</si>
  <si>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</si>
  <si>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</si>
  <si>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</si>
  <si>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</si>
  <si>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</si>
  <si>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</si>
  <si>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</si>
  <si>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</si>
  <si>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</si>
  <si>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</si>
  <si>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</si>
  <si>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</si>
  <si>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</si>
  <si>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</si>
  <si>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</si>
  <si>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</si>
  <si>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</si>
  <si>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</si>
  <si>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</si>
  <si>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</si>
  <si>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</si>
  <si>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</si>
  <si>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</si>
  <si>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</si>
  <si>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</si>
  <si>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</si>
  <si>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</si>
  <si>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</si>
  <si>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</si>
  <si>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</si>
  <si>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</si>
  <si>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</si>
  <si>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</si>
  <si>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</si>
  <si>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</si>
  <si>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</si>
  <si>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</si>
  <si>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</si>
  <si>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</si>
  <si>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</si>
  <si>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</si>
  <si>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</si>
  <si>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</si>
  <si>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</si>
  <si>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</si>
  <si>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</si>
  <si>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</si>
  <si>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</si>
  <si>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</si>
  <si>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</si>
  <si>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</si>
  <si>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</si>
  <si>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</si>
  <si>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</si>
  <si>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</si>
  <si>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</si>
  <si>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</si>
  <si>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</si>
  <si>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</si>
  <si>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</si>
  <si>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</si>
  <si>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</si>
  <si>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</si>
  <si>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</si>
  <si>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</si>
  <si>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</si>
  <si>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</si>
  <si>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</si>
  <si>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</si>
  <si>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</si>
  <si>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</si>
  <si>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</si>
  <si>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</si>
  <si>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</si>
  <si>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</si>
  <si>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</si>
  <si>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</si>
  <si>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</si>
  <si>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</si>
  <si>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</si>
  <si>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</si>
  <si>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</si>
  <si>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</si>
  <si>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</si>
  <si>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</si>
  <si>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</si>
  <si>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</si>
  <si>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</si>
  <si>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</si>
  <si>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</si>
  <si>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</si>
  <si>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</si>
  <si>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</si>
  <si>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</si>
  <si>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</si>
  <si>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</si>
  <si>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</si>
  <si>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</si>
  <si>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</si>
  <si>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</si>
  <si>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</si>
  <si>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</si>
  <si>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</si>
  <si>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</si>
  <si>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</si>
  <si>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</si>
  <si>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</si>
  <si>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</si>
  <si>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</si>
  <si>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</si>
  <si>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</si>
  <si>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</si>
  <si>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</si>
  <si>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</si>
  <si>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</si>
  <si>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</si>
  <si>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</si>
  <si>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</si>
  <si>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</si>
  <si>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</si>
  <si>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</si>
  <si>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</si>
  <si>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</si>
  <si>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</si>
  <si>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</si>
  <si>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</si>
  <si>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</si>
  <si>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</si>
  <si>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</si>
  <si>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</si>
  <si>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</si>
  <si>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</si>
  <si>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</si>
  <si>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</si>
  <si>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</si>
  <si>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</si>
  <si>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</si>
  <si>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</si>
  <si>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</si>
  <si>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</si>
  <si>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</si>
  <si>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</si>
  <si>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</si>
  <si>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</si>
  <si>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</si>
  <si>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</si>
  <si>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</si>
  <si>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</si>
  <si>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</si>
  <si>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</si>
  <si>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</si>
  <si>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6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</si>
  <si>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</si>
  <si>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6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</si>
  <si>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</si>
  <si>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</si>
  <si>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</si>
  <si>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</si>
  <si>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6" type="noConversion"/>
  </si>
  <si>
    <t>Longitude:</t>
    <phoneticPr fontId="6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</si>
  <si>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</si>
  <si>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</si>
  <si>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</si>
  <si>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</si>
  <si>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</si>
  <si>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</si>
  <si>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</si>
  <si>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6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</si>
  <si>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</si>
  <si>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</si>
  <si>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</si>
  <si>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</si>
  <si>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</si>
  <si>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6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</si>
  <si>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</si>
  <si>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</si>
  <si>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</si>
  <si>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</si>
  <si>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</si>
  <si>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</si>
  <si>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</si>
  <si>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</si>
  <si>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</si>
  <si>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</si>
  <si>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</si>
  <si>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</si>
  <si>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</si>
  <si>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</si>
  <si>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</si>
  <si>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</si>
  <si>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</si>
  <si>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</si>
  <si>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</si>
  <si>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</si>
  <si>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</si>
  <si>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MRPR Pr blf 2</t>
  </si>
  <si>
    <t>Exotic Lonicera sp.</t>
  </si>
  <si>
    <t>Ribes sp.</t>
  </si>
  <si>
    <t>D2-3r, D1, C1-2b</t>
  </si>
  <si>
    <t>H1-3b</t>
  </si>
  <si>
    <t>Antennaria sp.</t>
  </si>
  <si>
    <t>Unknown aster</t>
  </si>
  <si>
    <t>Scutellaria parvula c - value</t>
  </si>
  <si>
    <t>Carex cf. Carex blanda</t>
  </si>
  <si>
    <t>Muhlenbergia sp.</t>
  </si>
  <si>
    <t>Carex sp.</t>
  </si>
  <si>
    <t>Dicanthelium sp.</t>
  </si>
  <si>
    <t>Cf. Triticum aestivum</t>
  </si>
  <si>
    <t>native</t>
  </si>
  <si>
    <t>Introdcued</t>
  </si>
  <si>
    <t>MRPRPB22021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</si>
</sst>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">
    <xf numFmtId="0" fontId="0" fillId="0" borderId="0"/>
    <xf numFmtId="0" fontId="9" fillId="0" borderId="0"/>
    <xf numFmtId="0" fontId="14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7" applyNumberFormat="0" applyFill="0" applyAlignment="0" applyProtection="0"/>
    <xf numFmtId="0" fontId="17" fillId="0" borderId="18" applyNumberFormat="0" applyFill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19" applyNumberFormat="0" applyAlignment="0" applyProtection="0"/>
    <xf numFmtId="0" fontId="22" fillId="6" borderId="20" applyNumberFormat="0" applyAlignment="0" applyProtection="0"/>
    <xf numFmtId="0" fontId="23" fillId="6" borderId="19" applyNumberFormat="0" applyAlignment="0" applyProtection="0"/>
    <xf numFmtId="0" fontId="24" fillId="0" borderId="21" applyNumberFormat="0" applyFill="0" applyAlignment="0" applyProtection="0"/>
    <xf numFmtId="0" fontId="25" fillId="7" borderId="22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4" applyNumberFormat="0" applyFill="0" applyAlignment="0" applyProtection="0"/>
    <xf numFmtId="0" fontId="2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9" fillId="32" borderId="0" applyNumberFormat="0" applyBorder="0" applyAlignment="0" applyProtection="0"/>
    <xf numFmtId="0" fontId="31" fillId="0" borderId="0"/>
    <xf numFmtId="0" fontId="9" fillId="0" borderId="0"/>
    <xf numFmtId="0" fontId="3" fillId="0" borderId="0"/>
    <xf numFmtId="0" fontId="3" fillId="8" borderId="23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6" fillId="0" borderId="0"/>
    <xf numFmtId="0" fontId="2" fillId="0" borderId="0"/>
    <xf numFmtId="0" fontId="2" fillId="8" borderId="23" applyNumberFormat="0" applyFont="0" applyAlignment="0" applyProtection="0"/>
    <xf numFmtId="0" fontId="9" fillId="0" borderId="0"/>
  </cellStyleXfs>
  <cellXfs count="144">
    <xf numFmtId="0" fontId="0" fillId="0" borderId="0" xfId="0"/>
    <xf numFmtId="0" fontId="4" fillId="0" borderId="0" xfId="0" applyFont="1"/>
    <xf numFmtId="0" fontId="7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5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9" fillId="0" borderId="0" xfId="0" applyFont="1"/>
    <xf numFmtId="0" fontId="9" fillId="0" borderId="0" xfId="1"/>
    <xf numFmtId="0" fontId="8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9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5" fillId="0" borderId="0" xfId="0" applyFont="1" applyFill="1" applyBorder="1" applyAlignment="1">
      <alignment horizontal="center"/>
    </xf>
    <xf numFmtId="14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13" fillId="0" borderId="0" xfId="0" applyFont="1" applyAlignment="1">
      <alignment vertical="center"/>
    </xf>
    <xf numFmtId="0" fontId="9" fillId="0" borderId="0" xfId="0" applyFont="1" applyAlignment="1"/>
    <xf numFmtId="0" fontId="0" fillId="0" borderId="0" xfId="0" applyBorder="1"/>
    <xf numFmtId="0" fontId="4" fillId="0" borderId="15" xfId="0" applyFont="1" applyBorder="1"/>
    <xf numFmtId="0" fontId="0" fillId="0" borderId="0" xfId="0"/>
    <xf numFmtId="0" fontId="0" fillId="0" borderId="0" xfId="0"/>
    <xf numFmtId="0" fontId="30" fillId="0" borderId="25" xfId="0" applyFont="1" applyBorder="1"/>
    <xf numFmtId="0" fontId="30" fillId="0" borderId="25" xfId="0" applyFont="1" applyFill="1" applyBorder="1"/>
    <xf numFmtId="0" fontId="30" fillId="0" borderId="25" xfId="0" applyNumberFormat="1" applyFont="1" applyBorder="1"/>
    <xf numFmtId="0" fontId="31" fillId="0" borderId="0" xfId="0" applyFont="1" applyFill="1"/>
    <xf numFmtId="0" fontId="0" fillId="0" borderId="0" xfId="0" quotePrefix="1" applyNumberFormat="1"/>
    <xf numFmtId="0" fontId="31" fillId="0" borderId="0" xfId="0" quotePrefix="1" applyNumberFormat="1" applyFont="1"/>
    <xf numFmtId="0" fontId="0" fillId="0" borderId="0" xfId="0" applyNumberFormat="1"/>
    <xf numFmtId="0" fontId="31" fillId="0" borderId="0" xfId="0" applyFont="1"/>
    <xf numFmtId="0" fontId="31" fillId="0" borderId="0" xfId="0" quotePrefix="1" applyNumberFormat="1" applyFont="1" applyFill="1"/>
    <xf numFmtId="0" fontId="32" fillId="0" borderId="0" xfId="0" applyFont="1"/>
    <xf numFmtId="0" fontId="4" fillId="0" borderId="15" xfId="1" applyFont="1" applyFill="1" applyBorder="1"/>
    <xf numFmtId="0" fontId="9" fillId="0" borderId="0" xfId="0" applyFont="1" applyAlignment="1">
      <alignment vertical="center"/>
    </xf>
    <xf numFmtId="0" fontId="0" fillId="0" borderId="15" xfId="0" applyBorder="1"/>
    <xf numFmtId="0" fontId="9" fillId="0" borderId="0" xfId="1"/>
    <xf numFmtId="0" fontId="9" fillId="0" borderId="0" xfId="1" applyFont="1"/>
    <xf numFmtId="0" fontId="4" fillId="0" borderId="0" xfId="1" applyFont="1"/>
    <xf numFmtId="0" fontId="4" fillId="0" borderId="15" xfId="1" applyFont="1" applyBorder="1"/>
    <xf numFmtId="0" fontId="9" fillId="0" borderId="0" xfId="1" applyBorder="1"/>
    <xf numFmtId="0" fontId="4" fillId="0" borderId="0" xfId="1" applyFont="1" applyFill="1"/>
    <xf numFmtId="0" fontId="34" fillId="0" borderId="26" xfId="0" applyFont="1" applyBorder="1"/>
    <xf numFmtId="0" fontId="34" fillId="0" borderId="25" xfId="0" applyFont="1" applyBorder="1"/>
    <xf numFmtId="0" fontId="34" fillId="0" borderId="27" xfId="0" applyFont="1" applyBorder="1"/>
    <xf numFmtId="0" fontId="33" fillId="0" borderId="28" xfId="0" applyFont="1" applyBorder="1" applyAlignment="1">
      <alignment horizontal="center"/>
    </xf>
    <xf numFmtId="0" fontId="35" fillId="0" borderId="28" xfId="0" applyFont="1" applyBorder="1" applyAlignment="1">
      <alignment horizontal="center"/>
    </xf>
    <xf numFmtId="0" fontId="31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2" fillId="0" borderId="0" xfId="46"/>
    <xf numFmtId="0" fontId="31" fillId="0" borderId="0" xfId="59" applyFont="1" applyFill="1"/>
    <xf numFmtId="0" fontId="9" fillId="0" borderId="15" xfId="0" applyFont="1" applyBorder="1" applyAlignment="1">
      <alignment vertical="center"/>
    </xf>
    <xf numFmtId="0" fontId="9" fillId="0" borderId="30" xfId="1" applyBorder="1"/>
    <xf numFmtId="0" fontId="9" fillId="0" borderId="15" xfId="1" applyFont="1" applyBorder="1"/>
    <xf numFmtId="0" fontId="9" fillId="0" borderId="0" xfId="0" applyFont="1"/>
    <xf numFmtId="0" fontId="4" fillId="0" borderId="0" xfId="0" applyFont="1"/>
    <xf numFmtId="0" fontId="0" fillId="0" borderId="0" xfId="0"/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10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9" fillId="0" borderId="0" xfId="0" applyFont="1"/>
    <xf numFmtId="14" fontId="9" fillId="0" borderId="0" xfId="1" applyNumberFormat="1" applyFont="1"/>
    <xf numFmtId="0" fontId="4" fillId="0" borderId="0" xfId="1" applyFont="1" applyBorder="1"/>
    <xf numFmtId="0" fontId="9" fillId="0" borderId="0" xfId="1" applyBorder="1"/>
    <xf numFmtId="0" fontId="4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9" fillId="0" borderId="0" xfId="0" applyFont="1"/>
    <xf numFmtId="0" fontId="4" fillId="0" borderId="0" xfId="1" applyFont="1" applyFill="1"/>
    <xf numFmtId="0" fontId="0" fillId="0" borderId="0" xfId="0"/>
    <xf numFmtId="0" fontId="4" fillId="0" borderId="0" xfId="1" applyFont="1"/>
    <xf numFmtId="0" fontId="0" fillId="0" borderId="0" xfId="0"/>
    <xf numFmtId="0" fontId="4" fillId="0" borderId="0" xfId="1" applyFont="1"/>
    <xf numFmtId="0" fontId="9" fillId="0" borderId="0" xfId="1" applyFont="1" applyFill="1"/>
    <xf numFmtId="0" fontId="4" fillId="34" borderId="0" xfId="1" applyFont="1" applyFill="1" applyBorder="1"/>
    <xf numFmtId="0" fontId="9" fillId="35" borderId="0" xfId="1" applyFill="1" applyBorder="1"/>
    <xf numFmtId="0" fontId="9" fillId="35" borderId="0" xfId="0" applyFont="1" applyFill="1"/>
    <xf numFmtId="0" fontId="9" fillId="35" borderId="15" xfId="0" applyFont="1" applyFill="1" applyBorder="1"/>
    <xf numFmtId="0" fontId="0" fillId="0" borderId="0" xfId="0"/>
    <xf numFmtId="2" fontId="9" fillId="0" borderId="26" xfId="0" applyNumberFormat="1" applyFont="1" applyBorder="1"/>
    <xf numFmtId="2" fontId="9" fillId="0" borderId="32" xfId="0" applyNumberFormat="1" applyFont="1" applyBorder="1" applyAlignment="1">
      <alignment horizontal="center"/>
    </xf>
    <xf numFmtId="2" fontId="9" fillId="0" borderId="25" xfId="0" applyNumberFormat="1" applyFont="1" applyBorder="1"/>
    <xf numFmtId="2" fontId="9" fillId="0" borderId="27" xfId="0" applyNumberFormat="1" applyFont="1" applyBorder="1"/>
    <xf numFmtId="0" fontId="0" fillId="0" borderId="0" xfId="0"/>
    <xf numFmtId="0" fontId="9" fillId="36" borderId="0" xfId="0" applyFont="1" applyFill="1" applyAlignment="1">
      <alignment vertical="center"/>
    </xf>
    <xf numFmtId="0" fontId="9" fillId="36" borderId="0" xfId="1" applyFont="1" applyFill="1"/>
    <xf numFmtId="0" fontId="9" fillId="35" borderId="0" xfId="1" applyFill="1"/>
    <xf numFmtId="2" fontId="9" fillId="0" borderId="25" xfId="0" applyNumberFormat="1" applyFont="1" applyFill="1" applyBorder="1"/>
    <xf numFmtId="2" fontId="9" fillId="37" borderId="25" xfId="0" applyNumberFormat="1" applyFont="1" applyFill="1" applyBorder="1"/>
    <xf numFmtId="2" fontId="9" fillId="37" borderId="27" xfId="0" applyNumberFormat="1" applyFont="1" applyFill="1" applyBorder="1"/>
    <xf numFmtId="0" fontId="1" fillId="35" borderId="0" xfId="46" applyFont="1" applyFill="1"/>
    <xf numFmtId="0" fontId="9" fillId="35" borderId="0" xfId="0" applyFont="1" applyFill="1" applyAlignment="1">
      <alignment horizontal="right"/>
    </xf>
    <xf numFmtId="0" fontId="5" fillId="0" borderId="25" xfId="1" applyFont="1" applyBorder="1"/>
    <xf numFmtId="0" fontId="5" fillId="0" borderId="0" xfId="1" applyFont="1"/>
    <xf numFmtId="0" fontId="5" fillId="0" borderId="25" xfId="1" applyFont="1" applyBorder="1" applyAlignment="1">
      <alignment horizontal="left"/>
    </xf>
    <xf numFmtId="0" fontId="9" fillId="0" borderId="25" xfId="1" applyBorder="1" applyAlignment="1">
      <alignment horizontal="center"/>
    </xf>
    <xf numFmtId="0" fontId="9" fillId="0" borderId="33" xfId="1" applyBorder="1" applyAlignment="1">
      <alignment horizontal="center"/>
    </xf>
    <xf numFmtId="0" fontId="5" fillId="0" borderId="25" xfId="0" applyFont="1" applyBorder="1"/>
    <xf numFmtId="0" fontId="9" fillId="0" borderId="26" xfId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4" fillId="0" borderId="10" xfId="0" applyFont="1" applyBorder="1" applyAlignment="1">
      <alignment horizontal="center"/>
    </xf>
    <xf numFmtId="0" fontId="4" fillId="0" borderId="0" xfId="1" applyFont="1" applyFill="1"/>
    <xf numFmtId="0" fontId="0" fillId="0" borderId="0" xfId="0"/>
    <xf numFmtId="0" fontId="4" fillId="0" borderId="0" xfId="1" applyFont="1"/>
    <xf numFmtId="0" fontId="8" fillId="0" borderId="0" xfId="1" applyFont="1"/>
    <xf numFmtId="0" fontId="11" fillId="0" borderId="0" xfId="1" applyFont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4" fillId="0" borderId="29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30" xfId="1" applyFont="1" applyBorder="1" applyAlignment="1">
      <alignment horizontal="center"/>
    </xf>
    <xf numFmtId="0" fontId="33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5" sqref="B5"/>
    </sheetView>
  </sheetViews>
  <sheetFormatPr defaultColWidth="10.90625" defaultRowHeight="12.6" x14ac:dyDescent="0.2"/>
  <cols>
    <col min="1" max="1" width="33.7265625" style="72" customWidth="1"/>
    <col min="2" max="2" width="15.26953125" customWidth="1"/>
    <col min="3" max="3" width="13.90625" customWidth="1"/>
    <col min="4" max="4" width="15.6328125" customWidth="1"/>
  </cols>
  <sheetData>
    <row r="1" spans="1:5" hidden="1" x14ac:dyDescent="0.2"/>
    <row r="2" spans="1:5" ht="19.8" x14ac:dyDescent="0.3">
      <c r="A2" s="130" t="s">
        <v>57</v>
      </c>
      <c r="B2" s="130"/>
      <c r="C2" s="130"/>
      <c r="D2" s="130"/>
      <c r="E2" s="130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 t="s">
        <v>5439</v>
      </c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/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5391</v>
      </c>
      <c r="B12" s="65" t="s">
        <v>5392</v>
      </c>
      <c r="C12" s="65"/>
      <c r="D12" s="65"/>
      <c r="E12" s="65"/>
    </row>
    <row r="13" spans="1:5" x14ac:dyDescent="0.2">
      <c r="A13" s="69" t="s">
        <v>5393</v>
      </c>
      <c r="B13" s="65"/>
      <c r="C13" s="65"/>
      <c r="D13" s="65"/>
      <c r="E13" s="65"/>
    </row>
    <row r="14" spans="1:5" x14ac:dyDescent="0.2">
      <c r="A14" s="69" t="s">
        <v>5394</v>
      </c>
      <c r="B14" s="65"/>
      <c r="C14" s="65"/>
      <c r="D14" s="65"/>
      <c r="E14" s="65"/>
    </row>
    <row r="15" spans="1:5" x14ac:dyDescent="0.2">
      <c r="A15" s="69" t="s">
        <v>5395</v>
      </c>
      <c r="B15" s="28"/>
      <c r="C15" s="67"/>
      <c r="D15" s="28"/>
      <c r="E15" s="28"/>
    </row>
    <row r="16" spans="1:5" x14ac:dyDescent="0.2">
      <c r="A16" s="69" t="s">
        <v>5396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5397</v>
      </c>
      <c r="B18" s="65"/>
      <c r="C18" s="67"/>
      <c r="D18" s="65"/>
      <c r="E18" s="65"/>
    </row>
    <row r="19" spans="1:5" x14ac:dyDescent="0.2">
      <c r="A19" s="69" t="s">
        <v>5398</v>
      </c>
      <c r="B19" s="70"/>
      <c r="C19" s="65"/>
      <c r="D19" s="65"/>
      <c r="E19" s="65"/>
    </row>
    <row r="20" spans="1:5" x14ac:dyDescent="0.2">
      <c r="A20" s="25" t="s">
        <v>5399</v>
      </c>
      <c r="B20" s="65"/>
      <c r="C20" s="67"/>
      <c r="D20" s="65"/>
      <c r="E20" s="65"/>
    </row>
    <row r="21" spans="1:5" x14ac:dyDescent="0.2">
      <c r="A21" s="25" t="s">
        <v>5400</v>
      </c>
      <c r="B21" s="28"/>
      <c r="C21" s="28"/>
      <c r="D21" s="28"/>
      <c r="E21" s="28"/>
    </row>
    <row r="22" spans="1:5" x14ac:dyDescent="0.2">
      <c r="A22" s="132" t="s">
        <v>5401</v>
      </c>
      <c r="B22" s="132"/>
      <c r="C22" s="132"/>
      <c r="D22" s="132"/>
      <c r="E22" s="132"/>
    </row>
    <row r="23" spans="1:5" x14ac:dyDescent="0.2">
      <c r="A23" s="25"/>
      <c r="B23" s="65"/>
      <c r="C23" s="65"/>
      <c r="D23" s="65"/>
      <c r="E23" s="2"/>
    </row>
    <row r="24" spans="1:5" ht="13.8" x14ac:dyDescent="0.25">
      <c r="A24" s="131" t="s">
        <v>5402</v>
      </c>
      <c r="B24" s="131"/>
      <c r="C24" s="131"/>
      <c r="D24" s="131"/>
      <c r="E24" s="131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5403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5404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5405</v>
      </c>
      <c r="B38" s="66"/>
      <c r="C38" s="65"/>
      <c r="D38" s="65"/>
      <c r="E38" s="65"/>
    </row>
    <row r="39" spans="1:5" ht="13.8" x14ac:dyDescent="0.25">
      <c r="A39" s="131" t="s">
        <v>61</v>
      </c>
      <c r="B39" s="131"/>
      <c r="C39" s="131"/>
      <c r="D39" s="131"/>
      <c r="E39" s="131"/>
    </row>
    <row r="40" spans="1:5" x14ac:dyDescent="0.2">
      <c r="A40" s="69" t="s">
        <v>5406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5407</v>
      </c>
      <c r="B44" s="70"/>
      <c r="C44" s="70"/>
      <c r="D44" s="70"/>
      <c r="E44" s="70"/>
    </row>
    <row r="45" spans="1:5" ht="12" customHeight="1" x14ac:dyDescent="0.25">
      <c r="A45" s="131" t="s">
        <v>62</v>
      </c>
      <c r="B45" s="131"/>
      <c r="C45" s="131"/>
      <c r="D45" s="131"/>
      <c r="E45" s="131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3.8" x14ac:dyDescent="0.25">
      <c r="A53" s="69" t="s">
        <v>5408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5409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5410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5411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5412</v>
      </c>
      <c r="B75" s="65" t="s">
        <v>5413</v>
      </c>
      <c r="C75" s="65"/>
      <c r="D75" s="65"/>
      <c r="E75" s="65"/>
    </row>
    <row r="76" spans="1:5" x14ac:dyDescent="0.2">
      <c r="A76" s="69" t="s">
        <v>5414</v>
      </c>
      <c r="B76" s="65" t="s">
        <v>5413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5415</v>
      </c>
      <c r="B79" s="65" t="s">
        <v>5416</v>
      </c>
      <c r="C79" s="65"/>
      <c r="D79" s="65"/>
      <c r="E79" s="65"/>
    </row>
    <row r="80" spans="1:5" x14ac:dyDescent="0.2">
      <c r="A80" s="69" t="s">
        <v>5417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2" thickBot="1" x14ac:dyDescent="0.25">
      <c r="A93" s="126" t="s">
        <v>43</v>
      </c>
      <c r="B93" s="127"/>
      <c r="C93" s="129"/>
      <c r="D93" s="133" t="s">
        <v>44</v>
      </c>
      <c r="E93" s="128"/>
    </row>
    <row r="94" spans="1:5" x14ac:dyDescent="0.2">
      <c r="A94" s="73" t="s">
        <v>23</v>
      </c>
      <c r="B94" s="124" t="s">
        <v>30</v>
      </c>
      <c r="C94" s="125"/>
      <c r="D94" s="3" t="s">
        <v>46</v>
      </c>
      <c r="E94" s="9">
        <v>8</v>
      </c>
    </row>
    <row r="95" spans="1:5" x14ac:dyDescent="0.2">
      <c r="A95" s="73" t="s">
        <v>24</v>
      </c>
      <c r="B95" s="120" t="s">
        <v>31</v>
      </c>
      <c r="C95" s="121"/>
      <c r="D95" s="3" t="s">
        <v>47</v>
      </c>
      <c r="E95" s="9">
        <v>7</v>
      </c>
    </row>
    <row r="96" spans="1:5" x14ac:dyDescent="0.2">
      <c r="A96" s="73" t="s">
        <v>3</v>
      </c>
      <c r="B96" s="120" t="s">
        <v>32</v>
      </c>
      <c r="C96" s="121"/>
      <c r="D96" s="3" t="s">
        <v>48</v>
      </c>
      <c r="E96" s="9">
        <v>6</v>
      </c>
    </row>
    <row r="97" spans="1:5" x14ac:dyDescent="0.2">
      <c r="A97" s="73" t="s">
        <v>25</v>
      </c>
      <c r="B97" s="120" t="s">
        <v>33</v>
      </c>
      <c r="C97" s="121"/>
      <c r="D97" s="3" t="s">
        <v>49</v>
      </c>
      <c r="E97" s="9">
        <v>5</v>
      </c>
    </row>
    <row r="98" spans="1:5" x14ac:dyDescent="0.2">
      <c r="A98" s="73" t="s">
        <v>26</v>
      </c>
      <c r="B98" s="120" t="s">
        <v>34</v>
      </c>
      <c r="C98" s="121"/>
      <c r="D98" s="3" t="s">
        <v>50</v>
      </c>
      <c r="E98" s="9">
        <v>4</v>
      </c>
    </row>
    <row r="99" spans="1:5" x14ac:dyDescent="0.2">
      <c r="A99" s="73" t="s">
        <v>27</v>
      </c>
      <c r="B99" s="120" t="s">
        <v>35</v>
      </c>
      <c r="C99" s="121"/>
      <c r="D99" s="3" t="s">
        <v>4</v>
      </c>
      <c r="E99" s="9">
        <v>3</v>
      </c>
    </row>
    <row r="100" spans="1:5" x14ac:dyDescent="0.2">
      <c r="A100" s="73" t="s">
        <v>2</v>
      </c>
      <c r="B100" s="120" t="s">
        <v>36</v>
      </c>
      <c r="C100" s="121"/>
      <c r="D100" s="3" t="s">
        <v>5</v>
      </c>
      <c r="E100" s="9">
        <v>2</v>
      </c>
    </row>
    <row r="101" spans="1:5" x14ac:dyDescent="0.2">
      <c r="A101" s="73" t="s">
        <v>28</v>
      </c>
      <c r="B101" s="120" t="s">
        <v>37</v>
      </c>
      <c r="C101" s="121"/>
      <c r="D101" s="3" t="s">
        <v>6</v>
      </c>
      <c r="E101" s="9">
        <v>1</v>
      </c>
    </row>
    <row r="102" spans="1:5" ht="13.2" thickBot="1" x14ac:dyDescent="0.25">
      <c r="A102" s="74" t="s">
        <v>29</v>
      </c>
      <c r="B102" s="122" t="s">
        <v>38</v>
      </c>
      <c r="C102" s="123"/>
      <c r="D102" s="5"/>
      <c r="E102" s="8"/>
    </row>
    <row r="103" spans="1:5" ht="13.2" thickBot="1" x14ac:dyDescent="0.25">
      <c r="A103" s="126" t="s">
        <v>68</v>
      </c>
      <c r="B103" s="127"/>
      <c r="C103" s="129"/>
      <c r="D103" s="133" t="s">
        <v>45</v>
      </c>
      <c r="E103" s="128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2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2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2" thickBot="1" x14ac:dyDescent="0.25">
      <c r="A111" s="77" t="s">
        <v>0</v>
      </c>
      <c r="B111" s="19">
        <v>1</v>
      </c>
      <c r="C111" s="20" t="s">
        <v>65</v>
      </c>
    </row>
    <row r="112" spans="1:5" ht="13.2" thickBot="1" x14ac:dyDescent="0.25">
      <c r="A112" s="126" t="s">
        <v>21</v>
      </c>
      <c r="B112" s="127"/>
      <c r="C112" s="128"/>
    </row>
    <row r="113" spans="1:3" x14ac:dyDescent="0.2">
      <c r="A113" s="73">
        <v>1</v>
      </c>
      <c r="B113" s="124" t="s">
        <v>40</v>
      </c>
      <c r="C113" s="125"/>
    </row>
    <row r="114" spans="1:3" x14ac:dyDescent="0.2">
      <c r="A114" s="73" t="s">
        <v>39</v>
      </c>
      <c r="B114" s="120" t="s">
        <v>41</v>
      </c>
      <c r="C114" s="121"/>
    </row>
    <row r="115" spans="1:3" x14ac:dyDescent="0.2">
      <c r="A115" s="74" t="s">
        <v>15</v>
      </c>
      <c r="B115" s="118" t="s">
        <v>42</v>
      </c>
      <c r="C115" s="119"/>
    </row>
    <row r="150" ht="12" customHeight="1" x14ac:dyDescent="0.2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honeticPr fontId="6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6" x14ac:dyDescent="0.2"/>
  <cols>
    <col min="1" max="1" width="3.7265625" customWidth="1"/>
    <col min="2" max="2" width="18" bestFit="1" customWidth="1"/>
    <col min="3" max="3" width="18.26953125" customWidth="1"/>
    <col min="4" max="4" width="4.36328125" customWidth="1"/>
    <col min="5" max="5" width="9.453125" customWidth="1"/>
    <col min="6" max="6" width="12.453125" customWidth="1"/>
    <col min="7" max="7" width="13.453125" customWidth="1"/>
    <col min="8" max="8" width="11.90625" customWidth="1"/>
    <col min="9" max="9" width="6.26953125" customWidth="1"/>
    <col min="10" max="10" width="13.7265625" customWidth="1"/>
  </cols>
  <sheetData>
    <row r="1" spans="1:14" ht="19.8" x14ac:dyDescent="0.3">
      <c r="A1" s="130" t="s">
        <v>127</v>
      </c>
      <c r="B1" s="130"/>
      <c r="C1" s="130"/>
      <c r="D1" s="130"/>
      <c r="E1" s="130"/>
      <c r="F1" s="130"/>
      <c r="G1" s="130"/>
      <c r="H1" s="14"/>
    </row>
    <row r="2" spans="1:14" x14ac:dyDescent="0.2">
      <c r="A2" s="136" t="s">
        <v>138</v>
      </c>
      <c r="B2" s="136"/>
      <c r="C2" s="15"/>
      <c r="D2" s="15"/>
      <c r="E2" s="15"/>
      <c r="F2" s="15"/>
      <c r="G2" s="15"/>
      <c r="H2" s="15"/>
    </row>
    <row r="3" spans="1:14" x14ac:dyDescent="0.2">
      <c r="A3" s="137" t="s">
        <v>52</v>
      </c>
      <c r="B3" s="137"/>
      <c r="C3" s="15"/>
      <c r="D3" s="15"/>
      <c r="E3" s="15"/>
      <c r="F3" s="15"/>
      <c r="G3" s="15"/>
      <c r="H3" s="15"/>
    </row>
    <row r="4" spans="1:14" x14ac:dyDescent="0.2">
      <c r="A4" s="137" t="s">
        <v>55</v>
      </c>
      <c r="B4" s="137"/>
      <c r="C4" s="15"/>
      <c r="D4" s="15"/>
      <c r="E4" s="15"/>
      <c r="F4" s="15"/>
      <c r="G4" s="15"/>
      <c r="H4" s="15"/>
    </row>
    <row r="5" spans="1:14" x14ac:dyDescent="0.2">
      <c r="A5" s="137" t="s">
        <v>51</v>
      </c>
      <c r="B5" s="137"/>
      <c r="C5" s="15"/>
      <c r="D5" s="15"/>
      <c r="E5" s="15"/>
      <c r="F5" s="15"/>
      <c r="G5" s="15"/>
      <c r="H5" s="15"/>
    </row>
    <row r="6" spans="1:14" x14ac:dyDescent="0.2">
      <c r="A6" s="134" t="s">
        <v>128</v>
      </c>
      <c r="B6" s="134"/>
    </row>
    <row r="7" spans="1:14" x14ac:dyDescent="0.2">
      <c r="A7" s="134" t="s">
        <v>129</v>
      </c>
      <c r="B7" s="134"/>
      <c r="C7" s="135"/>
      <c r="D7" s="135"/>
      <c r="E7" s="135"/>
      <c r="F7" s="135"/>
    </row>
    <row r="9" spans="1:14" s="1" customFormat="1" ht="13.2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2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3"/>
  <sheetViews>
    <sheetView topLeftCell="A2919" zoomScale="70" zoomScaleNormal="70" workbookViewId="0">
      <selection activeCell="A2755" sqref="A2755"/>
    </sheetView>
  </sheetViews>
  <sheetFormatPr defaultColWidth="9" defaultRowHeight="13.2" x14ac:dyDescent="0.25"/>
  <cols>
    <col min="1" max="1" width="36.7265625" style="36" customWidth="1"/>
    <col min="2" max="2" width="21" style="31" customWidth="1"/>
    <col min="3" max="3" width="8" style="31" customWidth="1"/>
    <col min="4" max="4" width="9" style="31"/>
    <col min="5" max="5" width="11.453125" style="31" customWidth="1"/>
    <col min="6" max="6" width="9.36328125" style="31" customWidth="1"/>
    <col min="7" max="7" width="9" style="31"/>
    <col min="8" max="8" width="14.08984375" style="31" customWidth="1"/>
    <col min="9" max="9" width="11.453125" customWidth="1"/>
    <col min="10" max="10" width="8.7265625"/>
    <col min="11" max="13" width="9" style="31"/>
    <col min="14" max="14" width="8" style="31" customWidth="1"/>
    <col min="15" max="15" width="49.453125" style="31" customWidth="1"/>
    <col min="16" max="16384" width="9" style="31"/>
  </cols>
  <sheetData>
    <row r="1" spans="1:15" s="33" customFormat="1" ht="14.4" x14ac:dyDescent="0.3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4838</v>
      </c>
      <c r="N1" s="1" t="s">
        <v>139</v>
      </c>
      <c r="O1" s="26" t="s">
        <v>76</v>
      </c>
    </row>
    <row r="2" spans="1:15" ht="14.4" x14ac:dyDescent="0.3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5420</v>
      </c>
      <c r="I2" s="42" t="s">
        <v>4831</v>
      </c>
      <c r="J2" s="42">
        <v>0.5</v>
      </c>
      <c r="K2" s="42"/>
      <c r="L2" s="42"/>
      <c r="M2" s="42"/>
      <c r="N2" s="13" t="s">
        <v>5389</v>
      </c>
      <c r="O2" s="27" t="s">
        <v>77</v>
      </c>
    </row>
    <row r="3" spans="1:15" ht="14.4" x14ac:dyDescent="0.3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5418</v>
      </c>
      <c r="I3" s="42" t="s">
        <v>4832</v>
      </c>
      <c r="J3" s="42">
        <v>3</v>
      </c>
      <c r="K3" s="42"/>
      <c r="L3" s="42"/>
      <c r="M3" s="42"/>
      <c r="N3"/>
      <c r="O3" s="27" t="s">
        <v>78</v>
      </c>
    </row>
    <row r="4" spans="1:15" ht="14.4" x14ac:dyDescent="0.3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4832</v>
      </c>
      <c r="J4" s="42">
        <v>3</v>
      </c>
      <c r="K4" s="42"/>
      <c r="L4" s="42"/>
      <c r="M4" s="42"/>
      <c r="O4" s="27" t="s">
        <v>79</v>
      </c>
    </row>
    <row r="5" spans="1:15" ht="14.4" x14ac:dyDescent="0.3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4833</v>
      </c>
      <c r="J5" s="42">
        <v>15</v>
      </c>
      <c r="K5" s="42"/>
      <c r="L5" s="42"/>
      <c r="M5" s="42"/>
      <c r="O5" s="27" t="s">
        <v>80</v>
      </c>
    </row>
    <row r="6" spans="1:15" ht="14.4" x14ac:dyDescent="0.3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4834</v>
      </c>
      <c r="J6" s="42">
        <v>37.5</v>
      </c>
      <c r="K6" s="42"/>
      <c r="L6" s="42"/>
      <c r="M6" s="42"/>
      <c r="O6" s="27" t="s">
        <v>81</v>
      </c>
    </row>
    <row r="7" spans="1:15" ht="14.4" x14ac:dyDescent="0.3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4835</v>
      </c>
      <c r="J7" s="42">
        <v>62.5</v>
      </c>
      <c r="K7" s="42"/>
      <c r="L7" s="42"/>
      <c r="M7" s="42"/>
      <c r="O7" s="27" t="s">
        <v>82</v>
      </c>
    </row>
    <row r="8" spans="1:15" ht="14.4" x14ac:dyDescent="0.3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5419</v>
      </c>
      <c r="J8" s="42">
        <v>87.5</v>
      </c>
      <c r="K8" s="42"/>
      <c r="L8" s="42"/>
      <c r="M8" s="42"/>
      <c r="O8" s="27" t="s">
        <v>83</v>
      </c>
    </row>
    <row r="9" spans="1:15" ht="14.4" x14ac:dyDescent="0.3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4.4" x14ac:dyDescent="0.25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4.4" x14ac:dyDescent="0.25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4.4" x14ac:dyDescent="0.25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4.4" x14ac:dyDescent="0.25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4.4" x14ac:dyDescent="0.25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4.4" x14ac:dyDescent="0.3">
      <c r="A15" s="60" t="s">
        <v>4849</v>
      </c>
      <c r="C15" s="32"/>
      <c r="E15" s="32"/>
      <c r="F15" s="32"/>
      <c r="O15" s="27" t="s">
        <v>90</v>
      </c>
    </row>
    <row r="16" spans="1:15" ht="14.4" x14ac:dyDescent="0.25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4.4" x14ac:dyDescent="0.25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4.4" x14ac:dyDescent="0.25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4.4" x14ac:dyDescent="0.3">
      <c r="A19" s="60" t="s">
        <v>4850</v>
      </c>
      <c r="C19" s="32"/>
      <c r="E19" s="32"/>
      <c r="F19" s="32"/>
      <c r="O19" s="27" t="s">
        <v>94</v>
      </c>
    </row>
    <row r="20" spans="1:15" ht="14.4" x14ac:dyDescent="0.25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4.4" x14ac:dyDescent="0.25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4.4" x14ac:dyDescent="0.25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4.4" x14ac:dyDescent="0.25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4.4" x14ac:dyDescent="0.3">
      <c r="A24" s="60" t="s">
        <v>4851</v>
      </c>
      <c r="B24" s="31" t="s">
        <v>5384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4.4" x14ac:dyDescent="0.25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4.4" x14ac:dyDescent="0.25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4.4" x14ac:dyDescent="0.25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4.4" x14ac:dyDescent="0.25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4.4" x14ac:dyDescent="0.25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4.4" x14ac:dyDescent="0.25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4.4" x14ac:dyDescent="0.25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4.4" x14ac:dyDescent="0.25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4.4" x14ac:dyDescent="0.25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4.4" x14ac:dyDescent="0.25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4.4" x14ac:dyDescent="0.25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4.4" x14ac:dyDescent="0.3">
      <c r="A36" s="60" t="s">
        <v>4852</v>
      </c>
      <c r="B36" s="31" t="s">
        <v>5385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4.4" x14ac:dyDescent="0.25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4.4" x14ac:dyDescent="0.25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4.4" x14ac:dyDescent="0.25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4.4" x14ac:dyDescent="0.25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4.4" x14ac:dyDescent="0.3">
      <c r="A41" s="60" t="s">
        <v>4853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4.4" x14ac:dyDescent="0.25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4.4" x14ac:dyDescent="0.25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4.4" x14ac:dyDescent="0.25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4.4" x14ac:dyDescent="0.25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4.4" x14ac:dyDescent="0.25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4.4" x14ac:dyDescent="0.25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4.4" x14ac:dyDescent="0.3">
      <c r="A48" s="60" t="s">
        <v>4854</v>
      </c>
      <c r="C48" s="32"/>
      <c r="E48" s="32"/>
      <c r="F48" s="32"/>
      <c r="O48" s="27" t="s">
        <v>123</v>
      </c>
    </row>
    <row r="49" spans="1:15" ht="14.4" x14ac:dyDescent="0.25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4.4" x14ac:dyDescent="0.25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4.4" x14ac:dyDescent="0.25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5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5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5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5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5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4.4" x14ac:dyDescent="0.3">
      <c r="A57" s="60" t="s">
        <v>4855</v>
      </c>
      <c r="C57" s="32"/>
      <c r="E57" s="32"/>
      <c r="F57" s="32"/>
    </row>
    <row r="58" spans="1:15" x14ac:dyDescent="0.25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5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4.4" x14ac:dyDescent="0.3">
      <c r="A60" s="60" t="s">
        <v>4856</v>
      </c>
      <c r="E60" s="32"/>
      <c r="F60" s="32"/>
    </row>
    <row r="61" spans="1:15" x14ac:dyDescent="0.25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5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5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5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5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5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5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4.4" x14ac:dyDescent="0.3">
      <c r="A68" s="60" t="s">
        <v>4857</v>
      </c>
      <c r="C68" s="32"/>
      <c r="E68" s="32"/>
      <c r="F68" s="32"/>
    </row>
    <row r="69" spans="1:7" x14ac:dyDescent="0.25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5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5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5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5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5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5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4.4" x14ac:dyDescent="0.3">
      <c r="A76" s="60" t="s">
        <v>4858</v>
      </c>
      <c r="C76" s="32"/>
      <c r="E76" s="32"/>
      <c r="F76" s="32"/>
    </row>
    <row r="77" spans="1:7" x14ac:dyDescent="0.25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5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5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5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5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5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4.4" x14ac:dyDescent="0.3">
      <c r="A83" s="60" t="s">
        <v>4859</v>
      </c>
      <c r="C83" s="32"/>
      <c r="E83" s="32"/>
      <c r="F83" s="32"/>
    </row>
    <row r="84" spans="1:6" x14ac:dyDescent="0.25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5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5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5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5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5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5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5">
      <c r="A91" s="36" t="s">
        <v>314</v>
      </c>
      <c r="C91" s="37"/>
      <c r="D91" s="31" t="s">
        <v>149</v>
      </c>
      <c r="E91" s="37"/>
      <c r="F91" s="37"/>
    </row>
    <row r="92" spans="1:6" ht="14.4" x14ac:dyDescent="0.3">
      <c r="A92" s="60" t="s">
        <v>4860</v>
      </c>
      <c r="E92" s="32"/>
      <c r="F92" s="32"/>
    </row>
    <row r="93" spans="1:6" x14ac:dyDescent="0.25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5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5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5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4.4" x14ac:dyDescent="0.3">
      <c r="A97" s="60" t="s">
        <v>4861</v>
      </c>
      <c r="E97" s="32"/>
      <c r="F97" s="32"/>
    </row>
    <row r="98" spans="1:7" x14ac:dyDescent="0.25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5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5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5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5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5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5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5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5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4.4" x14ac:dyDescent="0.3">
      <c r="A107" s="60" t="s">
        <v>4862</v>
      </c>
      <c r="E107" s="32"/>
      <c r="F107" s="32"/>
    </row>
    <row r="108" spans="1:7" x14ac:dyDescent="0.25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5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5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5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5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5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5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5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4.4" x14ac:dyDescent="0.3">
      <c r="A116" s="60" t="s">
        <v>4863</v>
      </c>
      <c r="C116" s="32"/>
      <c r="E116" s="32"/>
      <c r="F116" s="32"/>
    </row>
    <row r="117" spans="1:7" x14ac:dyDescent="0.25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5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5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4.4" x14ac:dyDescent="0.3">
      <c r="A120" s="60" t="s">
        <v>4864</v>
      </c>
      <c r="C120" s="32"/>
      <c r="E120" s="32"/>
      <c r="F120" s="32"/>
    </row>
    <row r="121" spans="1:7" x14ac:dyDescent="0.25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5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5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5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5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5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5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4.4" x14ac:dyDescent="0.3">
      <c r="A128" s="60" t="s">
        <v>4865</v>
      </c>
      <c r="C128" s="32"/>
      <c r="E128" s="32"/>
      <c r="F128" s="32"/>
    </row>
    <row r="129" spans="1:7" x14ac:dyDescent="0.25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5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5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5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5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5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5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5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5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5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5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4.4" x14ac:dyDescent="0.3">
      <c r="A140" s="60" t="s">
        <v>4866</v>
      </c>
      <c r="C140" s="32"/>
      <c r="D140" s="32" t="s">
        <v>149</v>
      </c>
      <c r="E140" s="37" t="s">
        <v>147</v>
      </c>
      <c r="F140" s="32"/>
    </row>
    <row r="141" spans="1:7" x14ac:dyDescent="0.25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5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5">
      <c r="A143" s="36" t="s">
        <v>402</v>
      </c>
      <c r="C143" s="37"/>
      <c r="D143" s="31" t="s">
        <v>149</v>
      </c>
      <c r="E143" s="37"/>
      <c r="F143" s="37"/>
    </row>
    <row r="144" spans="1:7" x14ac:dyDescent="0.25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5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5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5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5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5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5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5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5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5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5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5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5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5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4.4" x14ac:dyDescent="0.3">
      <c r="A158" s="60" t="s">
        <v>4867</v>
      </c>
      <c r="C158" s="32"/>
      <c r="E158" s="32"/>
      <c r="F158" s="32"/>
    </row>
    <row r="159" spans="1:7" x14ac:dyDescent="0.25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5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5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5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5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5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5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5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4.4" x14ac:dyDescent="0.3">
      <c r="A167" s="60" t="s">
        <v>4868</v>
      </c>
      <c r="E167" s="32"/>
      <c r="F167" s="32"/>
    </row>
    <row r="168" spans="1:6" x14ac:dyDescent="0.25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5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5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5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4.4" x14ac:dyDescent="0.3">
      <c r="A172" s="60" t="s">
        <v>4869</v>
      </c>
      <c r="C172" s="32"/>
      <c r="E172" s="32"/>
      <c r="F172" s="32"/>
    </row>
    <row r="173" spans="1:6" x14ac:dyDescent="0.25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5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5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5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5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4.4" x14ac:dyDescent="0.3">
      <c r="A178" s="60" t="s">
        <v>4870</v>
      </c>
      <c r="C178" s="32"/>
      <c r="E178" s="32"/>
      <c r="F178" s="32"/>
    </row>
    <row r="179" spans="1:7" x14ac:dyDescent="0.25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5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5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5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5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4.4" x14ac:dyDescent="0.3">
      <c r="A184" s="60" t="s">
        <v>4871</v>
      </c>
      <c r="B184" s="32"/>
      <c r="C184" s="32"/>
      <c r="D184" s="32"/>
      <c r="E184" s="32"/>
      <c r="F184" s="32"/>
    </row>
    <row r="185" spans="1:7" x14ac:dyDescent="0.25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5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5">
      <c r="A187" s="61" t="s">
        <v>4872</v>
      </c>
      <c r="C187" s="32"/>
      <c r="E187" s="32"/>
      <c r="F187" s="32"/>
    </row>
    <row r="188" spans="1:7" x14ac:dyDescent="0.25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5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5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5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5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5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5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5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5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4.4" x14ac:dyDescent="0.3">
      <c r="A197" s="60" t="s">
        <v>4873</v>
      </c>
      <c r="C197" s="32"/>
      <c r="E197" s="32"/>
      <c r="F197" s="32"/>
    </row>
    <row r="198" spans="1:7" x14ac:dyDescent="0.25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5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5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5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5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4.4" x14ac:dyDescent="0.3">
      <c r="A203" s="60" t="s">
        <v>4874</v>
      </c>
      <c r="C203" s="32"/>
      <c r="E203" s="32"/>
      <c r="F203" s="32"/>
    </row>
    <row r="204" spans="1:7" x14ac:dyDescent="0.25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5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5">
      <c r="A206" s="36" t="s">
        <v>503</v>
      </c>
      <c r="C206" s="37"/>
      <c r="D206" s="31" t="s">
        <v>189</v>
      </c>
      <c r="E206" s="37"/>
      <c r="F206" s="37"/>
    </row>
    <row r="207" spans="1:7" x14ac:dyDescent="0.25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4.4" x14ac:dyDescent="0.3">
      <c r="A208" s="60" t="s">
        <v>4875</v>
      </c>
      <c r="C208" s="32"/>
      <c r="E208" s="32"/>
      <c r="F208" s="32"/>
    </row>
    <row r="209" spans="1:7" x14ac:dyDescent="0.25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5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5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5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5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5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5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5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5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5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5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5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5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5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5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5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5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5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5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5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5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5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4.4" x14ac:dyDescent="0.3">
      <c r="A231" s="60" t="s">
        <v>4876</v>
      </c>
      <c r="C231" s="32"/>
      <c r="E231" s="32"/>
      <c r="F231" s="32"/>
    </row>
    <row r="232" spans="1:7" x14ac:dyDescent="0.25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5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5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5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5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5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5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5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5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5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4.4" x14ac:dyDescent="0.3">
      <c r="A242" s="60" t="s">
        <v>4877</v>
      </c>
      <c r="C242" s="32"/>
      <c r="E242" s="32"/>
      <c r="F242" s="32"/>
    </row>
    <row r="243" spans="1:7" x14ac:dyDescent="0.25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5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5">
      <c r="A245" s="36" t="s">
        <v>569</v>
      </c>
      <c r="C245" s="37"/>
      <c r="D245" s="31" t="s">
        <v>149</v>
      </c>
      <c r="E245" s="37"/>
      <c r="F245" s="37"/>
    </row>
    <row r="246" spans="1:7" x14ac:dyDescent="0.25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5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5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5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5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5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5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5">
      <c r="A253" s="36" t="s">
        <v>582</v>
      </c>
      <c r="C253" s="37"/>
      <c r="D253" s="31" t="s">
        <v>149</v>
      </c>
      <c r="E253" s="37"/>
      <c r="F253" s="37"/>
    </row>
    <row r="254" spans="1:7" x14ac:dyDescent="0.25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5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5">
      <c r="A256" s="36" t="s">
        <v>587</v>
      </c>
      <c r="C256" s="37"/>
      <c r="D256" s="31" t="s">
        <v>149</v>
      </c>
      <c r="E256" s="37"/>
      <c r="F256" s="37"/>
    </row>
    <row r="257" spans="1:7" x14ac:dyDescent="0.25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5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5">
      <c r="A259" s="36" t="s">
        <v>592</v>
      </c>
      <c r="C259" s="37"/>
      <c r="D259" s="31" t="s">
        <v>149</v>
      </c>
      <c r="E259" s="37"/>
      <c r="F259" s="37"/>
    </row>
    <row r="260" spans="1:7" x14ac:dyDescent="0.25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4.4" x14ac:dyDescent="0.3">
      <c r="A261" s="60" t="s">
        <v>4878</v>
      </c>
      <c r="C261" s="32"/>
      <c r="E261" s="32"/>
      <c r="F261" s="32"/>
    </row>
    <row r="262" spans="1:7" x14ac:dyDescent="0.25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5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5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5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5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4.4" x14ac:dyDescent="0.3">
      <c r="A267" s="60" t="s">
        <v>4879</v>
      </c>
      <c r="C267" s="32"/>
      <c r="E267" s="32"/>
      <c r="F267" s="32"/>
    </row>
    <row r="268" spans="1:7" x14ac:dyDescent="0.25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5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5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5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5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4.4" x14ac:dyDescent="0.3">
      <c r="A273" s="60" t="s">
        <v>4880</v>
      </c>
      <c r="C273" s="32"/>
      <c r="E273" s="32"/>
      <c r="F273" s="32"/>
    </row>
    <row r="274" spans="1:7" x14ac:dyDescent="0.25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5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4.4" x14ac:dyDescent="0.3">
      <c r="A276" s="60" t="s">
        <v>4881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5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5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5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5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5">
      <c r="A281" s="36" t="s">
        <v>623</v>
      </c>
      <c r="C281" s="37"/>
      <c r="D281" s="31" t="s">
        <v>149</v>
      </c>
      <c r="E281" s="37"/>
      <c r="F281" s="37"/>
    </row>
    <row r="282" spans="1:7" x14ac:dyDescent="0.25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5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5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4.4" x14ac:dyDescent="0.3">
      <c r="A285" s="60" t="s">
        <v>4882</v>
      </c>
      <c r="C285" s="32"/>
      <c r="E285" s="32"/>
      <c r="F285" s="32"/>
    </row>
    <row r="286" spans="1:7" x14ac:dyDescent="0.25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4.4" x14ac:dyDescent="0.3">
      <c r="A287" s="60" t="s">
        <v>4883</v>
      </c>
      <c r="C287" s="32"/>
      <c r="E287" s="32"/>
      <c r="F287" s="32"/>
    </row>
    <row r="288" spans="1:7" x14ac:dyDescent="0.25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5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5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5">
      <c r="A291" s="36" t="s">
        <v>638</v>
      </c>
      <c r="C291" s="37"/>
      <c r="D291" s="31" t="s">
        <v>149</v>
      </c>
      <c r="E291" s="37"/>
      <c r="F291" s="37"/>
    </row>
    <row r="292" spans="1:7" ht="14.4" x14ac:dyDescent="0.3">
      <c r="A292" s="60" t="s">
        <v>4884</v>
      </c>
      <c r="C292" s="32"/>
      <c r="E292" s="32"/>
      <c r="F292" s="32"/>
    </row>
    <row r="293" spans="1:7" x14ac:dyDescent="0.25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5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5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5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5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5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5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5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5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5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4.4" x14ac:dyDescent="0.3">
      <c r="A303" s="60" t="s">
        <v>4885</v>
      </c>
      <c r="C303" s="32"/>
      <c r="E303" s="32"/>
      <c r="F303" s="32"/>
    </row>
    <row r="304" spans="1:7" x14ac:dyDescent="0.25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5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5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5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5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5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5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5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4.4" x14ac:dyDescent="0.3">
      <c r="A312" s="60" t="s">
        <v>4886</v>
      </c>
      <c r="C312" s="32"/>
      <c r="E312" s="32"/>
      <c r="F312" s="32"/>
    </row>
    <row r="313" spans="1:7" x14ac:dyDescent="0.25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5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5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5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5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4.4" x14ac:dyDescent="0.3">
      <c r="A318" s="60" t="s">
        <v>4887</v>
      </c>
      <c r="C318" s="32"/>
      <c r="E318" s="32"/>
      <c r="F318" s="32"/>
    </row>
    <row r="319" spans="1:7" x14ac:dyDescent="0.25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5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5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5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5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5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5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5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4.4" x14ac:dyDescent="0.3">
      <c r="A327" s="60" t="s">
        <v>4888</v>
      </c>
      <c r="C327" s="32"/>
      <c r="E327" s="32"/>
      <c r="F327" s="32"/>
    </row>
    <row r="328" spans="1:7" x14ac:dyDescent="0.25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5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5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5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5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4.4" x14ac:dyDescent="0.3">
      <c r="A333" s="60" t="s">
        <v>4889</v>
      </c>
      <c r="C333" s="32"/>
      <c r="E333" s="32"/>
      <c r="F333" s="32"/>
    </row>
    <row r="334" spans="1:7" x14ac:dyDescent="0.25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5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5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4.4" x14ac:dyDescent="0.3">
      <c r="A337" s="60" t="s">
        <v>4890</v>
      </c>
      <c r="C337" s="32"/>
      <c r="E337" s="32"/>
      <c r="F337" s="32"/>
    </row>
    <row r="338" spans="1:7" x14ac:dyDescent="0.25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5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5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5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5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5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5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5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5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5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5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5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5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5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5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5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5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5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5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5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4.4" x14ac:dyDescent="0.3">
      <c r="A358" s="60" t="s">
        <v>4891</v>
      </c>
      <c r="C358" s="32"/>
      <c r="E358" s="32"/>
      <c r="F358" s="32"/>
    </row>
    <row r="359" spans="1:7" x14ac:dyDescent="0.25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5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5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5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5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5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4.4" x14ac:dyDescent="0.3">
      <c r="A365" s="60" t="s">
        <v>4892</v>
      </c>
      <c r="C365" s="32"/>
      <c r="E365" s="32"/>
      <c r="F365" s="32"/>
    </row>
    <row r="366" spans="1:7" x14ac:dyDescent="0.25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5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4.4" x14ac:dyDescent="0.3">
      <c r="A368" s="60" t="s">
        <v>4893</v>
      </c>
      <c r="C368" s="32"/>
      <c r="E368" s="32"/>
      <c r="F368" s="32"/>
    </row>
    <row r="369" spans="1:6" x14ac:dyDescent="0.25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5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5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5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4.4" x14ac:dyDescent="0.3">
      <c r="A373" s="60" t="s">
        <v>4894</v>
      </c>
      <c r="C373" s="32"/>
      <c r="E373" s="32"/>
      <c r="F373" s="32"/>
    </row>
    <row r="374" spans="1:6" x14ac:dyDescent="0.25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5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4.4" x14ac:dyDescent="0.3">
      <c r="A376" s="60" t="s">
        <v>4895</v>
      </c>
      <c r="C376" s="32"/>
      <c r="E376" s="32"/>
      <c r="F376" s="32"/>
    </row>
    <row r="377" spans="1:6" x14ac:dyDescent="0.25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5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5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5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5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5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5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5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4.4" x14ac:dyDescent="0.3">
      <c r="A385" s="60" t="s">
        <v>4896</v>
      </c>
      <c r="C385" s="32"/>
      <c r="E385" s="32"/>
      <c r="F385" s="32"/>
    </row>
    <row r="386" spans="1:7" x14ac:dyDescent="0.25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5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5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5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5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5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5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5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5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5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5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4.4" x14ac:dyDescent="0.3">
      <c r="A397" s="60" t="s">
        <v>4897</v>
      </c>
      <c r="C397" s="32"/>
      <c r="E397" s="32"/>
      <c r="F397" s="32"/>
    </row>
    <row r="398" spans="1:7" x14ac:dyDescent="0.25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5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5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5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5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4.4" x14ac:dyDescent="0.3">
      <c r="A403" s="60" t="s">
        <v>4898</v>
      </c>
      <c r="C403" s="32"/>
      <c r="E403" s="32"/>
      <c r="F403" s="32"/>
    </row>
    <row r="404" spans="1:7" x14ac:dyDescent="0.25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5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5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5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5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4.4" x14ac:dyDescent="0.3">
      <c r="A409" s="60" t="s">
        <v>4899</v>
      </c>
      <c r="C409" s="32"/>
      <c r="E409" s="32"/>
      <c r="F409" s="32"/>
    </row>
    <row r="410" spans="1:7" x14ac:dyDescent="0.25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4.4" x14ac:dyDescent="0.3">
      <c r="A411" s="60" t="s">
        <v>4900</v>
      </c>
      <c r="C411" s="32"/>
      <c r="E411" s="32"/>
      <c r="F411" s="32"/>
    </row>
    <row r="412" spans="1:7" x14ac:dyDescent="0.25">
      <c r="A412" s="36" t="s">
        <v>836</v>
      </c>
      <c r="C412" s="37"/>
      <c r="D412" s="31" t="s">
        <v>149</v>
      </c>
      <c r="E412" s="37"/>
      <c r="F412" s="37"/>
    </row>
    <row r="413" spans="1:7" x14ac:dyDescent="0.25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5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5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4.4" x14ac:dyDescent="0.3">
      <c r="A416" s="60" t="s">
        <v>4901</v>
      </c>
      <c r="C416" s="32"/>
      <c r="E416" s="32"/>
      <c r="F416" s="32"/>
    </row>
    <row r="417" spans="1:6" x14ac:dyDescent="0.25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5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5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5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5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4.4" x14ac:dyDescent="0.3">
      <c r="A422" s="60" t="s">
        <v>4902</v>
      </c>
      <c r="C422" s="32"/>
      <c r="E422" s="32"/>
      <c r="F422" s="32"/>
    </row>
    <row r="423" spans="1:6" x14ac:dyDescent="0.25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5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5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4.4" x14ac:dyDescent="0.3">
      <c r="A426" s="60" t="s">
        <v>4903</v>
      </c>
      <c r="C426" s="32"/>
      <c r="E426" s="32"/>
      <c r="F426" s="32"/>
    </row>
    <row r="427" spans="1:6" x14ac:dyDescent="0.25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5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5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5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5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" x14ac:dyDescent="0.3">
      <c r="A434" s="60" t="s">
        <v>4904</v>
      </c>
      <c r="C434" s="32"/>
      <c r="E434" s="32"/>
      <c r="F434" s="32"/>
    </row>
    <row r="435" spans="1:7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" x14ac:dyDescent="0.3">
      <c r="A445" s="60" t="s">
        <v>4905</v>
      </c>
      <c r="C445" s="32"/>
      <c r="E445" s="32"/>
      <c r="F445" s="32"/>
    </row>
    <row r="446" spans="1:7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" x14ac:dyDescent="0.3">
      <c r="A449" s="60" t="s">
        <v>4906</v>
      </c>
      <c r="C449" s="32"/>
      <c r="E449" s="32"/>
      <c r="F449" s="32"/>
    </row>
    <row r="450" spans="1:7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" x14ac:dyDescent="0.3">
      <c r="A594" s="60" t="s">
        <v>4907</v>
      </c>
      <c r="C594" s="32"/>
      <c r="D594" s="32" t="s">
        <v>189</v>
      </c>
      <c r="E594" s="37" t="s">
        <v>147</v>
      </c>
      <c r="F594" s="32"/>
    </row>
    <row r="595" spans="1:7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" x14ac:dyDescent="0.3">
      <c r="A635" s="60" t="s">
        <v>4908</v>
      </c>
      <c r="E635" s="32"/>
      <c r="F635" s="32"/>
    </row>
    <row r="636" spans="1:7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" x14ac:dyDescent="0.3">
      <c r="A639" s="60" t="s">
        <v>4909</v>
      </c>
      <c r="E639" s="32"/>
      <c r="F639" s="32"/>
    </row>
    <row r="640" spans="1:7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" x14ac:dyDescent="0.3">
      <c r="A645" s="60" t="s">
        <v>4910</v>
      </c>
      <c r="C645" s="32"/>
      <c r="E645" s="32"/>
      <c r="F645" s="32"/>
    </row>
    <row r="646" spans="1:6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" x14ac:dyDescent="0.3">
      <c r="A648" s="60" t="s">
        <v>4911</v>
      </c>
      <c r="C648" s="32"/>
      <c r="E648" s="32"/>
      <c r="F648" s="32"/>
    </row>
    <row r="649" spans="1:6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" x14ac:dyDescent="0.3">
      <c r="A652" s="60" t="s">
        <v>4912</v>
      </c>
      <c r="C652" s="32"/>
      <c r="E652" s="32"/>
      <c r="F652" s="32"/>
    </row>
    <row r="653" spans="1:6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" x14ac:dyDescent="0.3">
      <c r="A655" s="60" t="s">
        <v>4913</v>
      </c>
      <c r="C655" s="32"/>
      <c r="E655" s="32"/>
      <c r="F655" s="32"/>
    </row>
    <row r="656" spans="1:6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" x14ac:dyDescent="0.3">
      <c r="A667" s="60" t="s">
        <v>4914</v>
      </c>
      <c r="C667" s="32"/>
      <c r="E667" s="32"/>
      <c r="F667" s="32"/>
    </row>
    <row r="668" spans="1:7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" x14ac:dyDescent="0.3">
      <c r="A670" s="60" t="s">
        <v>4915</v>
      </c>
      <c r="C670" s="32"/>
      <c r="E670" s="32"/>
      <c r="F670" s="32"/>
    </row>
    <row r="671" spans="1:7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x14ac:dyDescent="0.25">
      <c r="A677" s="36" t="s">
        <v>1294</v>
      </c>
      <c r="C677" s="37"/>
      <c r="E677" s="37"/>
      <c r="F677" s="37"/>
    </row>
    <row r="678" spans="1:7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" x14ac:dyDescent="0.3">
      <c r="A685" s="60" t="s">
        <v>4916</v>
      </c>
      <c r="E685" s="32"/>
      <c r="F685" s="32"/>
    </row>
    <row r="686" spans="1:7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" x14ac:dyDescent="0.3">
      <c r="A692" s="60" t="s">
        <v>4917</v>
      </c>
    </row>
    <row r="693" spans="1:6" x14ac:dyDescent="0.25">
      <c r="A693" s="36" t="s">
        <v>5437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" x14ac:dyDescent="0.3">
      <c r="A709" s="60" t="s">
        <v>4918</v>
      </c>
      <c r="C709" s="32"/>
      <c r="E709" s="32"/>
      <c r="F709" s="32"/>
    </row>
    <row r="710" spans="1:7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" x14ac:dyDescent="0.3">
      <c r="A711" s="60" t="s">
        <v>4919</v>
      </c>
      <c r="C711" s="32"/>
      <c r="E711" s="32"/>
      <c r="F711" s="32"/>
    </row>
    <row r="712" spans="1:7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" x14ac:dyDescent="0.3">
      <c r="A716" s="60" t="s">
        <v>4920</v>
      </c>
      <c r="C716" s="32"/>
      <c r="E716" s="32"/>
      <c r="F716" s="32"/>
    </row>
    <row r="717" spans="1:7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x14ac:dyDescent="0.25">
      <c r="A719" s="36" t="s">
        <v>1356</v>
      </c>
      <c r="B719" s="31" t="s">
        <v>5390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" x14ac:dyDescent="0.3">
      <c r="A721" s="60" t="s">
        <v>4921</v>
      </c>
      <c r="B721" s="31" t="s">
        <v>5390</v>
      </c>
      <c r="C721" s="32"/>
      <c r="E721" s="32"/>
      <c r="F721" s="32"/>
    </row>
    <row r="722" spans="1:7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" x14ac:dyDescent="0.3">
      <c r="A724" s="60" t="s">
        <v>4922</v>
      </c>
      <c r="C724" s="32"/>
      <c r="E724" s="32"/>
      <c r="F724" s="32"/>
    </row>
    <row r="725" spans="1:7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" x14ac:dyDescent="0.3">
      <c r="A728" s="60" t="s">
        <v>4923</v>
      </c>
      <c r="C728" s="32"/>
      <c r="E728" s="32"/>
      <c r="F728" s="32"/>
    </row>
    <row r="729" spans="1:7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" x14ac:dyDescent="0.3">
      <c r="A737" s="60" t="s">
        <v>4924</v>
      </c>
      <c r="C737" s="32"/>
      <c r="E737" s="32"/>
      <c r="F737" s="32"/>
    </row>
    <row r="738" spans="1:7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" x14ac:dyDescent="0.3">
      <c r="A741" s="60" t="s">
        <v>4925</v>
      </c>
      <c r="C741" s="32"/>
      <c r="E741" s="32"/>
      <c r="F741" s="32"/>
    </row>
    <row r="742" spans="1:7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" x14ac:dyDescent="0.3">
      <c r="A745" s="60" t="s">
        <v>4926</v>
      </c>
      <c r="C745" s="32"/>
      <c r="E745" s="32"/>
      <c r="F745" s="32"/>
    </row>
    <row r="746" spans="1:7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" x14ac:dyDescent="0.3">
      <c r="A755" s="60" t="s">
        <v>4927</v>
      </c>
      <c r="C755" s="32"/>
      <c r="E755" s="32"/>
      <c r="F755" s="32"/>
    </row>
    <row r="756" spans="1:7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" x14ac:dyDescent="0.3">
      <c r="A762" s="60" t="s">
        <v>4928</v>
      </c>
      <c r="C762" s="32"/>
      <c r="E762" s="32"/>
      <c r="F762" s="32"/>
    </row>
    <row r="763" spans="1:7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" x14ac:dyDescent="0.3">
      <c r="A769" s="60" t="s">
        <v>4929</v>
      </c>
      <c r="C769" s="32"/>
      <c r="E769" s="32"/>
      <c r="F769" s="32"/>
    </row>
    <row r="770" spans="1:7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" x14ac:dyDescent="0.3">
      <c r="A775" s="60" t="s">
        <v>4930</v>
      </c>
      <c r="C775" s="32"/>
      <c r="E775" s="32"/>
      <c r="F775" s="32"/>
    </row>
    <row r="776" spans="1:7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" x14ac:dyDescent="0.3">
      <c r="A780" s="60" t="s">
        <v>4931</v>
      </c>
      <c r="C780" s="32"/>
      <c r="E780" s="32"/>
      <c r="F780" s="32"/>
    </row>
    <row r="781" spans="1:7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" x14ac:dyDescent="0.3">
      <c r="A790" s="60" t="s">
        <v>4932</v>
      </c>
    </row>
    <row r="791" spans="1:7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" x14ac:dyDescent="0.3">
      <c r="A797" s="60" t="s">
        <v>4933</v>
      </c>
      <c r="C797" s="32"/>
      <c r="E797" s="32"/>
      <c r="F797" s="32"/>
    </row>
    <row r="798" spans="1:7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" x14ac:dyDescent="0.3">
      <c r="A801" s="60" t="s">
        <v>4934</v>
      </c>
      <c r="C801" s="32"/>
      <c r="E801" s="32"/>
      <c r="F801" s="32"/>
    </row>
    <row r="802" spans="1:7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" x14ac:dyDescent="0.3">
      <c r="A804" s="60" t="s">
        <v>4935</v>
      </c>
      <c r="C804" s="32"/>
      <c r="E804" s="32"/>
      <c r="F804" s="32"/>
    </row>
    <row r="805" spans="1:7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" x14ac:dyDescent="0.3">
      <c r="A815" s="60" t="s">
        <v>4936</v>
      </c>
      <c r="E815" s="32"/>
      <c r="F815" s="32"/>
    </row>
    <row r="816" spans="1:7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x14ac:dyDescent="0.25">
      <c r="A818" s="36" t="s">
        <v>1509</v>
      </c>
      <c r="C818" s="37"/>
      <c r="D818" s="31" t="s">
        <v>149</v>
      </c>
      <c r="E818" s="37"/>
      <c r="F818" s="37"/>
    </row>
    <row r="819" spans="1:7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" x14ac:dyDescent="0.3">
      <c r="A820" s="60" t="s">
        <v>4937</v>
      </c>
      <c r="C820" s="32"/>
      <c r="E820" s="32"/>
      <c r="F820" s="32"/>
    </row>
    <row r="821" spans="1:7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x14ac:dyDescent="0.25">
      <c r="A832" s="36" t="s">
        <v>1533</v>
      </c>
      <c r="C832" s="37"/>
      <c r="D832" s="31" t="s">
        <v>149</v>
      </c>
      <c r="E832" s="37"/>
      <c r="F832" s="37"/>
    </row>
    <row r="833" spans="1:7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" x14ac:dyDescent="0.3">
      <c r="A836" s="60" t="s">
        <v>4938</v>
      </c>
      <c r="C836" s="32"/>
      <c r="E836" s="32"/>
      <c r="F836" s="32"/>
    </row>
    <row r="837" spans="1:7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" x14ac:dyDescent="0.3">
      <c r="A841" s="60" t="s">
        <v>4939</v>
      </c>
      <c r="C841" s="32"/>
      <c r="E841" s="32"/>
      <c r="F841" s="32"/>
    </row>
    <row r="842" spans="1:7" x14ac:dyDescent="0.25">
      <c r="A842" s="36" t="s">
        <v>1548</v>
      </c>
      <c r="C842" s="37"/>
      <c r="D842" s="31" t="s">
        <v>149</v>
      </c>
      <c r="E842" s="37"/>
      <c r="F842" s="37"/>
    </row>
    <row r="843" spans="1:7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x14ac:dyDescent="0.25">
      <c r="A848" s="36" t="s">
        <v>1559</v>
      </c>
      <c r="B848" s="31" t="s">
        <v>5386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" x14ac:dyDescent="0.3">
      <c r="A857" s="60" t="s">
        <v>4940</v>
      </c>
      <c r="C857" s="32"/>
      <c r="E857" s="32"/>
      <c r="F857" s="32"/>
    </row>
    <row r="858" spans="1:7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" x14ac:dyDescent="0.3">
      <c r="A868" s="60" t="s">
        <v>4941</v>
      </c>
      <c r="E868" s="32"/>
      <c r="F868" s="32"/>
    </row>
    <row r="869" spans="1:7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" x14ac:dyDescent="0.3">
      <c r="A874" s="60" t="s">
        <v>4942</v>
      </c>
      <c r="E874" s="32"/>
      <c r="F874" s="32"/>
    </row>
    <row r="875" spans="1:7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" x14ac:dyDescent="0.3">
      <c r="A884" s="60" t="s">
        <v>4943</v>
      </c>
      <c r="C884" s="32"/>
      <c r="E884" s="32"/>
      <c r="F884" s="32"/>
    </row>
    <row r="885" spans="1:7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" x14ac:dyDescent="0.3">
      <c r="A889" s="60" t="s">
        <v>4944</v>
      </c>
      <c r="C889" s="32"/>
      <c r="E889" s="32"/>
      <c r="F889" s="32"/>
    </row>
    <row r="890" spans="1:7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" x14ac:dyDescent="0.3">
      <c r="A901" s="60" t="s">
        <v>4945</v>
      </c>
      <c r="C901" s="32"/>
      <c r="E901" s="32"/>
      <c r="F901" s="32"/>
    </row>
    <row r="902" spans="1:7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" x14ac:dyDescent="0.3">
      <c r="A906" s="60" t="s">
        <v>4946</v>
      </c>
      <c r="C906" s="32"/>
      <c r="E906" s="32"/>
      <c r="F906" s="32"/>
    </row>
    <row r="907" spans="1:7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" x14ac:dyDescent="0.3">
      <c r="A914" s="60" t="s">
        <v>4947</v>
      </c>
      <c r="C914" s="32"/>
      <c r="E914" s="32"/>
      <c r="F914" s="32"/>
    </row>
    <row r="915" spans="1:7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" x14ac:dyDescent="0.3">
      <c r="A920" s="60" t="s">
        <v>4948</v>
      </c>
      <c r="C920" s="32"/>
      <c r="E920" s="32"/>
      <c r="F920" s="32"/>
    </row>
    <row r="921" spans="1:7" x14ac:dyDescent="0.25">
      <c r="A921" s="36" t="s">
        <v>1673</v>
      </c>
      <c r="C921" s="37"/>
      <c r="D921" s="31" t="s">
        <v>189</v>
      </c>
      <c r="E921" s="37"/>
      <c r="F921" s="37"/>
    </row>
    <row r="922" spans="1:7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" x14ac:dyDescent="0.3">
      <c r="A941" s="60" t="s">
        <v>4949</v>
      </c>
      <c r="C941" s="32"/>
      <c r="E941" s="32"/>
      <c r="F941" s="32"/>
    </row>
    <row r="942" spans="1:7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" x14ac:dyDescent="0.3">
      <c r="A950" s="60" t="s">
        <v>4950</v>
      </c>
      <c r="C950" s="32"/>
      <c r="E950" s="32"/>
      <c r="F950" s="32"/>
    </row>
    <row r="951" spans="1:7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" x14ac:dyDescent="0.3">
      <c r="A955" s="60" t="s">
        <v>4951</v>
      </c>
      <c r="C955" s="32"/>
      <c r="E955" s="32"/>
      <c r="F955" s="32"/>
    </row>
    <row r="956" spans="1:7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" x14ac:dyDescent="0.3">
      <c r="A965" s="60" t="s">
        <v>4952</v>
      </c>
      <c r="C965" s="32"/>
      <c r="E965" s="32"/>
      <c r="F965" s="32"/>
    </row>
    <row r="966" spans="1:7" ht="14.4" x14ac:dyDescent="0.3">
      <c r="A966" s="60" t="s">
        <v>4953</v>
      </c>
      <c r="C966" s="32"/>
      <c r="E966" s="32"/>
      <c r="F966" s="32"/>
    </row>
    <row r="967" spans="1:7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" x14ac:dyDescent="0.3">
      <c r="A975" s="60" t="s">
        <v>4954</v>
      </c>
      <c r="C975" s="32"/>
      <c r="E975" s="32"/>
      <c r="F975" s="32"/>
    </row>
    <row r="976" spans="1:7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" x14ac:dyDescent="0.3">
      <c r="A981" s="60" t="s">
        <v>4955</v>
      </c>
    </row>
    <row r="982" spans="1:7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" x14ac:dyDescent="0.3">
      <c r="A991" s="60" t="s">
        <v>4956</v>
      </c>
      <c r="C991" s="32"/>
      <c r="E991" s="32"/>
      <c r="F991" s="32"/>
    </row>
    <row r="992" spans="1:7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" x14ac:dyDescent="0.3">
      <c r="A1000" s="60" t="s">
        <v>4957</v>
      </c>
      <c r="C1000" s="32"/>
      <c r="E1000" s="32"/>
      <c r="F1000" s="32"/>
    </row>
    <row r="1001" spans="1:7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x14ac:dyDescent="0.25">
      <c r="A1002" s="36" t="s">
        <v>1806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x14ac:dyDescent="0.25">
      <c r="A1003" s="36" t="s">
        <v>1807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x14ac:dyDescent="0.25">
      <c r="A1004" s="36" t="s">
        <v>1808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" x14ac:dyDescent="0.3">
      <c r="A1005" s="60" t="s">
        <v>4958</v>
      </c>
      <c r="C1005" s="32"/>
      <c r="E1005" s="32"/>
      <c r="F1005" s="32"/>
    </row>
    <row r="1006" spans="1:7" x14ac:dyDescent="0.25">
      <c r="A1006" s="36" t="s">
        <v>1810</v>
      </c>
      <c r="B1006" s="31" t="s">
        <v>1809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x14ac:dyDescent="0.25">
      <c r="A1007" s="36" t="s">
        <v>1812</v>
      </c>
      <c r="B1007" s="31" t="s">
        <v>1811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x14ac:dyDescent="0.25">
      <c r="A1008" s="36" t="s">
        <v>1814</v>
      </c>
      <c r="B1008" s="32" t="s">
        <v>1813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x14ac:dyDescent="0.25">
      <c r="A1009" s="36" t="s">
        <v>1816</v>
      </c>
      <c r="B1009" s="31" t="s">
        <v>1815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x14ac:dyDescent="0.25">
      <c r="A1010" s="36" t="s">
        <v>1818</v>
      </c>
      <c r="B1010" s="31" t="s">
        <v>1817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x14ac:dyDescent="0.25">
      <c r="A1011" s="36" t="s">
        <v>1820</v>
      </c>
      <c r="B1011" s="31" t="s">
        <v>1819</v>
      </c>
      <c r="C1011" s="32"/>
      <c r="D1011" s="31" t="s">
        <v>157</v>
      </c>
      <c r="E1011" s="37"/>
      <c r="F1011" s="37"/>
    </row>
    <row r="1012" spans="1:22" ht="14.4" x14ac:dyDescent="0.3">
      <c r="A1012" s="60" t="s">
        <v>4959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x14ac:dyDescent="0.25">
      <c r="A1013" s="36" t="s">
        <v>1822</v>
      </c>
      <c r="B1013" s="31" t="s">
        <v>1821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" x14ac:dyDescent="0.3">
      <c r="A1014" s="60" t="s">
        <v>4960</v>
      </c>
      <c r="C1014" s="32"/>
      <c r="E1014" s="32"/>
      <c r="F1014" s="32"/>
    </row>
    <row r="1015" spans="1:22" x14ac:dyDescent="0.25">
      <c r="A1015" s="36" t="s">
        <v>1824</v>
      </c>
      <c r="B1015" s="31" t="s">
        <v>1823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x14ac:dyDescent="0.25">
      <c r="A1016" s="36" t="s">
        <v>1826</v>
      </c>
      <c r="B1016" s="31" t="s">
        <v>1825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x14ac:dyDescent="0.25">
      <c r="A1017" s="36" t="s">
        <v>1828</v>
      </c>
      <c r="B1017" s="31" t="s">
        <v>1827</v>
      </c>
      <c r="C1017" s="32"/>
      <c r="D1017" s="31" t="s">
        <v>189</v>
      </c>
      <c r="E1017" s="37"/>
      <c r="F1017" s="37"/>
      <c r="G1017" s="31" t="s">
        <v>203</v>
      </c>
    </row>
    <row r="1018" spans="1:22" x14ac:dyDescent="0.25">
      <c r="A1018" s="36" t="s">
        <v>1830</v>
      </c>
      <c r="B1018" s="31" t="s">
        <v>1829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x14ac:dyDescent="0.25">
      <c r="A1019" s="36" t="s">
        <v>1831</v>
      </c>
      <c r="B1019" s="31" t="s">
        <v>1829</v>
      </c>
      <c r="C1019" s="32"/>
      <c r="D1019" s="32" t="s">
        <v>189</v>
      </c>
      <c r="E1019" s="37"/>
      <c r="F1019" s="37"/>
    </row>
    <row r="1020" spans="1:22" x14ac:dyDescent="0.25">
      <c r="A1020" s="36" t="s">
        <v>1832</v>
      </c>
      <c r="B1020" s="31" t="s">
        <v>1829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x14ac:dyDescent="0.25">
      <c r="A1021" s="36" t="s">
        <v>1834</v>
      </c>
      <c r="B1021" s="31" t="s">
        <v>1833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x14ac:dyDescent="0.25">
      <c r="A1022" s="36" t="s">
        <v>1836</v>
      </c>
      <c r="B1022" s="31" t="s">
        <v>1835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x14ac:dyDescent="0.25">
      <c r="A1023" s="36" t="s">
        <v>1838</v>
      </c>
      <c r="B1023" s="31" t="s">
        <v>1837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x14ac:dyDescent="0.25">
      <c r="A1024" s="36" t="s">
        <v>1839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x14ac:dyDescent="0.25">
      <c r="A1025" s="36" t="s">
        <v>1841</v>
      </c>
      <c r="B1025" s="31" t="s">
        <v>1840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x14ac:dyDescent="0.25">
      <c r="A1026" s="36" t="s">
        <v>1843</v>
      </c>
      <c r="B1026" s="31" t="s">
        <v>1842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x14ac:dyDescent="0.25">
      <c r="A1027" s="36" t="s">
        <v>1844</v>
      </c>
      <c r="C1027" s="37"/>
      <c r="D1027" s="31" t="s">
        <v>189</v>
      </c>
      <c r="E1027" s="37"/>
      <c r="F1027" s="37"/>
    </row>
    <row r="1028" spans="1:7" x14ac:dyDescent="0.25">
      <c r="A1028" s="36" t="s">
        <v>1846</v>
      </c>
      <c r="B1028" s="31" t="s">
        <v>1845</v>
      </c>
      <c r="C1028" s="37"/>
      <c r="D1028" s="31" t="s">
        <v>189</v>
      </c>
      <c r="E1028" s="37" t="s">
        <v>147</v>
      </c>
      <c r="F1028" s="37" t="s">
        <v>160</v>
      </c>
    </row>
    <row r="1029" spans="1:7" x14ac:dyDescent="0.25">
      <c r="A1029" s="36" t="s">
        <v>1847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x14ac:dyDescent="0.25">
      <c r="A1030" s="36" t="s">
        <v>1848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x14ac:dyDescent="0.25">
      <c r="A1031" s="36" t="s">
        <v>1850</v>
      </c>
      <c r="B1031" s="31" t="s">
        <v>1849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x14ac:dyDescent="0.25">
      <c r="A1032" s="36" t="s">
        <v>1852</v>
      </c>
      <c r="B1032" s="31" t="s">
        <v>1851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x14ac:dyDescent="0.25">
      <c r="A1033" s="36" t="s">
        <v>1854</v>
      </c>
      <c r="B1033" s="31" t="s">
        <v>1853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x14ac:dyDescent="0.25">
      <c r="A1034" s="36" t="s">
        <v>1856</v>
      </c>
      <c r="B1034" s="31" t="s">
        <v>1855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x14ac:dyDescent="0.25">
      <c r="A1035" s="36" t="s">
        <v>1858</v>
      </c>
      <c r="B1035" s="31" t="s">
        <v>1857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x14ac:dyDescent="0.25">
      <c r="A1036" s="36" t="s">
        <v>1860</v>
      </c>
      <c r="B1036" s="31" t="s">
        <v>1859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x14ac:dyDescent="0.25">
      <c r="A1037" s="36" t="s">
        <v>1862</v>
      </c>
      <c r="B1037" s="31" t="s">
        <v>1861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" x14ac:dyDescent="0.3">
      <c r="A1038" s="60" t="s">
        <v>4961</v>
      </c>
      <c r="C1038" s="32"/>
      <c r="E1038" s="32"/>
      <c r="F1038" s="32"/>
    </row>
    <row r="1039" spans="1:7" x14ac:dyDescent="0.25">
      <c r="A1039" s="36" t="s">
        <v>1864</v>
      </c>
      <c r="B1039" s="31" t="s">
        <v>1863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x14ac:dyDescent="0.25">
      <c r="A1040" s="36" t="s">
        <v>1866</v>
      </c>
      <c r="B1040" s="31" t="s">
        <v>1865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x14ac:dyDescent="0.25">
      <c r="A1041" s="36" t="s">
        <v>1868</v>
      </c>
      <c r="B1041" s="31" t="s">
        <v>1867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x14ac:dyDescent="0.25">
      <c r="A1042" s="36" t="s">
        <v>1870</v>
      </c>
      <c r="B1042" s="31" t="s">
        <v>1869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x14ac:dyDescent="0.25">
      <c r="A1043" s="36" t="s">
        <v>1872</v>
      </c>
      <c r="B1043" s="31" t="s">
        <v>1871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" x14ac:dyDescent="0.3">
      <c r="A1044" s="60" t="s">
        <v>4962</v>
      </c>
      <c r="C1044" s="32"/>
      <c r="E1044" s="32"/>
      <c r="F1044" s="32"/>
    </row>
    <row r="1045" spans="1:7" x14ac:dyDescent="0.25">
      <c r="A1045" s="36" t="s">
        <v>1873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x14ac:dyDescent="0.25">
      <c r="A1046" s="36" t="s">
        <v>1875</v>
      </c>
      <c r="B1046" s="31" t="s">
        <v>1874</v>
      </c>
      <c r="C1046" s="37"/>
      <c r="D1046" s="31" t="s">
        <v>189</v>
      </c>
      <c r="E1046" s="37"/>
      <c r="F1046" s="37"/>
    </row>
    <row r="1047" spans="1:7" x14ac:dyDescent="0.25">
      <c r="A1047" s="36" t="s">
        <v>1877</v>
      </c>
      <c r="B1047" s="31" t="s">
        <v>1876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x14ac:dyDescent="0.25">
      <c r="A1048" s="36" t="s">
        <v>1879</v>
      </c>
      <c r="B1048" s="31" t="s">
        <v>1878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x14ac:dyDescent="0.25">
      <c r="A1049" s="36" t="s">
        <v>1881</v>
      </c>
      <c r="B1049" s="31" t="s">
        <v>1880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x14ac:dyDescent="0.25">
      <c r="A1050" s="36" t="s">
        <v>1883</v>
      </c>
      <c r="B1050" s="31" t="s">
        <v>1882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x14ac:dyDescent="0.25">
      <c r="A1051" s="36" t="s">
        <v>1884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" x14ac:dyDescent="0.3">
      <c r="A1052" s="60" t="s">
        <v>4963</v>
      </c>
      <c r="C1052" s="32"/>
      <c r="E1052" s="32"/>
      <c r="F1052" s="32"/>
    </row>
    <row r="1053" spans="1:7" x14ac:dyDescent="0.25">
      <c r="A1053" s="36" t="s">
        <v>1885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x14ac:dyDescent="0.25">
      <c r="A1054" s="36" t="s">
        <v>1887</v>
      </c>
      <c r="B1054" s="31" t="s">
        <v>1886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x14ac:dyDescent="0.25">
      <c r="A1055" s="36" t="s">
        <v>1889</v>
      </c>
      <c r="B1055" s="31" t="s">
        <v>1888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x14ac:dyDescent="0.25">
      <c r="A1056" s="36" t="s">
        <v>1891</v>
      </c>
      <c r="B1056" s="31" t="s">
        <v>1890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x14ac:dyDescent="0.25">
      <c r="A1057" s="36" t="s">
        <v>1893</v>
      </c>
      <c r="B1057" s="31" t="s">
        <v>1892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x14ac:dyDescent="0.25">
      <c r="A1058" s="36" t="s">
        <v>1894</v>
      </c>
      <c r="C1058" s="37"/>
      <c r="D1058" s="31" t="s">
        <v>189</v>
      </c>
      <c r="E1058" s="37"/>
      <c r="F1058" s="37"/>
    </row>
    <row r="1059" spans="1:7" x14ac:dyDescent="0.25">
      <c r="A1059" s="36" t="s">
        <v>1896</v>
      </c>
      <c r="B1059" s="31" t="s">
        <v>1895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x14ac:dyDescent="0.25">
      <c r="A1060" s="36" t="s">
        <v>1898</v>
      </c>
      <c r="B1060" s="31" t="s">
        <v>1897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x14ac:dyDescent="0.25">
      <c r="A1061" s="36" t="s">
        <v>1900</v>
      </c>
      <c r="B1061" s="31" t="s">
        <v>1899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x14ac:dyDescent="0.25">
      <c r="A1062" s="36" t="s">
        <v>1902</v>
      </c>
      <c r="B1062" s="31" t="s">
        <v>1901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" x14ac:dyDescent="0.3">
      <c r="A1063" s="60" t="s">
        <v>4964</v>
      </c>
      <c r="C1063" s="32"/>
      <c r="E1063" s="32"/>
      <c r="F1063" s="32"/>
    </row>
    <row r="1064" spans="1:7" x14ac:dyDescent="0.25">
      <c r="A1064" s="36" t="s">
        <v>1904</v>
      </c>
      <c r="B1064" s="31" t="s">
        <v>1903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x14ac:dyDescent="0.25">
      <c r="A1065" s="36" t="s">
        <v>1906</v>
      </c>
      <c r="B1065" s="31" t="s">
        <v>1905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x14ac:dyDescent="0.25">
      <c r="A1066" s="36" t="s">
        <v>1908</v>
      </c>
      <c r="B1066" s="31" t="s">
        <v>1907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x14ac:dyDescent="0.25">
      <c r="A1067" s="36" t="s">
        <v>1909</v>
      </c>
      <c r="B1067" s="31" t="s">
        <v>1907</v>
      </c>
      <c r="C1067" s="37"/>
      <c r="D1067" s="32" t="s">
        <v>149</v>
      </c>
      <c r="E1067" s="37"/>
      <c r="F1067" s="37"/>
    </row>
    <row r="1068" spans="1:7" x14ac:dyDescent="0.25">
      <c r="A1068" s="36" t="s">
        <v>1910</v>
      </c>
      <c r="B1068" s="31" t="s">
        <v>1907</v>
      </c>
      <c r="C1068" s="32"/>
      <c r="D1068" s="31" t="s">
        <v>149</v>
      </c>
      <c r="E1068" s="37"/>
      <c r="F1068" s="37"/>
    </row>
    <row r="1069" spans="1:7" x14ac:dyDescent="0.25">
      <c r="A1069" s="36" t="s">
        <v>1911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x14ac:dyDescent="0.25">
      <c r="A1070" s="36" t="s">
        <v>1913</v>
      </c>
      <c r="B1070" s="31" t="s">
        <v>1912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x14ac:dyDescent="0.25">
      <c r="A1071" s="36" t="s">
        <v>1915</v>
      </c>
      <c r="B1071" s="31" t="s">
        <v>1914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x14ac:dyDescent="0.25">
      <c r="A1072" s="36" t="s">
        <v>1917</v>
      </c>
      <c r="B1072" s="31" t="s">
        <v>1916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x14ac:dyDescent="0.25">
      <c r="A1073" s="36" t="s">
        <v>1919</v>
      </c>
      <c r="B1073" s="31" t="s">
        <v>1918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x14ac:dyDescent="0.25">
      <c r="A1074" s="36" t="s">
        <v>1921</v>
      </c>
      <c r="B1074" s="31" t="s">
        <v>1920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" x14ac:dyDescent="0.3">
      <c r="A1075" s="60" t="s">
        <v>4965</v>
      </c>
      <c r="C1075" s="32"/>
      <c r="E1075" s="32"/>
      <c r="F1075" s="32"/>
    </row>
    <row r="1076" spans="1:6" x14ac:dyDescent="0.25">
      <c r="A1076" s="36" t="s">
        <v>1923</v>
      </c>
      <c r="B1076" s="31" t="s">
        <v>1922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x14ac:dyDescent="0.25">
      <c r="A1077" s="36" t="s">
        <v>1925</v>
      </c>
      <c r="B1077" s="31" t="s">
        <v>1924</v>
      </c>
      <c r="C1077" s="37"/>
      <c r="D1077" s="31" t="s">
        <v>149</v>
      </c>
      <c r="E1077" s="37" t="s">
        <v>147</v>
      </c>
      <c r="F1077" s="37" t="s">
        <v>160</v>
      </c>
    </row>
    <row r="1078" spans="1:6" x14ac:dyDescent="0.25">
      <c r="A1078" s="36" t="s">
        <v>1927</v>
      </c>
      <c r="B1078" s="31" t="s">
        <v>1926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x14ac:dyDescent="0.25">
      <c r="A1079" s="36" t="s">
        <v>1929</v>
      </c>
      <c r="B1079" s="31" t="s">
        <v>1928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x14ac:dyDescent="0.25">
      <c r="A1080" s="36" t="s">
        <v>1931</v>
      </c>
      <c r="B1080" s="31" t="s">
        <v>1930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x14ac:dyDescent="0.25">
      <c r="A1081" s="36" t="s">
        <v>1932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x14ac:dyDescent="0.25">
      <c r="A1082" s="36" t="s">
        <v>1934</v>
      </c>
      <c r="B1082" s="31" t="s">
        <v>1933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x14ac:dyDescent="0.25">
      <c r="A1083" s="36" t="s">
        <v>1936</v>
      </c>
      <c r="B1083" s="31" t="s">
        <v>1935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x14ac:dyDescent="0.25">
      <c r="A1084" s="36" t="s">
        <v>1938</v>
      </c>
      <c r="B1084" s="31" t="s">
        <v>1937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x14ac:dyDescent="0.25">
      <c r="A1085" s="36" t="s">
        <v>1940</v>
      </c>
      <c r="B1085" s="31" t="s">
        <v>1939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x14ac:dyDescent="0.25">
      <c r="A1086" s="36" t="s">
        <v>1942</v>
      </c>
      <c r="B1086" s="31" t="s">
        <v>1941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" x14ac:dyDescent="0.3">
      <c r="A1087" s="60" t="s">
        <v>4966</v>
      </c>
      <c r="C1087" s="32"/>
      <c r="E1087" s="32"/>
      <c r="F1087" s="32"/>
    </row>
    <row r="1088" spans="1:6" x14ac:dyDescent="0.25">
      <c r="A1088" s="36" t="s">
        <v>1944</v>
      </c>
      <c r="B1088" s="31" t="s">
        <v>1943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x14ac:dyDescent="0.25">
      <c r="A1089" s="36" t="s">
        <v>1945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x14ac:dyDescent="0.25">
      <c r="A1090" s="36" t="s">
        <v>1947</v>
      </c>
      <c r="B1090" s="31" t="s">
        <v>1946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x14ac:dyDescent="0.25">
      <c r="A1091" s="36" t="s">
        <v>1949</v>
      </c>
      <c r="B1091" s="31" t="s">
        <v>1948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x14ac:dyDescent="0.25">
      <c r="A1092" s="36" t="s">
        <v>1951</v>
      </c>
      <c r="B1092" s="31" t="s">
        <v>1950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x14ac:dyDescent="0.25">
      <c r="A1093" s="36" t="s">
        <v>1953</v>
      </c>
      <c r="B1093" s="31" t="s">
        <v>1952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x14ac:dyDescent="0.25">
      <c r="A1094" s="36" t="s">
        <v>1955</v>
      </c>
      <c r="B1094" s="31" t="s">
        <v>1954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x14ac:dyDescent="0.25">
      <c r="A1095" s="36" t="s">
        <v>1957</v>
      </c>
      <c r="B1095" s="31" t="s">
        <v>1956</v>
      </c>
      <c r="C1095" s="32"/>
      <c r="D1095" s="31" t="s">
        <v>189</v>
      </c>
      <c r="E1095" s="37" t="s">
        <v>152</v>
      </c>
      <c r="F1095" s="37" t="s">
        <v>156</v>
      </c>
    </row>
    <row r="1096" spans="1:6" x14ac:dyDescent="0.25">
      <c r="A1096" s="36" t="s">
        <v>1959</v>
      </c>
      <c r="B1096" s="31" t="s">
        <v>1958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x14ac:dyDescent="0.25">
      <c r="A1097" s="36" t="s">
        <v>1961</v>
      </c>
      <c r="B1097" s="31" t="s">
        <v>1960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x14ac:dyDescent="0.25">
      <c r="A1098" s="36" t="s">
        <v>1963</v>
      </c>
      <c r="B1098" s="31" t="s">
        <v>1962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x14ac:dyDescent="0.25">
      <c r="A1099" s="36" t="s">
        <v>1964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x14ac:dyDescent="0.25">
      <c r="A1100" s="36" t="s">
        <v>1966</v>
      </c>
      <c r="B1100" s="31" t="s">
        <v>1965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x14ac:dyDescent="0.25">
      <c r="A1101" s="36" t="s">
        <v>1967</v>
      </c>
      <c r="C1101" s="32"/>
      <c r="D1101" s="31" t="s">
        <v>189</v>
      </c>
      <c r="E1101" s="37" t="s">
        <v>152</v>
      </c>
      <c r="F1101" s="37" t="s">
        <v>156</v>
      </c>
    </row>
    <row r="1102" spans="1:6" x14ac:dyDescent="0.25">
      <c r="A1102" s="36" t="s">
        <v>1968</v>
      </c>
      <c r="C1102" s="37"/>
      <c r="D1102" s="31" t="s">
        <v>189</v>
      </c>
      <c r="E1102" s="37"/>
      <c r="F1102" s="37"/>
    </row>
    <row r="1103" spans="1:6" x14ac:dyDescent="0.25">
      <c r="A1103" s="36" t="s">
        <v>1969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x14ac:dyDescent="0.25">
      <c r="A1104" s="36" t="s">
        <v>1971</v>
      </c>
      <c r="B1104" s="31" t="s">
        <v>1970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" x14ac:dyDescent="0.3">
      <c r="A1105" s="60" t="s">
        <v>4967</v>
      </c>
      <c r="C1105" s="32"/>
      <c r="E1105" s="32"/>
      <c r="F1105" s="32"/>
    </row>
    <row r="1106" spans="1:7" x14ac:dyDescent="0.25">
      <c r="A1106" s="36" t="s">
        <v>1973</v>
      </c>
      <c r="B1106" s="31" t="s">
        <v>1972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x14ac:dyDescent="0.25">
      <c r="A1107" s="36" t="s">
        <v>1974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x14ac:dyDescent="0.25">
      <c r="A1108" s="36" t="s">
        <v>1976</v>
      </c>
      <c r="B1108" s="31" t="s">
        <v>1975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x14ac:dyDescent="0.25">
      <c r="A1109" s="36" t="s">
        <v>1977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x14ac:dyDescent="0.25">
      <c r="A1110" s="36" t="s">
        <v>1979</v>
      </c>
      <c r="B1110" s="31" t="s">
        <v>1978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x14ac:dyDescent="0.25">
      <c r="A1111" s="36" t="s">
        <v>1981</v>
      </c>
      <c r="B1111" s="31" t="s">
        <v>1980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x14ac:dyDescent="0.25">
      <c r="A1112" s="36" t="s">
        <v>1982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x14ac:dyDescent="0.25">
      <c r="A1113" s="36" t="s">
        <v>1984</v>
      </c>
      <c r="B1113" s="31" t="s">
        <v>1983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x14ac:dyDescent="0.25">
      <c r="A1114" s="36" t="s">
        <v>1986</v>
      </c>
      <c r="B1114" s="31" t="s">
        <v>1985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x14ac:dyDescent="0.25">
      <c r="A1115" s="36" t="s">
        <v>1987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x14ac:dyDescent="0.25">
      <c r="A1116" s="36" t="s">
        <v>1989</v>
      </c>
      <c r="B1116" s="31" t="s">
        <v>1988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x14ac:dyDescent="0.25">
      <c r="A1117" s="36" t="s">
        <v>1991</v>
      </c>
      <c r="B1117" s="31" t="s">
        <v>1990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x14ac:dyDescent="0.25">
      <c r="A1118" s="36" t="s">
        <v>1992</v>
      </c>
      <c r="B1118" s="32" t="s">
        <v>1990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x14ac:dyDescent="0.25">
      <c r="A1119" s="36" t="s">
        <v>1993</v>
      </c>
      <c r="B1119" s="31" t="s">
        <v>1990</v>
      </c>
      <c r="C1119" s="37"/>
      <c r="D1119" s="31" t="s">
        <v>149</v>
      </c>
      <c r="E1119" s="37"/>
      <c r="F1119" s="37"/>
      <c r="G1119" s="31" t="s">
        <v>223</v>
      </c>
    </row>
    <row r="1120" spans="1:7" ht="14.4" x14ac:dyDescent="0.3">
      <c r="A1120" s="60" t="s">
        <v>4968</v>
      </c>
      <c r="C1120" s="32"/>
      <c r="E1120" s="32"/>
      <c r="F1120" s="32"/>
    </row>
    <row r="1121" spans="1:6" x14ac:dyDescent="0.25">
      <c r="A1121" s="36" t="s">
        <v>1995</v>
      </c>
      <c r="B1121" s="31" t="s">
        <v>1994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x14ac:dyDescent="0.25">
      <c r="A1122" s="36" t="s">
        <v>1996</v>
      </c>
      <c r="B1122" s="31" t="s">
        <v>1994</v>
      </c>
      <c r="C1122" s="37"/>
      <c r="D1122" s="31" t="s">
        <v>149</v>
      </c>
      <c r="E1122" s="37" t="s">
        <v>147</v>
      </c>
      <c r="F1122" s="37" t="s">
        <v>160</v>
      </c>
    </row>
    <row r="1123" spans="1:6" x14ac:dyDescent="0.25">
      <c r="A1123" s="36" t="s">
        <v>1997</v>
      </c>
      <c r="B1123" s="31" t="s">
        <v>1994</v>
      </c>
      <c r="C1123" s="37"/>
      <c r="D1123" s="31" t="s">
        <v>149</v>
      </c>
      <c r="E1123" s="37" t="s">
        <v>147</v>
      </c>
      <c r="F1123" s="37" t="s">
        <v>160</v>
      </c>
    </row>
    <row r="1124" spans="1:6" x14ac:dyDescent="0.25">
      <c r="A1124" s="36" t="s">
        <v>1999</v>
      </c>
      <c r="B1124" s="31" t="s">
        <v>1998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x14ac:dyDescent="0.25">
      <c r="A1125" s="36" t="s">
        <v>2001</v>
      </c>
      <c r="B1125" s="31" t="s">
        <v>2000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x14ac:dyDescent="0.25">
      <c r="A1126" s="36" t="s">
        <v>2002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x14ac:dyDescent="0.25">
      <c r="A1127" s="36" t="s">
        <v>2004</v>
      </c>
      <c r="B1127" s="31" t="s">
        <v>2003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x14ac:dyDescent="0.25">
      <c r="A1128" s="36" t="s">
        <v>2006</v>
      </c>
      <c r="B1128" s="31" t="s">
        <v>2005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x14ac:dyDescent="0.25">
      <c r="A1129" s="36" t="s">
        <v>2008</v>
      </c>
      <c r="B1129" s="31" t="s">
        <v>2007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" x14ac:dyDescent="0.3">
      <c r="A1130" s="60" t="s">
        <v>4969</v>
      </c>
      <c r="E1130" s="32"/>
      <c r="F1130" s="32"/>
    </row>
    <row r="1131" spans="1:6" x14ac:dyDescent="0.25">
      <c r="A1131" s="36" t="s">
        <v>2010</v>
      </c>
      <c r="B1131" s="31" t="s">
        <v>2009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x14ac:dyDescent="0.25">
      <c r="A1132" s="36" t="s">
        <v>2012</v>
      </c>
      <c r="B1132" s="31" t="s">
        <v>2011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x14ac:dyDescent="0.25">
      <c r="A1133" s="36" t="s">
        <v>2014</v>
      </c>
      <c r="B1133" s="31" t="s">
        <v>2013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x14ac:dyDescent="0.25">
      <c r="A1134" s="36" t="s">
        <v>2016</v>
      </c>
      <c r="B1134" s="31" t="s">
        <v>2015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x14ac:dyDescent="0.25">
      <c r="A1135" s="36" t="s">
        <v>2018</v>
      </c>
      <c r="B1135" s="31" t="s">
        <v>2017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x14ac:dyDescent="0.25">
      <c r="A1136" s="36" t="s">
        <v>2020</v>
      </c>
      <c r="B1136" s="31" t="s">
        <v>2019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7" x14ac:dyDescent="0.25">
      <c r="A1137" s="36" t="s">
        <v>2022</v>
      </c>
      <c r="B1137" s="31" t="s">
        <v>2021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7" x14ac:dyDescent="0.25">
      <c r="A1138" s="36" t="s">
        <v>2024</v>
      </c>
      <c r="B1138" s="31" t="s">
        <v>2023</v>
      </c>
      <c r="C1138" s="37"/>
      <c r="D1138" s="32" t="s">
        <v>149</v>
      </c>
      <c r="E1138" s="37"/>
      <c r="F1138" s="37"/>
    </row>
    <row r="1139" spans="1:7" x14ac:dyDescent="0.25">
      <c r="A1139" s="36" t="s">
        <v>2026</v>
      </c>
      <c r="B1139" s="31" t="s">
        <v>2025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7" x14ac:dyDescent="0.25">
      <c r="A1140" s="36" t="s">
        <v>2028</v>
      </c>
      <c r="B1140" s="31" t="s">
        <v>2027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7" ht="14.4" x14ac:dyDescent="0.3">
      <c r="A1141" s="60" t="s">
        <v>4970</v>
      </c>
      <c r="C1141" s="32"/>
      <c r="E1141" s="32"/>
      <c r="F1141" s="32"/>
    </row>
    <row r="1142" spans="1:7" x14ac:dyDescent="0.25">
      <c r="A1142" s="36" t="s">
        <v>2030</v>
      </c>
      <c r="B1142" s="31" t="s">
        <v>2029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7" x14ac:dyDescent="0.25">
      <c r="A1143" s="36" t="s">
        <v>2032</v>
      </c>
      <c r="B1143" s="31" t="s">
        <v>2031</v>
      </c>
      <c r="C1143" s="37"/>
      <c r="D1143" s="32" t="s">
        <v>149</v>
      </c>
      <c r="E1143" s="37"/>
      <c r="F1143" s="37"/>
    </row>
    <row r="1144" spans="1:7" x14ac:dyDescent="0.25">
      <c r="A1144" s="36" t="s">
        <v>2033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7" x14ac:dyDescent="0.25">
      <c r="A1145" s="36" t="s">
        <v>2035</v>
      </c>
      <c r="B1145" s="31" t="s">
        <v>2034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7" x14ac:dyDescent="0.25">
      <c r="A1146" s="36" t="s">
        <v>2037</v>
      </c>
      <c r="B1146" s="31" t="s">
        <v>2036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7" ht="14.4" x14ac:dyDescent="0.3">
      <c r="A1147" s="60" t="s">
        <v>4971</v>
      </c>
      <c r="C1147" s="32"/>
      <c r="E1147" s="32"/>
      <c r="F1147" s="32"/>
    </row>
    <row r="1148" spans="1:7" x14ac:dyDescent="0.25">
      <c r="A1148" s="36" t="s">
        <v>2040</v>
      </c>
      <c r="B1148" s="31" t="s">
        <v>2039</v>
      </c>
      <c r="C1148" s="37"/>
      <c r="D1148" s="31" t="s">
        <v>2038</v>
      </c>
      <c r="E1148" s="37"/>
      <c r="F1148" s="37"/>
      <c r="G1148" s="31" t="s">
        <v>144</v>
      </c>
    </row>
    <row r="1149" spans="1:7" s="36" customFormat="1" x14ac:dyDescent="0.25">
      <c r="A1149" s="36" t="s">
        <v>5438</v>
      </c>
    </row>
    <row r="1150" spans="1:7" x14ac:dyDescent="0.25">
      <c r="A1150" s="36" t="s">
        <v>2042</v>
      </c>
      <c r="B1150" s="31" t="s">
        <v>2041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7" x14ac:dyDescent="0.25">
      <c r="A1151" s="36" t="s">
        <v>2044</v>
      </c>
      <c r="B1151" s="31" t="s">
        <v>2043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7" x14ac:dyDescent="0.25">
      <c r="A1152" s="36" t="s">
        <v>2046</v>
      </c>
      <c r="B1152" s="31" t="s">
        <v>2045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x14ac:dyDescent="0.25">
      <c r="A1153" s="36" t="s">
        <v>2048</v>
      </c>
      <c r="B1153" s="31" t="s">
        <v>2047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" x14ac:dyDescent="0.3">
      <c r="A1154" s="60" t="s">
        <v>4972</v>
      </c>
      <c r="C1154" s="32"/>
      <c r="E1154" s="32"/>
      <c r="F1154" s="32"/>
    </row>
    <row r="1155" spans="1:7" x14ac:dyDescent="0.25">
      <c r="A1155" s="36" t="s">
        <v>2049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x14ac:dyDescent="0.25">
      <c r="A1156" s="36" t="s">
        <v>2051</v>
      </c>
      <c r="B1156" s="31" t="s">
        <v>2050</v>
      </c>
      <c r="C1156" s="37"/>
      <c r="D1156" s="31" t="s">
        <v>149</v>
      </c>
      <c r="E1156" s="37"/>
      <c r="F1156" s="37"/>
    </row>
    <row r="1157" spans="1:7" x14ac:dyDescent="0.25">
      <c r="A1157" s="36" t="s">
        <v>2053</v>
      </c>
      <c r="B1157" s="31" t="s">
        <v>2052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x14ac:dyDescent="0.25">
      <c r="A1158" s="36" t="s">
        <v>2055</v>
      </c>
      <c r="B1158" s="31" t="s">
        <v>2054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x14ac:dyDescent="0.25">
      <c r="A1159" s="36" t="s">
        <v>2057</v>
      </c>
      <c r="B1159" s="31" t="s">
        <v>2056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x14ac:dyDescent="0.25">
      <c r="A1160" s="36" t="s">
        <v>2059</v>
      </c>
      <c r="B1160" s="31" t="s">
        <v>2058</v>
      </c>
      <c r="C1160" s="37"/>
      <c r="D1160" s="31" t="s">
        <v>149</v>
      </c>
      <c r="E1160" s="37"/>
      <c r="F1160" s="37"/>
    </row>
    <row r="1161" spans="1:7" x14ac:dyDescent="0.25">
      <c r="A1161" s="36" t="s">
        <v>2061</v>
      </c>
      <c r="B1161" s="31" t="s">
        <v>2060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x14ac:dyDescent="0.25">
      <c r="A1162" s="36" t="s">
        <v>2063</v>
      </c>
      <c r="B1162" s="31" t="s">
        <v>2062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x14ac:dyDescent="0.25">
      <c r="A1163" s="36" t="s">
        <v>2065</v>
      </c>
      <c r="B1163" s="31" t="s">
        <v>2064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x14ac:dyDescent="0.25">
      <c r="A1164" s="36" t="s">
        <v>2067</v>
      </c>
      <c r="B1164" s="31" t="s">
        <v>2066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x14ac:dyDescent="0.25">
      <c r="A1165" s="36" t="s">
        <v>2069</v>
      </c>
      <c r="B1165" s="31" t="s">
        <v>2068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x14ac:dyDescent="0.25">
      <c r="A1166" s="36" t="s">
        <v>2071</v>
      </c>
      <c r="B1166" s="31" t="s">
        <v>2070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x14ac:dyDescent="0.25">
      <c r="A1167" s="36" t="s">
        <v>2073</v>
      </c>
      <c r="B1167" s="31" t="s">
        <v>2072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x14ac:dyDescent="0.25">
      <c r="A1168" s="36" t="s">
        <v>2075</v>
      </c>
      <c r="B1168" s="31" t="s">
        <v>2074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x14ac:dyDescent="0.25">
      <c r="A1169" s="36" t="s">
        <v>2077</v>
      </c>
      <c r="B1169" s="31" t="s">
        <v>2076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" x14ac:dyDescent="0.3">
      <c r="A1170" s="60" t="s">
        <v>4973</v>
      </c>
      <c r="C1170" s="32"/>
      <c r="E1170" s="32"/>
      <c r="F1170" s="32"/>
    </row>
    <row r="1171" spans="1:7" x14ac:dyDescent="0.25">
      <c r="A1171" s="36" t="s">
        <v>2078</v>
      </c>
      <c r="C1171" s="37"/>
      <c r="D1171" s="32" t="s">
        <v>149</v>
      </c>
      <c r="E1171" s="37"/>
      <c r="F1171" s="37"/>
    </row>
    <row r="1172" spans="1:7" x14ac:dyDescent="0.25">
      <c r="A1172" s="36" t="s">
        <v>2080</v>
      </c>
      <c r="B1172" s="31" t="s">
        <v>2079</v>
      </c>
      <c r="C1172" s="37"/>
      <c r="D1172" s="31" t="s">
        <v>149</v>
      </c>
      <c r="E1172" s="37"/>
      <c r="F1172" s="37"/>
      <c r="G1172" s="31" t="s">
        <v>203</v>
      </c>
    </row>
    <row r="1173" spans="1:7" x14ac:dyDescent="0.25">
      <c r="A1173" s="36" t="s">
        <v>2082</v>
      </c>
      <c r="B1173" s="31" t="s">
        <v>2081</v>
      </c>
      <c r="C1173" s="37"/>
      <c r="D1173" s="31" t="s">
        <v>149</v>
      </c>
      <c r="E1173" s="37"/>
      <c r="F1173" s="37"/>
    </row>
    <row r="1174" spans="1:7" ht="14.4" x14ac:dyDescent="0.3">
      <c r="A1174" s="60" t="s">
        <v>4974</v>
      </c>
      <c r="C1174" s="32"/>
      <c r="E1174" s="32"/>
      <c r="F1174" s="32"/>
    </row>
    <row r="1175" spans="1:7" x14ac:dyDescent="0.25">
      <c r="A1175" s="36" t="s">
        <v>2084</v>
      </c>
      <c r="B1175" s="31" t="s">
        <v>2083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x14ac:dyDescent="0.25">
      <c r="A1176" s="36" t="s">
        <v>2086</v>
      </c>
      <c r="B1176" s="31" t="s">
        <v>2085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x14ac:dyDescent="0.25">
      <c r="A1177" s="36" t="s">
        <v>2088</v>
      </c>
      <c r="B1177" s="31" t="s">
        <v>2087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" x14ac:dyDescent="0.3">
      <c r="A1178" s="60" t="s">
        <v>4975</v>
      </c>
      <c r="C1178" s="32"/>
      <c r="E1178" s="32"/>
      <c r="F1178" s="32"/>
    </row>
    <row r="1179" spans="1:7" x14ac:dyDescent="0.25">
      <c r="A1179" s="36" t="s">
        <v>2090</v>
      </c>
      <c r="B1179" s="31" t="s">
        <v>2089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x14ac:dyDescent="0.25">
      <c r="A1180" s="36" t="s">
        <v>2091</v>
      </c>
      <c r="B1180" s="31" t="s">
        <v>2089</v>
      </c>
      <c r="C1180" s="37"/>
      <c r="D1180" s="31" t="s">
        <v>149</v>
      </c>
      <c r="E1180" s="37" t="s">
        <v>147</v>
      </c>
      <c r="F1180" s="37" t="s">
        <v>160</v>
      </c>
    </row>
    <row r="1181" spans="1:7" x14ac:dyDescent="0.25">
      <c r="A1181" s="36" t="s">
        <v>2092</v>
      </c>
      <c r="B1181" s="31" t="s">
        <v>2089</v>
      </c>
      <c r="C1181" s="37"/>
      <c r="D1181" s="31" t="s">
        <v>149</v>
      </c>
      <c r="E1181" s="37"/>
      <c r="F1181" s="37"/>
      <c r="G1181" s="31" t="s">
        <v>149</v>
      </c>
    </row>
    <row r="1182" spans="1:7" x14ac:dyDescent="0.25">
      <c r="A1182" s="36" t="s">
        <v>2093</v>
      </c>
      <c r="B1182" s="31" t="s">
        <v>2089</v>
      </c>
      <c r="C1182" s="37"/>
      <c r="D1182" s="31" t="s">
        <v>149</v>
      </c>
      <c r="E1182" s="37" t="s">
        <v>147</v>
      </c>
      <c r="F1182" s="37" t="s">
        <v>160</v>
      </c>
    </row>
    <row r="1183" spans="1:7" x14ac:dyDescent="0.25">
      <c r="A1183" s="36" t="s">
        <v>2095</v>
      </c>
      <c r="B1183" s="31" t="s">
        <v>2094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x14ac:dyDescent="0.25">
      <c r="A1184" s="36" t="s">
        <v>2096</v>
      </c>
      <c r="B1184" s="31" t="s">
        <v>2094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" x14ac:dyDescent="0.3">
      <c r="A1185" s="60" t="s">
        <v>4976</v>
      </c>
      <c r="C1185" s="32"/>
      <c r="E1185" s="32"/>
      <c r="F1185" s="32"/>
    </row>
    <row r="1186" spans="1:6" x14ac:dyDescent="0.25">
      <c r="A1186" s="36" t="s">
        <v>2098</v>
      </c>
      <c r="B1186" s="31" t="s">
        <v>2097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x14ac:dyDescent="0.25">
      <c r="A1187" s="36" t="s">
        <v>2100</v>
      </c>
      <c r="B1187" s="31" t="s">
        <v>2099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x14ac:dyDescent="0.25">
      <c r="A1188" s="36" t="s">
        <v>2102</v>
      </c>
      <c r="B1188" s="32" t="s">
        <v>2101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x14ac:dyDescent="0.25">
      <c r="A1189" s="36" t="s">
        <v>2103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x14ac:dyDescent="0.25">
      <c r="A1190" s="36" t="s">
        <v>2105</v>
      </c>
      <c r="B1190" s="31" t="s">
        <v>2104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x14ac:dyDescent="0.25">
      <c r="A1191" s="36" t="s">
        <v>2107</v>
      </c>
      <c r="B1191" s="31" t="s">
        <v>2106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" x14ac:dyDescent="0.3">
      <c r="A1192" s="60" t="s">
        <v>4977</v>
      </c>
      <c r="C1192" s="32"/>
      <c r="E1192" s="32"/>
      <c r="F1192" s="32"/>
    </row>
    <row r="1193" spans="1:6" x14ac:dyDescent="0.25">
      <c r="A1193" s="36" t="s">
        <v>2109</v>
      </c>
      <c r="B1193" s="31" t="s">
        <v>2108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x14ac:dyDescent="0.25">
      <c r="A1194" s="37" t="s">
        <v>2111</v>
      </c>
      <c r="B1194" s="40" t="s">
        <v>2110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x14ac:dyDescent="0.25">
      <c r="A1195" s="36" t="s">
        <v>2112</v>
      </c>
      <c r="B1195" s="40"/>
      <c r="C1195" s="40"/>
      <c r="D1195" s="40"/>
      <c r="E1195" s="37"/>
      <c r="F1195" s="37"/>
    </row>
    <row r="1196" spans="1:6" x14ac:dyDescent="0.25">
      <c r="A1196" s="36" t="s">
        <v>2114</v>
      </c>
      <c r="B1196" s="31" t="s">
        <v>2113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x14ac:dyDescent="0.25">
      <c r="A1197" s="36" t="s">
        <v>2116</v>
      </c>
      <c r="B1197" s="31" t="s">
        <v>2115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x14ac:dyDescent="0.25">
      <c r="A1198" s="36" t="s">
        <v>2117</v>
      </c>
      <c r="B1198" s="31" t="s">
        <v>2113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x14ac:dyDescent="0.25">
      <c r="A1199" s="36" t="s">
        <v>2118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x14ac:dyDescent="0.25">
      <c r="A1200" s="36" t="s">
        <v>2120</v>
      </c>
      <c r="B1200" s="31" t="s">
        <v>2119</v>
      </c>
      <c r="C1200" s="37"/>
      <c r="D1200" s="31" t="s">
        <v>189</v>
      </c>
      <c r="E1200" s="37"/>
      <c r="F1200" s="37"/>
    </row>
    <row r="1201" spans="1:7" ht="14.4" x14ac:dyDescent="0.3">
      <c r="A1201" s="60" t="s">
        <v>4978</v>
      </c>
      <c r="C1201" s="32"/>
      <c r="E1201" s="32"/>
      <c r="F1201" s="32"/>
    </row>
    <row r="1202" spans="1:7" x14ac:dyDescent="0.25">
      <c r="A1202" s="36" t="s">
        <v>2122</v>
      </c>
      <c r="B1202" s="31" t="s">
        <v>2121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x14ac:dyDescent="0.25">
      <c r="A1203" s="36" t="s">
        <v>2124</v>
      </c>
      <c r="B1203" s="31" t="s">
        <v>2123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x14ac:dyDescent="0.25">
      <c r="A1204" s="36" t="s">
        <v>2126</v>
      </c>
      <c r="B1204" s="31" t="s">
        <v>2125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x14ac:dyDescent="0.25">
      <c r="A1205" s="36" t="s">
        <v>2127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x14ac:dyDescent="0.25">
      <c r="A1206" s="36" t="s">
        <v>2129</v>
      </c>
      <c r="B1206" s="31" t="s">
        <v>2128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" x14ac:dyDescent="0.3">
      <c r="A1207" s="60" t="s">
        <v>4979</v>
      </c>
      <c r="C1207" s="32"/>
      <c r="E1207" s="32"/>
      <c r="F1207" s="32"/>
    </row>
    <row r="1208" spans="1:7" x14ac:dyDescent="0.25">
      <c r="A1208" s="36" t="s">
        <v>2131</v>
      </c>
      <c r="B1208" s="31" t="s">
        <v>2130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" x14ac:dyDescent="0.3">
      <c r="A1209" s="60" t="s">
        <v>4980</v>
      </c>
      <c r="E1209" s="32"/>
      <c r="F1209" s="32"/>
    </row>
    <row r="1210" spans="1:7" x14ac:dyDescent="0.25">
      <c r="A1210" s="36" t="s">
        <v>2132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x14ac:dyDescent="0.25">
      <c r="A1211" s="36" t="s">
        <v>2134</v>
      </c>
      <c r="B1211" s="31" t="s">
        <v>2133</v>
      </c>
      <c r="C1211" s="37"/>
      <c r="D1211" s="31" t="s">
        <v>149</v>
      </c>
      <c r="E1211" s="37"/>
      <c r="F1211" s="37"/>
    </row>
    <row r="1212" spans="1:7" x14ac:dyDescent="0.25">
      <c r="A1212" s="36" t="s">
        <v>2136</v>
      </c>
      <c r="B1212" s="31" t="s">
        <v>2135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x14ac:dyDescent="0.25">
      <c r="A1213" s="36" t="s">
        <v>2137</v>
      </c>
      <c r="C1213" s="37"/>
      <c r="D1213" s="31" t="s">
        <v>149</v>
      </c>
      <c r="E1213" s="37" t="s">
        <v>147</v>
      </c>
      <c r="F1213" s="37" t="s">
        <v>160</v>
      </c>
    </row>
    <row r="1214" spans="1:7" x14ac:dyDescent="0.25">
      <c r="A1214" s="36" t="s">
        <v>2138</v>
      </c>
      <c r="C1214" s="37"/>
      <c r="D1214" s="32" t="s">
        <v>149</v>
      </c>
      <c r="E1214" s="37" t="s">
        <v>147</v>
      </c>
      <c r="F1214" s="37" t="s">
        <v>160</v>
      </c>
    </row>
    <row r="1215" spans="1:7" x14ac:dyDescent="0.25">
      <c r="A1215" s="36" t="s">
        <v>2139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x14ac:dyDescent="0.25">
      <c r="A1216" s="36" t="s">
        <v>2141</v>
      </c>
      <c r="B1216" s="31" t="s">
        <v>2140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x14ac:dyDescent="0.25">
      <c r="A1217" s="36" t="s">
        <v>2143</v>
      </c>
      <c r="B1217" s="31" t="s">
        <v>2142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x14ac:dyDescent="0.25">
      <c r="A1218" s="36" t="s">
        <v>2145</v>
      </c>
      <c r="B1218" s="31" t="s">
        <v>2144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" x14ac:dyDescent="0.3">
      <c r="A1219" s="60" t="s">
        <v>4981</v>
      </c>
      <c r="C1219" s="32"/>
      <c r="E1219" s="32"/>
      <c r="F1219" s="32"/>
    </row>
    <row r="1220" spans="1:7" x14ac:dyDescent="0.25">
      <c r="A1220" s="36" t="s">
        <v>2147</v>
      </c>
      <c r="B1220" s="31" t="s">
        <v>2146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x14ac:dyDescent="0.25">
      <c r="A1221" s="36" t="s">
        <v>2149</v>
      </c>
      <c r="B1221" s="31" t="s">
        <v>2148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x14ac:dyDescent="0.25">
      <c r="A1222" s="36" t="s">
        <v>2151</v>
      </c>
      <c r="B1222" s="31" t="s">
        <v>2150</v>
      </c>
      <c r="C1222" s="37"/>
      <c r="D1222" s="31" t="s">
        <v>149</v>
      </c>
      <c r="E1222" s="37"/>
      <c r="F1222" s="37"/>
    </row>
    <row r="1223" spans="1:7" ht="14.4" x14ac:dyDescent="0.3">
      <c r="A1223" s="60" t="s">
        <v>4982</v>
      </c>
      <c r="C1223" s="32"/>
      <c r="E1223" s="32"/>
      <c r="F1223" s="32"/>
    </row>
    <row r="1224" spans="1:7" x14ac:dyDescent="0.25">
      <c r="A1224" s="36" t="s">
        <v>2153</v>
      </c>
      <c r="B1224" s="31" t="s">
        <v>2152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x14ac:dyDescent="0.25">
      <c r="A1225" s="36" t="s">
        <v>2155</v>
      </c>
      <c r="B1225" s="31" t="s">
        <v>2154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x14ac:dyDescent="0.25">
      <c r="A1226" s="36" t="s">
        <v>2156</v>
      </c>
      <c r="B1226" s="31" t="s">
        <v>2154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x14ac:dyDescent="0.25">
      <c r="A1227" s="36" t="s">
        <v>2157</v>
      </c>
      <c r="B1227" s="31" t="s">
        <v>2154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x14ac:dyDescent="0.25">
      <c r="A1228" s="36" t="s">
        <v>2158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x14ac:dyDescent="0.25">
      <c r="A1229" s="36" t="s">
        <v>2160</v>
      </c>
      <c r="B1229" s="31" t="s">
        <v>2159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x14ac:dyDescent="0.25">
      <c r="A1230" s="36" t="s">
        <v>2162</v>
      </c>
      <c r="B1230" s="31" t="s">
        <v>2161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" x14ac:dyDescent="0.3">
      <c r="A1231" s="60" t="s">
        <v>4983</v>
      </c>
      <c r="C1231" s="32"/>
      <c r="E1231" s="32"/>
      <c r="F1231" s="32"/>
    </row>
    <row r="1232" spans="1:7" x14ac:dyDescent="0.25">
      <c r="A1232" s="36" t="s">
        <v>2164</v>
      </c>
      <c r="B1232" s="31" t="s">
        <v>2163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x14ac:dyDescent="0.25">
      <c r="A1233" s="36" t="s">
        <v>2166</v>
      </c>
      <c r="B1233" s="31" t="s">
        <v>2165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x14ac:dyDescent="0.25">
      <c r="A1234" s="36" t="s">
        <v>2168</v>
      </c>
      <c r="B1234" s="31" t="s">
        <v>2167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x14ac:dyDescent="0.25">
      <c r="A1235" s="36" t="s">
        <v>2170</v>
      </c>
      <c r="B1235" s="31" t="s">
        <v>2169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x14ac:dyDescent="0.25">
      <c r="A1236" s="36" t="s">
        <v>2171</v>
      </c>
      <c r="B1236" s="31" t="s">
        <v>2169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x14ac:dyDescent="0.25">
      <c r="A1237" s="36" t="s">
        <v>2173</v>
      </c>
      <c r="B1237" s="31" t="s">
        <v>2172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x14ac:dyDescent="0.25">
      <c r="A1238" s="36" t="s">
        <v>2175</v>
      </c>
      <c r="B1238" s="31" t="s">
        <v>2174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x14ac:dyDescent="0.25">
      <c r="A1239" s="36" t="s">
        <v>2177</v>
      </c>
      <c r="B1239" s="31" t="s">
        <v>2176</v>
      </c>
      <c r="C1239" s="37"/>
      <c r="D1239" s="31" t="s">
        <v>149</v>
      </c>
      <c r="E1239" s="37"/>
      <c r="F1239" s="37"/>
    </row>
    <row r="1240" spans="1:7" x14ac:dyDescent="0.25">
      <c r="A1240" s="36" t="s">
        <v>2178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x14ac:dyDescent="0.25">
      <c r="A1241" s="36" t="s">
        <v>2180</v>
      </c>
      <c r="B1241" s="31" t="s">
        <v>2179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" x14ac:dyDescent="0.3">
      <c r="A1242" s="60" t="s">
        <v>4984</v>
      </c>
      <c r="C1242" s="32"/>
      <c r="D1242" s="32"/>
      <c r="E1242" s="32"/>
      <c r="F1242" s="32"/>
    </row>
    <row r="1243" spans="1:7" x14ac:dyDescent="0.25">
      <c r="A1243" s="36" t="s">
        <v>2181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x14ac:dyDescent="0.25">
      <c r="A1244" s="36" t="s">
        <v>2183</v>
      </c>
      <c r="B1244" s="31" t="s">
        <v>2182</v>
      </c>
      <c r="C1244" s="37"/>
      <c r="D1244" s="31" t="s">
        <v>149</v>
      </c>
      <c r="E1244" s="37"/>
      <c r="F1244" s="37"/>
    </row>
    <row r="1245" spans="1:7" x14ac:dyDescent="0.25">
      <c r="A1245" s="38" t="s">
        <v>2184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x14ac:dyDescent="0.25">
      <c r="A1246" s="36" t="s">
        <v>2186</v>
      </c>
      <c r="B1246" s="31" t="s">
        <v>2185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x14ac:dyDescent="0.25">
      <c r="A1247" s="36" t="s">
        <v>2187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x14ac:dyDescent="0.25">
      <c r="A1248" s="36" t="s">
        <v>2189</v>
      </c>
      <c r="B1248" s="31" t="s">
        <v>2188</v>
      </c>
      <c r="C1248" s="37"/>
      <c r="D1248" s="31" t="s">
        <v>149</v>
      </c>
      <c r="E1248" s="37"/>
      <c r="F1248" s="37"/>
    </row>
    <row r="1249" spans="1:7" x14ac:dyDescent="0.25">
      <c r="A1249" s="36" t="s">
        <v>2191</v>
      </c>
      <c r="B1249" s="31" t="s">
        <v>2190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x14ac:dyDescent="0.25">
      <c r="A1250" s="36" t="s">
        <v>2193</v>
      </c>
      <c r="B1250" s="31" t="s">
        <v>2192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x14ac:dyDescent="0.25">
      <c r="A1251" s="36" t="s">
        <v>2195</v>
      </c>
      <c r="B1251" s="31" t="s">
        <v>2194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" x14ac:dyDescent="0.3">
      <c r="A1252" s="60" t="s">
        <v>4985</v>
      </c>
      <c r="C1252" s="32"/>
      <c r="E1252" s="32"/>
      <c r="F1252" s="32"/>
    </row>
    <row r="1253" spans="1:7" x14ac:dyDescent="0.25">
      <c r="A1253" s="36" t="s">
        <v>2196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x14ac:dyDescent="0.25">
      <c r="A1254" s="36" t="s">
        <v>2198</v>
      </c>
      <c r="B1254" s="31" t="s">
        <v>2197</v>
      </c>
      <c r="C1254" s="37"/>
      <c r="D1254" s="31" t="s">
        <v>149</v>
      </c>
      <c r="E1254" s="37"/>
      <c r="F1254" s="37"/>
      <c r="G1254" s="31" t="s">
        <v>223</v>
      </c>
    </row>
    <row r="1255" spans="1:7" x14ac:dyDescent="0.25">
      <c r="A1255" s="36" t="s">
        <v>2200</v>
      </c>
      <c r="B1255" s="31" t="s">
        <v>2199</v>
      </c>
      <c r="C1255" s="37"/>
      <c r="D1255" s="31" t="s">
        <v>149</v>
      </c>
      <c r="E1255" s="37"/>
      <c r="F1255" s="37"/>
    </row>
    <row r="1256" spans="1:7" ht="14.4" x14ac:dyDescent="0.3">
      <c r="A1256" s="60" t="s">
        <v>4986</v>
      </c>
      <c r="C1256" s="32"/>
      <c r="E1256" s="32"/>
      <c r="F1256" s="32"/>
    </row>
    <row r="1257" spans="1:7" x14ac:dyDescent="0.25">
      <c r="A1257" s="36" t="s">
        <v>2202</v>
      </c>
      <c r="B1257" s="31" t="s">
        <v>2201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x14ac:dyDescent="0.25">
      <c r="A1258" s="36" t="s">
        <v>2204</v>
      </c>
      <c r="B1258" s="31" t="s">
        <v>2203</v>
      </c>
      <c r="C1258" s="37"/>
      <c r="D1258" s="31" t="s">
        <v>149</v>
      </c>
      <c r="E1258" s="37"/>
      <c r="F1258" s="37"/>
      <c r="G1258" s="31" t="s">
        <v>203</v>
      </c>
    </row>
    <row r="1259" spans="1:7" x14ac:dyDescent="0.25">
      <c r="A1259" s="36" t="s">
        <v>2206</v>
      </c>
      <c r="B1259" s="31" t="s">
        <v>2205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x14ac:dyDescent="0.25">
      <c r="A1260" s="36" t="s">
        <v>2207</v>
      </c>
      <c r="B1260" s="31" t="s">
        <v>2205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x14ac:dyDescent="0.25">
      <c r="A1261" s="36" t="s">
        <v>2208</v>
      </c>
      <c r="B1261" s="31" t="s">
        <v>2205</v>
      </c>
      <c r="C1261" s="37"/>
      <c r="D1261" s="31" t="s">
        <v>149</v>
      </c>
      <c r="E1261" s="37"/>
      <c r="F1261" s="37"/>
    </row>
    <row r="1262" spans="1:7" x14ac:dyDescent="0.25">
      <c r="A1262" s="36" t="s">
        <v>2210</v>
      </c>
      <c r="B1262" s="31" t="s">
        <v>2209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x14ac:dyDescent="0.25">
      <c r="A1263" s="36" t="s">
        <v>2212</v>
      </c>
      <c r="B1263" s="31" t="s">
        <v>2211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x14ac:dyDescent="0.25">
      <c r="A1264" s="36" t="s">
        <v>2214</v>
      </c>
      <c r="B1264" s="31" t="s">
        <v>2213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" x14ac:dyDescent="0.3">
      <c r="A1265" s="60" t="s">
        <v>4987</v>
      </c>
      <c r="C1265" s="32"/>
      <c r="E1265" s="32"/>
      <c r="F1265" s="32"/>
    </row>
    <row r="1266" spans="1:7" x14ac:dyDescent="0.25">
      <c r="A1266" s="36" t="s">
        <v>2216</v>
      </c>
      <c r="B1266" s="31" t="s">
        <v>2215</v>
      </c>
      <c r="C1266" s="32"/>
      <c r="D1266" s="32" t="s">
        <v>149</v>
      </c>
      <c r="E1266" s="37" t="s">
        <v>147</v>
      </c>
      <c r="F1266" s="37" t="s">
        <v>160</v>
      </c>
    </row>
    <row r="1267" spans="1:7" x14ac:dyDescent="0.25">
      <c r="A1267" s="36" t="s">
        <v>2218</v>
      </c>
      <c r="B1267" s="31" t="s">
        <v>2217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x14ac:dyDescent="0.25">
      <c r="A1268" s="36" t="s">
        <v>2219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x14ac:dyDescent="0.25">
      <c r="A1269" s="36" t="s">
        <v>2221</v>
      </c>
      <c r="B1269" s="31" t="s">
        <v>2220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" x14ac:dyDescent="0.3">
      <c r="A1270" s="60" t="s">
        <v>4988</v>
      </c>
      <c r="C1270" s="32"/>
      <c r="E1270" s="32"/>
      <c r="F1270" s="32"/>
    </row>
    <row r="1271" spans="1:7" x14ac:dyDescent="0.25">
      <c r="A1271" s="36" t="s">
        <v>2223</v>
      </c>
      <c r="B1271" s="31" t="s">
        <v>2222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x14ac:dyDescent="0.25">
      <c r="A1272" s="36" t="s">
        <v>2225</v>
      </c>
      <c r="B1272" s="31" t="s">
        <v>2224</v>
      </c>
      <c r="C1272" s="37">
        <v>8</v>
      </c>
      <c r="D1272" s="31" t="s">
        <v>149</v>
      </c>
      <c r="E1272" s="37" t="s">
        <v>147</v>
      </c>
      <c r="F1272" s="37" t="s">
        <v>2226</v>
      </c>
    </row>
    <row r="1273" spans="1:7" ht="14.4" x14ac:dyDescent="0.3">
      <c r="A1273" s="60" t="s">
        <v>4989</v>
      </c>
      <c r="C1273" s="32"/>
      <c r="E1273" s="32"/>
      <c r="F1273" s="32"/>
    </row>
    <row r="1274" spans="1:7" x14ac:dyDescent="0.25">
      <c r="A1274" s="36" t="s">
        <v>2228</v>
      </c>
      <c r="B1274" s="31" t="s">
        <v>2227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x14ac:dyDescent="0.25">
      <c r="A1275" s="36" t="s">
        <v>2230</v>
      </c>
      <c r="B1275" s="31" t="s">
        <v>2229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x14ac:dyDescent="0.25">
      <c r="A1276" s="36" t="s">
        <v>2232</v>
      </c>
      <c r="B1276" s="31" t="s">
        <v>2231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x14ac:dyDescent="0.25">
      <c r="A1277" s="36" t="s">
        <v>2234</v>
      </c>
      <c r="B1277" s="31" t="s">
        <v>2233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x14ac:dyDescent="0.25">
      <c r="A1278" s="36" t="s">
        <v>2236</v>
      </c>
      <c r="B1278" s="31" t="s">
        <v>2235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" x14ac:dyDescent="0.3">
      <c r="A1279" s="60" t="s">
        <v>4990</v>
      </c>
      <c r="C1279" s="32"/>
      <c r="E1279" s="32"/>
      <c r="F1279" s="32"/>
    </row>
    <row r="1280" spans="1:7" x14ac:dyDescent="0.25">
      <c r="A1280" s="36" t="s">
        <v>2237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x14ac:dyDescent="0.25">
      <c r="A1281" s="36" t="s">
        <v>2239</v>
      </c>
      <c r="B1281" s="31" t="s">
        <v>2238</v>
      </c>
      <c r="C1281" s="37"/>
      <c r="D1281" s="31" t="s">
        <v>149</v>
      </c>
      <c r="E1281" s="37"/>
      <c r="F1281" s="37"/>
    </row>
    <row r="1282" spans="1:7" x14ac:dyDescent="0.25">
      <c r="A1282" s="36" t="s">
        <v>2241</v>
      </c>
      <c r="B1282" s="31" t="s">
        <v>2240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x14ac:dyDescent="0.25">
      <c r="A1283" s="36" t="s">
        <v>2243</v>
      </c>
      <c r="B1283" s="31" t="s">
        <v>2242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x14ac:dyDescent="0.25">
      <c r="A1284" s="36" t="s">
        <v>2244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x14ac:dyDescent="0.25">
      <c r="A1285" s="36" t="s">
        <v>2246</v>
      </c>
      <c r="B1285" s="31" t="s">
        <v>2245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x14ac:dyDescent="0.25">
      <c r="A1286" s="36" t="s">
        <v>2248</v>
      </c>
      <c r="B1286" s="31" t="s">
        <v>2247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" x14ac:dyDescent="0.3">
      <c r="A1287" s="60" t="s">
        <v>4991</v>
      </c>
      <c r="C1287" s="32"/>
      <c r="E1287" s="32"/>
      <c r="F1287" s="32"/>
    </row>
    <row r="1288" spans="1:7" x14ac:dyDescent="0.25">
      <c r="A1288" s="36" t="s">
        <v>2250</v>
      </c>
      <c r="B1288" s="31" t="s">
        <v>2249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x14ac:dyDescent="0.25">
      <c r="A1289" s="36" t="s">
        <v>2252</v>
      </c>
      <c r="B1289" s="31" t="s">
        <v>2251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x14ac:dyDescent="0.25">
      <c r="A1290" s="36" t="s">
        <v>2254</v>
      </c>
      <c r="B1290" s="31" t="s">
        <v>2253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x14ac:dyDescent="0.25">
      <c r="A1291" s="36" t="s">
        <v>2256</v>
      </c>
      <c r="B1291" s="31" t="s">
        <v>2255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x14ac:dyDescent="0.25">
      <c r="A1292" s="36" t="s">
        <v>2257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x14ac:dyDescent="0.25">
      <c r="A1293" s="36" t="s">
        <v>2259</v>
      </c>
      <c r="B1293" s="31" t="s">
        <v>2258</v>
      </c>
      <c r="C1293" s="37"/>
      <c r="D1293" s="31" t="s">
        <v>189</v>
      </c>
      <c r="E1293" s="37"/>
      <c r="F1293" s="37"/>
    </row>
    <row r="1294" spans="1:7" x14ac:dyDescent="0.25">
      <c r="A1294" s="36" t="s">
        <v>2260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x14ac:dyDescent="0.25">
      <c r="A1295" s="36" t="s">
        <v>2262</v>
      </c>
      <c r="B1295" s="31" t="s">
        <v>2261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" x14ac:dyDescent="0.3">
      <c r="A1296" s="60" t="s">
        <v>4992</v>
      </c>
      <c r="C1296" s="32"/>
      <c r="E1296" s="32"/>
      <c r="F1296" s="32"/>
    </row>
    <row r="1297" spans="1:7" x14ac:dyDescent="0.25">
      <c r="A1297" s="36" t="s">
        <v>2264</v>
      </c>
      <c r="B1297" s="31" t="s">
        <v>2263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x14ac:dyDescent="0.25">
      <c r="A1298" s="36" t="s">
        <v>2266</v>
      </c>
      <c r="B1298" s="31" t="s">
        <v>2265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x14ac:dyDescent="0.25">
      <c r="A1299" s="36" t="s">
        <v>2268</v>
      </c>
      <c r="B1299" s="31" t="s">
        <v>2267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x14ac:dyDescent="0.25">
      <c r="A1300" s="36" t="s">
        <v>2270</v>
      </c>
      <c r="B1300" s="31" t="s">
        <v>2269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x14ac:dyDescent="0.25">
      <c r="A1301" s="36" t="s">
        <v>2272</v>
      </c>
      <c r="B1301" s="31" t="s">
        <v>2271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" x14ac:dyDescent="0.3">
      <c r="A1302" s="60" t="s">
        <v>4993</v>
      </c>
      <c r="C1302" s="32"/>
      <c r="E1302" s="32"/>
      <c r="F1302" s="32"/>
    </row>
    <row r="1303" spans="1:7" x14ac:dyDescent="0.25">
      <c r="A1303" s="36" t="s">
        <v>2274</v>
      </c>
      <c r="B1303" s="31" t="s">
        <v>2273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x14ac:dyDescent="0.25">
      <c r="A1304" s="36" t="s">
        <v>2276</v>
      </c>
      <c r="B1304" s="31" t="s">
        <v>2275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x14ac:dyDescent="0.25">
      <c r="A1305" s="36" t="s">
        <v>2278</v>
      </c>
      <c r="B1305" s="31" t="s">
        <v>2277</v>
      </c>
      <c r="C1305" s="37"/>
      <c r="D1305" s="31" t="s">
        <v>149</v>
      </c>
      <c r="E1305" s="37"/>
      <c r="F1305" s="37"/>
    </row>
    <row r="1306" spans="1:7" ht="14.4" x14ac:dyDescent="0.3">
      <c r="A1306" s="60" t="s">
        <v>4994</v>
      </c>
      <c r="C1306" s="32"/>
      <c r="E1306" s="32"/>
      <c r="F1306" s="32"/>
    </row>
    <row r="1307" spans="1:7" x14ac:dyDescent="0.25">
      <c r="A1307" s="36" t="s">
        <v>2280</v>
      </c>
      <c r="B1307" s="31" t="s">
        <v>2279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x14ac:dyDescent="0.25">
      <c r="A1308" s="36" t="s">
        <v>2282</v>
      </c>
      <c r="B1308" s="31" t="s">
        <v>2281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x14ac:dyDescent="0.25">
      <c r="A1309" s="36" t="s">
        <v>2283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x14ac:dyDescent="0.25">
      <c r="A1310" s="36" t="s">
        <v>2285</v>
      </c>
      <c r="B1310" s="31" t="s">
        <v>2284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x14ac:dyDescent="0.25">
      <c r="A1311" s="36" t="s">
        <v>2287</v>
      </c>
      <c r="B1311" s="31" t="s">
        <v>2286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" x14ac:dyDescent="0.3">
      <c r="A1312" s="60" t="s">
        <v>4995</v>
      </c>
      <c r="C1312" s="32"/>
      <c r="E1312" s="32"/>
      <c r="F1312" s="32"/>
    </row>
    <row r="1313" spans="1:7" x14ac:dyDescent="0.25">
      <c r="A1313" s="36" t="s">
        <v>2289</v>
      </c>
      <c r="B1313" s="31" t="s">
        <v>2288</v>
      </c>
      <c r="C1313" s="37"/>
      <c r="D1313" s="31" t="s">
        <v>149</v>
      </c>
      <c r="E1313" s="37"/>
      <c r="F1313" s="37"/>
    </row>
    <row r="1314" spans="1:7" x14ac:dyDescent="0.25">
      <c r="A1314" s="36" t="s">
        <v>2291</v>
      </c>
      <c r="B1314" s="31" t="s">
        <v>2290</v>
      </c>
      <c r="C1314" s="37"/>
      <c r="D1314" s="32" t="s">
        <v>149</v>
      </c>
      <c r="E1314" s="37" t="s">
        <v>147</v>
      </c>
      <c r="F1314" s="37" t="s">
        <v>160</v>
      </c>
    </row>
    <row r="1315" spans="1:7" x14ac:dyDescent="0.25">
      <c r="A1315" s="36" t="s">
        <v>2293</v>
      </c>
      <c r="B1315" s="31" t="s">
        <v>2292</v>
      </c>
      <c r="C1315" s="37"/>
      <c r="D1315" s="32" t="s">
        <v>157</v>
      </c>
      <c r="E1315" s="37"/>
      <c r="F1315" s="37"/>
      <c r="G1315" s="31" t="s">
        <v>203</v>
      </c>
    </row>
    <row r="1316" spans="1:7" ht="14.4" x14ac:dyDescent="0.3">
      <c r="A1316" s="60" t="s">
        <v>4996</v>
      </c>
      <c r="C1316" s="32"/>
      <c r="E1316" s="32"/>
      <c r="F1316" s="32"/>
    </row>
    <row r="1317" spans="1:7" x14ac:dyDescent="0.25">
      <c r="A1317" s="36" t="s">
        <v>2295</v>
      </c>
      <c r="B1317" s="31" t="s">
        <v>2294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x14ac:dyDescent="0.25">
      <c r="A1318" s="36" t="s">
        <v>2297</v>
      </c>
      <c r="B1318" s="31" t="s">
        <v>2296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" x14ac:dyDescent="0.3">
      <c r="A1319" s="60" t="s">
        <v>4997</v>
      </c>
      <c r="C1319" s="32"/>
      <c r="D1319" s="32"/>
      <c r="E1319" s="32"/>
      <c r="F1319" s="32"/>
    </row>
    <row r="1320" spans="1:7" x14ac:dyDescent="0.25">
      <c r="A1320" s="36" t="s">
        <v>2298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x14ac:dyDescent="0.25">
      <c r="A1321" s="36" t="s">
        <v>2300</v>
      </c>
      <c r="B1321" s="31" t="s">
        <v>2299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" x14ac:dyDescent="0.3">
      <c r="A1322" s="60" t="s">
        <v>4998</v>
      </c>
      <c r="C1322" s="32"/>
      <c r="E1322" s="32"/>
      <c r="F1322" s="32"/>
    </row>
    <row r="1323" spans="1:7" x14ac:dyDescent="0.25">
      <c r="A1323" s="36" t="s">
        <v>2302</v>
      </c>
      <c r="B1323" s="31" t="s">
        <v>2301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x14ac:dyDescent="0.25">
      <c r="A1324" s="36" t="s">
        <v>2303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x14ac:dyDescent="0.25">
      <c r="A1325" s="36" t="s">
        <v>2305</v>
      </c>
      <c r="B1325" s="31" t="s">
        <v>2304</v>
      </c>
      <c r="C1325" s="37"/>
      <c r="D1325" s="31" t="s">
        <v>149</v>
      </c>
      <c r="E1325" s="37"/>
      <c r="F1325" s="37"/>
    </row>
    <row r="1326" spans="1:7" ht="14.4" x14ac:dyDescent="0.3">
      <c r="A1326" s="60" t="s">
        <v>4999</v>
      </c>
      <c r="C1326" s="32"/>
      <c r="E1326" s="32"/>
      <c r="F1326" s="32"/>
    </row>
    <row r="1327" spans="1:7" x14ac:dyDescent="0.25">
      <c r="A1327" s="36" t="s">
        <v>2307</v>
      </c>
      <c r="B1327" s="31" t="s">
        <v>2306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x14ac:dyDescent="0.25">
      <c r="A1328" s="36" t="s">
        <v>2309</v>
      </c>
      <c r="B1328" s="31" t="s">
        <v>2308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x14ac:dyDescent="0.25">
      <c r="A1329" s="36" t="s">
        <v>2311</v>
      </c>
      <c r="B1329" s="31" t="s">
        <v>2310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x14ac:dyDescent="0.25">
      <c r="A1330" s="36" t="s">
        <v>2313</v>
      </c>
      <c r="B1330" s="31" t="s">
        <v>2312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" x14ac:dyDescent="0.3">
      <c r="A1331" s="60" t="s">
        <v>5000</v>
      </c>
      <c r="E1331" s="32"/>
      <c r="F1331" s="32"/>
    </row>
    <row r="1332" spans="1:7" x14ac:dyDescent="0.25">
      <c r="A1332" s="36" t="s">
        <v>2315</v>
      </c>
      <c r="B1332" s="31" t="s">
        <v>2314</v>
      </c>
      <c r="C1332" s="37"/>
      <c r="D1332" s="31" t="s">
        <v>149</v>
      </c>
      <c r="E1332" s="37"/>
      <c r="F1332" s="37"/>
    </row>
    <row r="1333" spans="1:7" x14ac:dyDescent="0.25">
      <c r="A1333" s="36" t="s">
        <v>2317</v>
      </c>
      <c r="B1333" s="31" t="s">
        <v>2316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x14ac:dyDescent="0.25">
      <c r="A1334" s="37" t="s">
        <v>2319</v>
      </c>
      <c r="B1334" s="40" t="s">
        <v>2318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" x14ac:dyDescent="0.3">
      <c r="A1335" s="60" t="s">
        <v>5001</v>
      </c>
      <c r="C1335" s="32"/>
      <c r="E1335" s="32"/>
      <c r="F1335" s="32"/>
    </row>
    <row r="1336" spans="1:7" x14ac:dyDescent="0.25">
      <c r="A1336" s="36" t="s">
        <v>2321</v>
      </c>
      <c r="B1336" s="31" t="s">
        <v>2320</v>
      </c>
      <c r="C1336" s="37"/>
      <c r="D1336" s="31" t="s">
        <v>149</v>
      </c>
      <c r="E1336" s="37"/>
      <c r="F1336" s="37"/>
    </row>
    <row r="1337" spans="1:7" x14ac:dyDescent="0.25">
      <c r="A1337" s="36" t="s">
        <v>2323</v>
      </c>
      <c r="B1337" s="31" t="s">
        <v>2322</v>
      </c>
      <c r="C1337" s="37"/>
      <c r="D1337" s="31" t="s">
        <v>149</v>
      </c>
      <c r="E1337" s="37"/>
      <c r="F1337" s="37"/>
      <c r="G1337" s="31" t="s">
        <v>203</v>
      </c>
    </row>
    <row r="1338" spans="1:7" ht="14.4" x14ac:dyDescent="0.3">
      <c r="A1338" s="60" t="s">
        <v>5002</v>
      </c>
      <c r="C1338" s="32"/>
      <c r="E1338" s="32"/>
      <c r="F1338" s="32"/>
    </row>
    <row r="1339" spans="1:7" x14ac:dyDescent="0.25">
      <c r="A1339" s="36" t="s">
        <v>2325</v>
      </c>
      <c r="B1339" s="31" t="s">
        <v>2324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x14ac:dyDescent="0.25">
      <c r="A1340" s="36" t="s">
        <v>2326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x14ac:dyDescent="0.25">
      <c r="A1341" s="36" t="s">
        <v>2328</v>
      </c>
      <c r="B1341" s="31" t="s">
        <v>2327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x14ac:dyDescent="0.25">
      <c r="A1342" s="36" t="s">
        <v>2330</v>
      </c>
      <c r="B1342" s="31" t="s">
        <v>2329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x14ac:dyDescent="0.25">
      <c r="A1343" s="36" t="s">
        <v>2332</v>
      </c>
      <c r="B1343" s="31" t="s">
        <v>2331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x14ac:dyDescent="0.25">
      <c r="A1344" s="36" t="s">
        <v>2333</v>
      </c>
      <c r="C1344" s="37"/>
      <c r="D1344" s="40" t="s">
        <v>149</v>
      </c>
      <c r="E1344" s="37"/>
      <c r="F1344" s="37"/>
    </row>
    <row r="1345" spans="1:7" x14ac:dyDescent="0.25">
      <c r="A1345" s="36" t="s">
        <v>2335</v>
      </c>
      <c r="B1345" s="31" t="s">
        <v>2334</v>
      </c>
      <c r="C1345" s="37"/>
      <c r="D1345" s="31" t="s">
        <v>149</v>
      </c>
      <c r="E1345" s="37"/>
      <c r="F1345" s="37"/>
      <c r="G1345" s="31" t="s">
        <v>203</v>
      </c>
    </row>
    <row r="1346" spans="1:7" x14ac:dyDescent="0.25">
      <c r="A1346" s="36" t="s">
        <v>2336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x14ac:dyDescent="0.25">
      <c r="A1347" s="36" t="s">
        <v>2338</v>
      </c>
      <c r="B1347" s="31" t="s">
        <v>2337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x14ac:dyDescent="0.25">
      <c r="A1348" s="36" t="s">
        <v>2340</v>
      </c>
      <c r="B1348" s="31" t="s">
        <v>2339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x14ac:dyDescent="0.25">
      <c r="A1349" s="36" t="s">
        <v>2341</v>
      </c>
      <c r="B1349" s="31" t="s">
        <v>2339</v>
      </c>
      <c r="D1349" s="32" t="s">
        <v>149</v>
      </c>
      <c r="E1349" s="37" t="s">
        <v>147</v>
      </c>
      <c r="F1349" s="37" t="s">
        <v>160</v>
      </c>
    </row>
    <row r="1350" spans="1:7" x14ac:dyDescent="0.25">
      <c r="A1350" s="36" t="s">
        <v>2342</v>
      </c>
      <c r="B1350" s="31" t="s">
        <v>2339</v>
      </c>
      <c r="C1350" s="32"/>
      <c r="D1350" s="31" t="s">
        <v>149</v>
      </c>
      <c r="E1350" s="37" t="s">
        <v>147</v>
      </c>
      <c r="F1350" s="37" t="s">
        <v>160</v>
      </c>
    </row>
    <row r="1351" spans="1:7" x14ac:dyDescent="0.25">
      <c r="A1351" s="36" t="s">
        <v>2343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x14ac:dyDescent="0.25">
      <c r="A1352" s="36" t="s">
        <v>2345</v>
      </c>
      <c r="B1352" s="31" t="s">
        <v>2344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" x14ac:dyDescent="0.3">
      <c r="A1353" s="60" t="s">
        <v>5003</v>
      </c>
      <c r="C1353" s="32"/>
      <c r="D1353" s="32"/>
      <c r="E1353" s="32"/>
      <c r="F1353" s="32"/>
    </row>
    <row r="1354" spans="1:7" x14ac:dyDescent="0.25">
      <c r="A1354" s="36" t="s">
        <v>2347</v>
      </c>
      <c r="B1354" s="31" t="s">
        <v>2346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x14ac:dyDescent="0.25">
      <c r="A1355" s="36" t="s">
        <v>2350</v>
      </c>
      <c r="B1355" s="31" t="s">
        <v>2349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x14ac:dyDescent="0.25">
      <c r="A1356" s="36" t="s">
        <v>2352</v>
      </c>
      <c r="B1356" s="31" t="s">
        <v>2351</v>
      </c>
      <c r="C1356" s="37"/>
      <c r="D1356" s="31" t="s">
        <v>149</v>
      </c>
      <c r="E1356" s="37" t="s">
        <v>147</v>
      </c>
      <c r="F1356" s="37" t="s">
        <v>160</v>
      </c>
    </row>
    <row r="1357" spans="1:7" x14ac:dyDescent="0.25">
      <c r="A1357" s="36" t="s">
        <v>2353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x14ac:dyDescent="0.25">
      <c r="A1358" s="36" t="s">
        <v>2355</v>
      </c>
      <c r="B1358" s="31" t="s">
        <v>2354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" x14ac:dyDescent="0.3">
      <c r="A1359" s="60" t="s">
        <v>5004</v>
      </c>
      <c r="C1359" s="32"/>
      <c r="E1359" s="32"/>
      <c r="F1359" s="32"/>
    </row>
    <row r="1360" spans="1:7" x14ac:dyDescent="0.25">
      <c r="A1360" s="36" t="s">
        <v>2357</v>
      </c>
      <c r="B1360" s="31" t="s">
        <v>2356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x14ac:dyDescent="0.25">
      <c r="A1361" s="36" t="s">
        <v>2359</v>
      </c>
      <c r="B1361" s="31" t="s">
        <v>2358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x14ac:dyDescent="0.25">
      <c r="A1362" s="57" t="s">
        <v>2361</v>
      </c>
      <c r="B1362" s="58" t="s">
        <v>2360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x14ac:dyDescent="0.25">
      <c r="A1363" s="36" t="s">
        <v>2362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x14ac:dyDescent="0.25">
      <c r="A1364" s="36" t="s">
        <v>2364</v>
      </c>
      <c r="B1364" s="31" t="s">
        <v>2363</v>
      </c>
      <c r="C1364" s="37"/>
      <c r="D1364" s="31" t="s">
        <v>189</v>
      </c>
      <c r="E1364" s="37"/>
      <c r="F1364" s="37"/>
    </row>
    <row r="1365" spans="1:10" x14ac:dyDescent="0.25">
      <c r="A1365" s="36" t="s">
        <v>2366</v>
      </c>
      <c r="B1365" s="31" t="s">
        <v>2365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" x14ac:dyDescent="0.3">
      <c r="A1366" s="60" t="s">
        <v>5005</v>
      </c>
      <c r="C1366" s="32"/>
      <c r="E1366" s="32"/>
      <c r="F1366" s="32"/>
    </row>
    <row r="1367" spans="1:10" x14ac:dyDescent="0.25">
      <c r="A1367" s="36" t="s">
        <v>2368</v>
      </c>
      <c r="B1367" s="31" t="s">
        <v>2367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x14ac:dyDescent="0.25">
      <c r="A1368" s="36" t="s">
        <v>2370</v>
      </c>
      <c r="B1368" s="31" t="s">
        <v>2369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" x14ac:dyDescent="0.3">
      <c r="A1369" s="60" t="s">
        <v>5006</v>
      </c>
      <c r="C1369" s="32"/>
      <c r="E1369" s="32"/>
      <c r="F1369" s="32"/>
    </row>
    <row r="1370" spans="1:10" ht="14.4" x14ac:dyDescent="0.3">
      <c r="A1370" s="60" t="s">
        <v>5007</v>
      </c>
      <c r="C1370" s="32"/>
      <c r="E1370" s="32"/>
      <c r="F1370" s="32"/>
    </row>
    <row r="1371" spans="1:10" x14ac:dyDescent="0.25">
      <c r="A1371" s="36" t="s">
        <v>2371</v>
      </c>
      <c r="C1371" s="37"/>
      <c r="D1371" s="40" t="s">
        <v>149</v>
      </c>
      <c r="E1371" s="37"/>
      <c r="F1371" s="37"/>
    </row>
    <row r="1372" spans="1:10" x14ac:dyDescent="0.25">
      <c r="A1372" s="36" t="s">
        <v>2373</v>
      </c>
      <c r="B1372" s="31" t="s">
        <v>2372</v>
      </c>
      <c r="C1372" s="37"/>
      <c r="D1372" s="31" t="s">
        <v>149</v>
      </c>
      <c r="E1372" s="37"/>
      <c r="F1372" s="37"/>
    </row>
    <row r="1373" spans="1:10" x14ac:dyDescent="0.25">
      <c r="A1373" s="36" t="s">
        <v>2375</v>
      </c>
      <c r="B1373" s="31" t="s">
        <v>2374</v>
      </c>
      <c r="C1373" s="37"/>
      <c r="D1373" s="31" t="s">
        <v>149</v>
      </c>
      <c r="E1373" s="37"/>
      <c r="F1373" s="37"/>
    </row>
    <row r="1374" spans="1:10" x14ac:dyDescent="0.25">
      <c r="A1374" s="36" t="s">
        <v>2376</v>
      </c>
      <c r="B1374" s="31" t="s">
        <v>2374</v>
      </c>
      <c r="C1374" s="37"/>
      <c r="D1374" s="31" t="s">
        <v>149</v>
      </c>
      <c r="E1374" s="37" t="s">
        <v>147</v>
      </c>
      <c r="F1374" s="37" t="s">
        <v>160</v>
      </c>
    </row>
    <row r="1375" spans="1:10" x14ac:dyDescent="0.25">
      <c r="A1375" s="36" t="s">
        <v>2377</v>
      </c>
      <c r="B1375" s="31" t="s">
        <v>2374</v>
      </c>
      <c r="C1375" s="37"/>
      <c r="D1375" s="31" t="s">
        <v>149</v>
      </c>
      <c r="E1375" s="37"/>
      <c r="F1375" s="37"/>
    </row>
    <row r="1376" spans="1:10" x14ac:dyDescent="0.25">
      <c r="A1376" s="36" t="s">
        <v>2378</v>
      </c>
      <c r="B1376" s="31" t="s">
        <v>2374</v>
      </c>
      <c r="C1376" s="37"/>
      <c r="D1376" s="32" t="s">
        <v>149</v>
      </c>
      <c r="E1376" s="37" t="s">
        <v>147</v>
      </c>
      <c r="F1376" s="37" t="s">
        <v>160</v>
      </c>
    </row>
    <row r="1377" spans="1:7" x14ac:dyDescent="0.25">
      <c r="A1377" s="36" t="s">
        <v>2379</v>
      </c>
      <c r="B1377" s="31" t="s">
        <v>2374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x14ac:dyDescent="0.25">
      <c r="A1378" s="36" t="s">
        <v>2381</v>
      </c>
      <c r="B1378" s="31" t="s">
        <v>2380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" x14ac:dyDescent="0.3">
      <c r="A1379" s="60" t="s">
        <v>5008</v>
      </c>
      <c r="C1379" s="32"/>
      <c r="E1379" s="32"/>
      <c r="F1379" s="32"/>
    </row>
    <row r="1380" spans="1:7" x14ac:dyDescent="0.25">
      <c r="A1380" s="36" t="s">
        <v>2383</v>
      </c>
      <c r="B1380" s="31" t="s">
        <v>2382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" x14ac:dyDescent="0.3">
      <c r="A1381" s="60" t="s">
        <v>5009</v>
      </c>
      <c r="C1381" s="32"/>
      <c r="D1381" s="32"/>
      <c r="E1381" s="32"/>
      <c r="F1381" s="32"/>
    </row>
    <row r="1382" spans="1:7" x14ac:dyDescent="0.25">
      <c r="A1382" s="36" t="s">
        <v>2385</v>
      </c>
      <c r="B1382" s="31" t="s">
        <v>2384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x14ac:dyDescent="0.25">
      <c r="A1383" s="36" t="s">
        <v>2387</v>
      </c>
      <c r="B1383" s="31" t="s">
        <v>2386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x14ac:dyDescent="0.25">
      <c r="A1384" s="36" t="s">
        <v>2389</v>
      </c>
      <c r="B1384" s="31" t="s">
        <v>2388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x14ac:dyDescent="0.25">
      <c r="A1385" s="36" t="s">
        <v>2391</v>
      </c>
      <c r="B1385" s="31" t="s">
        <v>2390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x14ac:dyDescent="0.25">
      <c r="A1386" s="36" t="s">
        <v>2393</v>
      </c>
      <c r="B1386" s="31" t="s">
        <v>2392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x14ac:dyDescent="0.25">
      <c r="A1387" s="36" t="s">
        <v>2395</v>
      </c>
      <c r="B1387" s="31" t="s">
        <v>2394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x14ac:dyDescent="0.25">
      <c r="A1388" s="36" t="s">
        <v>2397</v>
      </c>
      <c r="B1388" s="31" t="s">
        <v>2396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" x14ac:dyDescent="0.3">
      <c r="A1389" s="60" t="s">
        <v>5010</v>
      </c>
      <c r="C1389" s="32"/>
      <c r="E1389" s="32"/>
      <c r="F1389" s="32"/>
    </row>
    <row r="1390" spans="1:7" x14ac:dyDescent="0.25">
      <c r="A1390" s="36" t="s">
        <v>2399</v>
      </c>
      <c r="B1390" s="31" t="s">
        <v>2398</v>
      </c>
      <c r="C1390" s="37"/>
      <c r="D1390" s="31" t="s">
        <v>149</v>
      </c>
      <c r="E1390" s="37"/>
      <c r="F1390" s="37"/>
    </row>
    <row r="1391" spans="1:7" x14ac:dyDescent="0.25">
      <c r="A1391" s="36" t="s">
        <v>2401</v>
      </c>
      <c r="B1391" s="31" t="s">
        <v>2400</v>
      </c>
      <c r="C1391" s="37"/>
      <c r="D1391" s="31" t="s">
        <v>149</v>
      </c>
      <c r="E1391" s="37"/>
      <c r="F1391" s="37"/>
    </row>
    <row r="1392" spans="1:7" x14ac:dyDescent="0.25">
      <c r="A1392" s="36" t="s">
        <v>2403</v>
      </c>
      <c r="B1392" s="31" t="s">
        <v>2402</v>
      </c>
      <c r="C1392" s="37"/>
      <c r="D1392" s="31" t="s">
        <v>149</v>
      </c>
      <c r="E1392" s="37"/>
      <c r="F1392" s="37"/>
    </row>
    <row r="1393" spans="1:7" ht="14.4" x14ac:dyDescent="0.3">
      <c r="A1393" s="60" t="s">
        <v>5011</v>
      </c>
      <c r="C1393" s="32"/>
      <c r="E1393" s="32"/>
      <c r="F1393" s="32"/>
    </row>
    <row r="1394" spans="1:7" x14ac:dyDescent="0.25">
      <c r="A1394" s="36" t="s">
        <v>2405</v>
      </c>
      <c r="B1394" s="31" t="s">
        <v>2404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x14ac:dyDescent="0.25">
      <c r="A1395" s="36" t="s">
        <v>2406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x14ac:dyDescent="0.25">
      <c r="A1396" s="36" t="s">
        <v>2408</v>
      </c>
      <c r="B1396" s="31" t="s">
        <v>2407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x14ac:dyDescent="0.25">
      <c r="A1397" s="36" t="s">
        <v>2410</v>
      </c>
      <c r="B1397" s="31" t="s">
        <v>2409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" x14ac:dyDescent="0.3">
      <c r="A1398" s="60" t="s">
        <v>5012</v>
      </c>
      <c r="E1398" s="32"/>
      <c r="F1398" s="32"/>
    </row>
    <row r="1399" spans="1:7" x14ac:dyDescent="0.25">
      <c r="A1399" s="36" t="s">
        <v>2411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x14ac:dyDescent="0.25">
      <c r="A1400" s="36" t="s">
        <v>2413</v>
      </c>
      <c r="B1400" s="31" t="s">
        <v>2412</v>
      </c>
      <c r="C1400" s="37"/>
      <c r="D1400" s="31" t="s">
        <v>189</v>
      </c>
      <c r="E1400" s="37"/>
      <c r="F1400" s="37"/>
    </row>
    <row r="1401" spans="1:7" ht="14.4" x14ac:dyDescent="0.3">
      <c r="A1401" s="60" t="s">
        <v>5013</v>
      </c>
      <c r="C1401" s="32"/>
      <c r="E1401" s="32"/>
      <c r="F1401" s="32"/>
    </row>
    <row r="1402" spans="1:7" x14ac:dyDescent="0.25">
      <c r="A1402" s="36" t="s">
        <v>2415</v>
      </c>
      <c r="B1402" s="31" t="s">
        <v>2414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x14ac:dyDescent="0.25">
      <c r="A1403" s="36" t="s">
        <v>2417</v>
      </c>
      <c r="B1403" s="31" t="s">
        <v>2416</v>
      </c>
      <c r="C1403" s="37"/>
      <c r="D1403" s="31" t="s">
        <v>149</v>
      </c>
      <c r="E1403" s="37"/>
      <c r="F1403" s="37"/>
    </row>
    <row r="1404" spans="1:7" x14ac:dyDescent="0.25">
      <c r="A1404" s="36" t="s">
        <v>2419</v>
      </c>
      <c r="B1404" s="31" t="s">
        <v>2418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x14ac:dyDescent="0.25">
      <c r="A1405" s="36" t="s">
        <v>2420</v>
      </c>
      <c r="B1405" s="31" t="s">
        <v>2418</v>
      </c>
      <c r="C1405" s="37"/>
      <c r="D1405" s="31" t="s">
        <v>149</v>
      </c>
      <c r="E1405" s="37" t="s">
        <v>147</v>
      </c>
      <c r="F1405" s="37" t="s">
        <v>160</v>
      </c>
    </row>
    <row r="1406" spans="1:7" x14ac:dyDescent="0.25">
      <c r="A1406" s="36" t="s">
        <v>2421</v>
      </c>
      <c r="C1406" s="37"/>
      <c r="D1406" s="40" t="s">
        <v>149</v>
      </c>
      <c r="E1406" s="37" t="s">
        <v>147</v>
      </c>
      <c r="F1406" s="37" t="s">
        <v>160</v>
      </c>
    </row>
    <row r="1407" spans="1:7" x14ac:dyDescent="0.25">
      <c r="A1407" s="36" t="s">
        <v>2422</v>
      </c>
      <c r="B1407" s="31" t="s">
        <v>2418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" x14ac:dyDescent="0.3">
      <c r="A1408" s="60" t="s">
        <v>5014</v>
      </c>
      <c r="C1408" s="32"/>
      <c r="E1408" s="32"/>
      <c r="F1408" s="32"/>
    </row>
    <row r="1409" spans="1:7" x14ac:dyDescent="0.25">
      <c r="A1409" s="36" t="s">
        <v>2424</v>
      </c>
      <c r="B1409" s="31" t="s">
        <v>2423</v>
      </c>
      <c r="C1409" s="37"/>
      <c r="D1409" s="32" t="s">
        <v>149</v>
      </c>
      <c r="E1409" s="37"/>
      <c r="F1409" s="37"/>
      <c r="G1409" s="31" t="s">
        <v>203</v>
      </c>
    </row>
    <row r="1410" spans="1:7" x14ac:dyDescent="0.25">
      <c r="A1410" s="36" t="s">
        <v>2426</v>
      </c>
      <c r="B1410" s="31" t="s">
        <v>2425</v>
      </c>
      <c r="C1410" s="37"/>
      <c r="D1410" s="31" t="s">
        <v>149</v>
      </c>
      <c r="E1410" s="37"/>
      <c r="F1410" s="37"/>
    </row>
    <row r="1411" spans="1:7" x14ac:dyDescent="0.25">
      <c r="A1411" s="36" t="s">
        <v>2427</v>
      </c>
      <c r="B1411" s="31" t="s">
        <v>2425</v>
      </c>
      <c r="C1411" s="37"/>
      <c r="D1411" s="31" t="s">
        <v>149</v>
      </c>
      <c r="E1411" s="37"/>
      <c r="F1411" s="37"/>
    </row>
    <row r="1412" spans="1:7" x14ac:dyDescent="0.25">
      <c r="A1412" s="36" t="s">
        <v>2429</v>
      </c>
      <c r="B1412" s="31" t="s">
        <v>2428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x14ac:dyDescent="0.25">
      <c r="A1413" s="36" t="s">
        <v>2431</v>
      </c>
      <c r="B1413" s="32" t="s">
        <v>2430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x14ac:dyDescent="0.25">
      <c r="A1414" s="36" t="s">
        <v>2433</v>
      </c>
      <c r="B1414" s="31" t="s">
        <v>2432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" x14ac:dyDescent="0.3">
      <c r="A1415" s="60" t="s">
        <v>5015</v>
      </c>
      <c r="C1415" s="32"/>
      <c r="E1415" s="32"/>
      <c r="F1415" s="32"/>
    </row>
    <row r="1416" spans="1:7" x14ac:dyDescent="0.25">
      <c r="A1416" s="36" t="s">
        <v>2435</v>
      </c>
      <c r="B1416" s="31" t="s">
        <v>2434</v>
      </c>
      <c r="C1416" s="37"/>
      <c r="D1416" s="31" t="s">
        <v>149</v>
      </c>
      <c r="E1416" s="37" t="s">
        <v>147</v>
      </c>
      <c r="F1416" s="37" t="s">
        <v>160</v>
      </c>
    </row>
    <row r="1417" spans="1:7" x14ac:dyDescent="0.25">
      <c r="A1417" s="36" t="s">
        <v>2437</v>
      </c>
      <c r="B1417" s="31" t="s">
        <v>2436</v>
      </c>
      <c r="C1417" s="37"/>
      <c r="D1417" s="31" t="s">
        <v>149</v>
      </c>
      <c r="E1417" s="37" t="s">
        <v>147</v>
      </c>
      <c r="F1417" s="37" t="s">
        <v>160</v>
      </c>
    </row>
    <row r="1418" spans="1:7" x14ac:dyDescent="0.25">
      <c r="A1418" s="36" t="s">
        <v>2439</v>
      </c>
      <c r="B1418" s="31" t="s">
        <v>2438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" x14ac:dyDescent="0.3">
      <c r="A1419" s="60" t="s">
        <v>5016</v>
      </c>
      <c r="D1419" s="32"/>
    </row>
    <row r="1420" spans="1:7" x14ac:dyDescent="0.25">
      <c r="A1420" s="36" t="s">
        <v>2441</v>
      </c>
      <c r="B1420" s="31" t="s">
        <v>2440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" x14ac:dyDescent="0.3">
      <c r="A1421" s="60" t="s">
        <v>5017</v>
      </c>
      <c r="D1421" s="32"/>
    </row>
    <row r="1422" spans="1:7" x14ac:dyDescent="0.25">
      <c r="A1422" s="36" t="s">
        <v>2443</v>
      </c>
      <c r="B1422" s="31" t="s">
        <v>2442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x14ac:dyDescent="0.25">
      <c r="A1423" s="36" t="s">
        <v>2445</v>
      </c>
      <c r="B1423" s="31" t="s">
        <v>2444</v>
      </c>
      <c r="C1423" s="37"/>
      <c r="D1423" s="32" t="s">
        <v>149</v>
      </c>
      <c r="E1423" s="37"/>
      <c r="F1423" s="37"/>
    </row>
    <row r="1424" spans="1:7" ht="14.4" x14ac:dyDescent="0.3">
      <c r="A1424" s="60" t="s">
        <v>5018</v>
      </c>
      <c r="C1424" s="32"/>
      <c r="E1424" s="32"/>
      <c r="F1424" s="32"/>
    </row>
    <row r="1425" spans="1:7" x14ac:dyDescent="0.25">
      <c r="A1425" s="36" t="s">
        <v>2447</v>
      </c>
      <c r="B1425" s="31" t="s">
        <v>2446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" x14ac:dyDescent="0.3">
      <c r="A1426" s="60" t="s">
        <v>5019</v>
      </c>
      <c r="C1426" s="32"/>
      <c r="E1426" s="32"/>
      <c r="F1426" s="32"/>
    </row>
    <row r="1427" spans="1:7" x14ac:dyDescent="0.25">
      <c r="A1427" s="36" t="s">
        <v>2449</v>
      </c>
      <c r="B1427" s="31" t="s">
        <v>2448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x14ac:dyDescent="0.25">
      <c r="A1428" s="36" t="s">
        <v>2450</v>
      </c>
      <c r="B1428" s="31" t="s">
        <v>2448</v>
      </c>
      <c r="C1428" s="37"/>
      <c r="D1428" s="31" t="s">
        <v>149</v>
      </c>
      <c r="E1428" s="37"/>
      <c r="F1428" s="37"/>
    </row>
    <row r="1429" spans="1:7" ht="14.4" x14ac:dyDescent="0.3">
      <c r="A1429" s="60" t="s">
        <v>5020</v>
      </c>
      <c r="C1429" s="32"/>
      <c r="E1429" s="32"/>
      <c r="F1429" s="32"/>
    </row>
    <row r="1430" spans="1:7" x14ac:dyDescent="0.25">
      <c r="A1430" s="36" t="s">
        <v>2452</v>
      </c>
      <c r="B1430" s="31" t="s">
        <v>2451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x14ac:dyDescent="0.25">
      <c r="A1431" s="36" t="s">
        <v>2454</v>
      </c>
      <c r="B1431" s="31" t="s">
        <v>2453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x14ac:dyDescent="0.25">
      <c r="A1432" s="37" t="s">
        <v>2456</v>
      </c>
      <c r="B1432" s="40" t="s">
        <v>2455</v>
      </c>
      <c r="C1432" s="32"/>
      <c r="D1432" s="40" t="s">
        <v>149</v>
      </c>
      <c r="E1432" s="37" t="s">
        <v>152</v>
      </c>
      <c r="F1432" s="37" t="s">
        <v>148</v>
      </c>
    </row>
    <row r="1433" spans="1:7" x14ac:dyDescent="0.25">
      <c r="A1433" s="36" t="s">
        <v>2458</v>
      </c>
      <c r="B1433" s="31" t="s">
        <v>2457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x14ac:dyDescent="0.25">
      <c r="A1434" s="36" t="s">
        <v>2460</v>
      </c>
      <c r="B1434" s="31" t="s">
        <v>2459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x14ac:dyDescent="0.25">
      <c r="A1435" s="36" t="s">
        <v>2462</v>
      </c>
      <c r="B1435" s="31" t="s">
        <v>2461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x14ac:dyDescent="0.25">
      <c r="A1436" s="36" t="s">
        <v>2464</v>
      </c>
      <c r="B1436" s="31" t="s">
        <v>2463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x14ac:dyDescent="0.25">
      <c r="A1437" s="36" t="s">
        <v>2466</v>
      </c>
      <c r="B1437" s="31" t="s">
        <v>2465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x14ac:dyDescent="0.25">
      <c r="A1438" s="36" t="s">
        <v>2468</v>
      </c>
      <c r="B1438" s="31" t="s">
        <v>2467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" x14ac:dyDescent="0.3">
      <c r="A1439" s="60" t="s">
        <v>5021</v>
      </c>
      <c r="C1439" s="32"/>
      <c r="E1439" s="32"/>
      <c r="F1439" s="32"/>
    </row>
    <row r="1440" spans="1:7" x14ac:dyDescent="0.25">
      <c r="A1440" s="36" t="s">
        <v>2470</v>
      </c>
      <c r="B1440" s="31" t="s">
        <v>2469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" x14ac:dyDescent="0.3">
      <c r="A1441" s="60" t="s">
        <v>5022</v>
      </c>
      <c r="C1441" s="32"/>
      <c r="E1441" s="32"/>
      <c r="F1441" s="32"/>
    </row>
    <row r="1442" spans="1:7" ht="14.4" x14ac:dyDescent="0.3">
      <c r="A1442" s="60" t="s">
        <v>5023</v>
      </c>
      <c r="C1442" s="32"/>
      <c r="E1442" s="32"/>
      <c r="F1442" s="32"/>
    </row>
    <row r="1443" spans="1:7" x14ac:dyDescent="0.25">
      <c r="A1443" s="36" t="s">
        <v>2471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x14ac:dyDescent="0.25">
      <c r="A1444" s="36" t="s">
        <v>2473</v>
      </c>
      <c r="B1444" s="31" t="s">
        <v>2472</v>
      </c>
      <c r="C1444" s="37"/>
      <c r="D1444" s="31" t="s">
        <v>157</v>
      </c>
      <c r="E1444" s="37"/>
      <c r="F1444" s="37"/>
    </row>
    <row r="1445" spans="1:7" x14ac:dyDescent="0.25">
      <c r="A1445" s="36" t="s">
        <v>2475</v>
      </c>
      <c r="B1445" s="31" t="s">
        <v>2474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x14ac:dyDescent="0.25">
      <c r="A1446" s="36" t="s">
        <v>2477</v>
      </c>
      <c r="B1446" s="31" t="s">
        <v>2476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" x14ac:dyDescent="0.3">
      <c r="A1447" s="60" t="s">
        <v>5024</v>
      </c>
      <c r="C1447" s="32"/>
      <c r="E1447" s="32"/>
      <c r="F1447" s="32"/>
    </row>
    <row r="1448" spans="1:7" x14ac:dyDescent="0.25">
      <c r="A1448" s="36" t="s">
        <v>2479</v>
      </c>
      <c r="B1448" s="31" t="s">
        <v>2478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" x14ac:dyDescent="0.3">
      <c r="A1449" s="60" t="s">
        <v>5025</v>
      </c>
      <c r="C1449" s="32"/>
      <c r="E1449" s="32"/>
      <c r="F1449" s="32"/>
    </row>
    <row r="1450" spans="1:7" x14ac:dyDescent="0.25">
      <c r="A1450" s="36" t="s">
        <v>2481</v>
      </c>
      <c r="B1450" s="31" t="s">
        <v>2480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" x14ac:dyDescent="0.3">
      <c r="A1451" s="60" t="s">
        <v>5026</v>
      </c>
      <c r="C1451" s="32"/>
      <c r="E1451" s="32"/>
      <c r="F1451" s="32"/>
    </row>
    <row r="1452" spans="1:7" x14ac:dyDescent="0.25">
      <c r="A1452" s="36" t="s">
        <v>2482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" x14ac:dyDescent="0.3">
      <c r="A1453" s="60" t="s">
        <v>5027</v>
      </c>
      <c r="C1453" s="32"/>
      <c r="E1453" s="32"/>
      <c r="F1453" s="32"/>
    </row>
    <row r="1454" spans="1:7" x14ac:dyDescent="0.25">
      <c r="A1454" s="36" t="s">
        <v>2484</v>
      </c>
      <c r="B1454" s="31" t="s">
        <v>2483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" x14ac:dyDescent="0.3">
      <c r="A1455" s="60" t="s">
        <v>5028</v>
      </c>
      <c r="C1455" s="32"/>
      <c r="E1455" s="32"/>
      <c r="F1455" s="32"/>
    </row>
    <row r="1456" spans="1:7" x14ac:dyDescent="0.25">
      <c r="A1456" s="36" t="s">
        <v>2486</v>
      </c>
      <c r="B1456" s="31" t="s">
        <v>2485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x14ac:dyDescent="0.25">
      <c r="A1457" s="36" t="s">
        <v>2488</v>
      </c>
      <c r="B1457" s="31" t="s">
        <v>2487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x14ac:dyDescent="0.25">
      <c r="A1458" s="36" t="s">
        <v>2490</v>
      </c>
      <c r="B1458" s="31" t="s">
        <v>2489</v>
      </c>
      <c r="C1458" s="37"/>
      <c r="D1458" s="31" t="s">
        <v>149</v>
      </c>
      <c r="E1458" s="37"/>
      <c r="F1458" s="37"/>
    </row>
    <row r="1459" spans="1:7" ht="14.4" x14ac:dyDescent="0.3">
      <c r="A1459" s="60" t="s">
        <v>5029</v>
      </c>
      <c r="C1459" s="32"/>
      <c r="E1459" s="32"/>
      <c r="F1459" s="32"/>
    </row>
    <row r="1460" spans="1:7" x14ac:dyDescent="0.25">
      <c r="A1460" s="36" t="s">
        <v>2492</v>
      </c>
      <c r="B1460" s="31" t="s">
        <v>2491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x14ac:dyDescent="0.25">
      <c r="A1461" s="36" t="s">
        <v>2494</v>
      </c>
      <c r="B1461" s="31" t="s">
        <v>2493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x14ac:dyDescent="0.25">
      <c r="A1462" s="36" t="s">
        <v>2496</v>
      </c>
      <c r="B1462" s="31" t="s">
        <v>2495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" x14ac:dyDescent="0.3">
      <c r="A1463" s="60" t="s">
        <v>5030</v>
      </c>
      <c r="C1463" s="32"/>
      <c r="E1463" s="32"/>
      <c r="F1463" s="32"/>
    </row>
    <row r="1464" spans="1:7" x14ac:dyDescent="0.25">
      <c r="A1464" s="36" t="s">
        <v>2498</v>
      </c>
      <c r="B1464" s="31" t="s">
        <v>2497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" x14ac:dyDescent="0.3">
      <c r="A1465" s="60" t="s">
        <v>5031</v>
      </c>
      <c r="C1465" s="32"/>
      <c r="E1465" s="32"/>
      <c r="F1465" s="32"/>
    </row>
    <row r="1466" spans="1:7" x14ac:dyDescent="0.25">
      <c r="A1466" s="36" t="s">
        <v>2500</v>
      </c>
      <c r="B1466" s="31" t="s">
        <v>2499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x14ac:dyDescent="0.25">
      <c r="A1467" s="36" t="s">
        <v>2502</v>
      </c>
      <c r="B1467" s="31" t="s">
        <v>2501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" x14ac:dyDescent="0.3">
      <c r="A1468" s="60" t="s">
        <v>5032</v>
      </c>
      <c r="C1468" s="32"/>
      <c r="E1468" s="32"/>
      <c r="F1468" s="32"/>
    </row>
    <row r="1469" spans="1:7" x14ac:dyDescent="0.25">
      <c r="A1469" s="36" t="s">
        <v>2504</v>
      </c>
      <c r="B1469" s="31" t="s">
        <v>2503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x14ac:dyDescent="0.25">
      <c r="A1470" s="36" t="s">
        <v>2506</v>
      </c>
      <c r="B1470" s="31" t="s">
        <v>2505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x14ac:dyDescent="0.25">
      <c r="A1471" s="36" t="s">
        <v>2507</v>
      </c>
      <c r="C1471" s="37"/>
      <c r="D1471" s="40" t="s">
        <v>189</v>
      </c>
      <c r="E1471" s="37"/>
      <c r="F1471" s="37"/>
    </row>
    <row r="1472" spans="1:7" x14ac:dyDescent="0.25">
      <c r="A1472" s="36" t="s">
        <v>2509</v>
      </c>
      <c r="B1472" s="31" t="s">
        <v>2508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x14ac:dyDescent="0.25">
      <c r="A1473" s="36" t="s">
        <v>2511</v>
      </c>
      <c r="B1473" s="31" t="s">
        <v>2510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x14ac:dyDescent="0.25">
      <c r="A1474" s="36" t="s">
        <v>2513</v>
      </c>
      <c r="B1474" s="31" t="s">
        <v>2512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x14ac:dyDescent="0.25">
      <c r="A1475" s="36" t="s">
        <v>2515</v>
      </c>
      <c r="B1475" s="31" t="s">
        <v>2514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x14ac:dyDescent="0.25">
      <c r="A1476" s="36" t="s">
        <v>2517</v>
      </c>
      <c r="B1476" s="31" t="s">
        <v>2516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x14ac:dyDescent="0.25">
      <c r="A1477" s="36" t="s">
        <v>2519</v>
      </c>
      <c r="B1477" s="31" t="s">
        <v>2518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x14ac:dyDescent="0.25">
      <c r="A1478" s="36" t="s">
        <v>2521</v>
      </c>
      <c r="B1478" s="31" t="s">
        <v>2520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x14ac:dyDescent="0.25">
      <c r="A1479" s="36" t="s">
        <v>2523</v>
      </c>
      <c r="B1479" s="31" t="s">
        <v>2522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x14ac:dyDescent="0.25">
      <c r="A1480" s="36" t="s">
        <v>2525</v>
      </c>
      <c r="B1480" s="31" t="s">
        <v>2524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x14ac:dyDescent="0.25">
      <c r="A1481" s="36" t="s">
        <v>2527</v>
      </c>
      <c r="B1481" s="31" t="s">
        <v>2526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x14ac:dyDescent="0.25">
      <c r="A1482" s="36" t="s">
        <v>2529</v>
      </c>
      <c r="B1482" s="31" t="s">
        <v>2528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x14ac:dyDescent="0.25">
      <c r="A1483" s="36" t="s">
        <v>2531</v>
      </c>
      <c r="B1483" s="31" t="s">
        <v>2530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x14ac:dyDescent="0.25">
      <c r="A1484" s="36" t="s">
        <v>2533</v>
      </c>
      <c r="B1484" s="31" t="s">
        <v>2532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x14ac:dyDescent="0.25">
      <c r="A1485" s="36" t="s">
        <v>2535</v>
      </c>
      <c r="B1485" s="31" t="s">
        <v>2534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x14ac:dyDescent="0.25">
      <c r="A1486" s="36" t="s">
        <v>2537</v>
      </c>
      <c r="B1486" s="31" t="s">
        <v>2536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x14ac:dyDescent="0.25">
      <c r="A1487" s="36" t="s">
        <v>2539</v>
      </c>
      <c r="B1487" s="31" t="s">
        <v>2538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x14ac:dyDescent="0.25">
      <c r="A1488" s="36" t="s">
        <v>2541</v>
      </c>
      <c r="B1488" s="31" t="s">
        <v>2540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" x14ac:dyDescent="0.3">
      <c r="A1489" s="60" t="s">
        <v>5033</v>
      </c>
      <c r="C1489" s="32"/>
      <c r="E1489" s="32"/>
      <c r="F1489" s="32"/>
    </row>
    <row r="1490" spans="1:7" x14ac:dyDescent="0.25">
      <c r="A1490" s="36" t="s">
        <v>2542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x14ac:dyDescent="0.25">
      <c r="A1491" s="36" t="s">
        <v>2544</v>
      </c>
      <c r="B1491" s="31" t="s">
        <v>2543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x14ac:dyDescent="0.25">
      <c r="A1492" s="36" t="s">
        <v>2546</v>
      </c>
      <c r="B1492" s="31" t="s">
        <v>2545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x14ac:dyDescent="0.25">
      <c r="A1493" s="36" t="s">
        <v>2548</v>
      </c>
      <c r="B1493" s="31" t="s">
        <v>2547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x14ac:dyDescent="0.25">
      <c r="A1494" s="36" t="s">
        <v>2550</v>
      </c>
      <c r="B1494" s="31" t="s">
        <v>2549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x14ac:dyDescent="0.25">
      <c r="A1495" s="36" t="s">
        <v>2552</v>
      </c>
      <c r="B1495" s="31" t="s">
        <v>2551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x14ac:dyDescent="0.25">
      <c r="A1496" s="36" t="s">
        <v>2554</v>
      </c>
      <c r="B1496" s="31" t="s">
        <v>2553</v>
      </c>
      <c r="C1496" s="32"/>
      <c r="D1496" s="31" t="s">
        <v>189</v>
      </c>
      <c r="E1496" s="37" t="s">
        <v>147</v>
      </c>
      <c r="F1496" s="37" t="s">
        <v>160</v>
      </c>
    </row>
    <row r="1497" spans="1:7" x14ac:dyDescent="0.25">
      <c r="A1497" s="36" t="s">
        <v>2555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x14ac:dyDescent="0.25">
      <c r="A1498" s="36" t="s">
        <v>2557</v>
      </c>
      <c r="B1498" s="31" t="s">
        <v>2556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x14ac:dyDescent="0.25">
      <c r="A1499" s="36" t="s">
        <v>2559</v>
      </c>
      <c r="B1499" s="31" t="s">
        <v>2558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" x14ac:dyDescent="0.3">
      <c r="A1500" s="60" t="s">
        <v>5034</v>
      </c>
      <c r="C1500" s="32"/>
      <c r="E1500" s="32"/>
      <c r="F1500" s="32"/>
    </row>
    <row r="1501" spans="1:7" x14ac:dyDescent="0.25">
      <c r="A1501" s="36" t="s">
        <v>2560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x14ac:dyDescent="0.25">
      <c r="A1502" s="36" t="s">
        <v>2562</v>
      </c>
      <c r="B1502" s="31" t="s">
        <v>2561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x14ac:dyDescent="0.25">
      <c r="A1503" s="36" t="s">
        <v>2564</v>
      </c>
      <c r="B1503" s="31" t="s">
        <v>2563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" x14ac:dyDescent="0.3">
      <c r="A1504" s="60" t="s">
        <v>5035</v>
      </c>
      <c r="C1504" s="32"/>
      <c r="E1504" s="32"/>
      <c r="F1504" s="32"/>
    </row>
    <row r="1505" spans="1:7" x14ac:dyDescent="0.25">
      <c r="A1505" s="36" t="s">
        <v>2566</v>
      </c>
      <c r="B1505" s="31" t="s">
        <v>2565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" x14ac:dyDescent="0.3">
      <c r="A1506" s="60" t="s">
        <v>5036</v>
      </c>
      <c r="C1506" s="32"/>
      <c r="E1506" s="32"/>
      <c r="F1506" s="32"/>
    </row>
    <row r="1507" spans="1:7" x14ac:dyDescent="0.25">
      <c r="A1507" s="36" t="s">
        <v>2567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x14ac:dyDescent="0.25">
      <c r="A1508" s="36" t="s">
        <v>2569</v>
      </c>
      <c r="B1508" s="31" t="s">
        <v>2568</v>
      </c>
      <c r="C1508" s="37"/>
      <c r="D1508" s="31" t="s">
        <v>149</v>
      </c>
      <c r="E1508" s="37"/>
      <c r="F1508" s="37"/>
    </row>
    <row r="1509" spans="1:7" ht="14.4" x14ac:dyDescent="0.3">
      <c r="A1509" s="60" t="s">
        <v>5037</v>
      </c>
      <c r="C1509" s="32"/>
      <c r="E1509" s="32"/>
      <c r="F1509" s="32"/>
    </row>
    <row r="1510" spans="1:7" x14ac:dyDescent="0.25">
      <c r="A1510" s="36" t="s">
        <v>2571</v>
      </c>
      <c r="B1510" s="31" t="s">
        <v>2570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" x14ac:dyDescent="0.3">
      <c r="A1511" s="60" t="s">
        <v>5038</v>
      </c>
      <c r="C1511" s="32"/>
      <c r="E1511" s="32"/>
      <c r="F1511" s="32"/>
    </row>
    <row r="1512" spans="1:7" x14ac:dyDescent="0.25">
      <c r="A1512" s="36" t="s">
        <v>2573</v>
      </c>
      <c r="B1512" s="31" t="s">
        <v>2572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" x14ac:dyDescent="0.3">
      <c r="A1513" s="60" t="s">
        <v>5039</v>
      </c>
      <c r="C1513" s="32"/>
      <c r="E1513" s="32"/>
      <c r="F1513" s="32"/>
    </row>
    <row r="1514" spans="1:7" x14ac:dyDescent="0.25">
      <c r="A1514" s="36" t="s">
        <v>2575</v>
      </c>
      <c r="B1514" s="31" t="s">
        <v>2574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x14ac:dyDescent="0.25">
      <c r="A1515" s="36" t="s">
        <v>2577</v>
      </c>
      <c r="B1515" s="31" t="s">
        <v>2576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x14ac:dyDescent="0.25">
      <c r="A1516" s="36" t="s">
        <v>2579</v>
      </c>
      <c r="B1516" s="31" t="s">
        <v>2578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x14ac:dyDescent="0.25">
      <c r="A1517" s="36" t="s">
        <v>2581</v>
      </c>
      <c r="B1517" s="31" t="s">
        <v>2580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x14ac:dyDescent="0.25">
      <c r="A1518" s="36" t="s">
        <v>2583</v>
      </c>
      <c r="B1518" s="31" t="s">
        <v>2582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" x14ac:dyDescent="0.3">
      <c r="A1519" s="60" t="s">
        <v>5040</v>
      </c>
    </row>
    <row r="1520" spans="1:7" x14ac:dyDescent="0.25">
      <c r="A1520" s="36" t="s">
        <v>2585</v>
      </c>
      <c r="B1520" s="31" t="s">
        <v>2584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" x14ac:dyDescent="0.3">
      <c r="A1521" s="60" t="s">
        <v>5041</v>
      </c>
      <c r="C1521" s="32"/>
      <c r="E1521" s="32"/>
      <c r="F1521" s="32"/>
    </row>
    <row r="1522" spans="1:6" x14ac:dyDescent="0.25">
      <c r="A1522" s="36" t="s">
        <v>2587</v>
      </c>
      <c r="B1522" s="31" t="s">
        <v>2586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" x14ac:dyDescent="0.3">
      <c r="A1523" s="60" t="s">
        <v>5042</v>
      </c>
      <c r="B1523" s="32"/>
      <c r="C1523" s="32"/>
      <c r="D1523" s="32"/>
      <c r="E1523" s="32"/>
      <c r="F1523" s="32"/>
    </row>
    <row r="1524" spans="1:6" x14ac:dyDescent="0.25">
      <c r="A1524" s="36" t="s">
        <v>2589</v>
      </c>
      <c r="B1524" s="31" t="s">
        <v>2588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" x14ac:dyDescent="0.3">
      <c r="A1525" s="60" t="s">
        <v>5043</v>
      </c>
      <c r="C1525" s="32"/>
      <c r="E1525" s="32"/>
      <c r="F1525" s="32"/>
    </row>
    <row r="1526" spans="1:6" x14ac:dyDescent="0.25">
      <c r="A1526" s="36" t="s">
        <v>2591</v>
      </c>
      <c r="B1526" s="31" t="s">
        <v>2590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x14ac:dyDescent="0.25">
      <c r="A1527" s="36" t="s">
        <v>2593</v>
      </c>
      <c r="B1527" s="31" t="s">
        <v>2592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" x14ac:dyDescent="0.3">
      <c r="A1528" s="60" t="s">
        <v>5044</v>
      </c>
      <c r="C1528" s="32"/>
      <c r="E1528" s="32"/>
      <c r="F1528" s="32"/>
    </row>
    <row r="1529" spans="1:6" x14ac:dyDescent="0.25">
      <c r="A1529" s="36" t="s">
        <v>2595</v>
      </c>
      <c r="B1529" s="31" t="s">
        <v>2594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" x14ac:dyDescent="0.3">
      <c r="A1530" s="60" t="s">
        <v>5045</v>
      </c>
      <c r="C1530" s="32"/>
      <c r="E1530" s="32"/>
      <c r="F1530" s="32"/>
    </row>
    <row r="1531" spans="1:6" x14ac:dyDescent="0.25">
      <c r="A1531" s="36" t="s">
        <v>2597</v>
      </c>
      <c r="B1531" s="31" t="s">
        <v>2596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x14ac:dyDescent="0.25">
      <c r="A1532" s="36" t="s">
        <v>2598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x14ac:dyDescent="0.25">
      <c r="A1533" s="36" t="s">
        <v>2600</v>
      </c>
      <c r="B1533" s="31" t="s">
        <v>2599</v>
      </c>
      <c r="C1533" s="37"/>
      <c r="D1533" s="32" t="s">
        <v>149</v>
      </c>
      <c r="E1533" s="37"/>
      <c r="F1533" s="37"/>
    </row>
    <row r="1534" spans="1:6" x14ac:dyDescent="0.25">
      <c r="A1534" s="36" t="s">
        <v>2602</v>
      </c>
      <c r="B1534" s="31" t="s">
        <v>2601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x14ac:dyDescent="0.25">
      <c r="A1535" s="36" t="s">
        <v>2604</v>
      </c>
      <c r="B1535" s="31" t="s">
        <v>2603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" x14ac:dyDescent="0.3">
      <c r="A1536" s="60" t="s">
        <v>5046</v>
      </c>
      <c r="C1536" s="32"/>
      <c r="E1536" s="32"/>
      <c r="F1536" s="32"/>
    </row>
    <row r="1537" spans="1:7" x14ac:dyDescent="0.25">
      <c r="A1537" s="36" t="s">
        <v>2606</v>
      </c>
      <c r="B1537" s="31" t="s">
        <v>2605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x14ac:dyDescent="0.25">
      <c r="A1538" s="36" t="s">
        <v>2607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x14ac:dyDescent="0.25">
      <c r="A1539" s="36" t="s">
        <v>2609</v>
      </c>
      <c r="B1539" s="31" t="s">
        <v>2608</v>
      </c>
      <c r="C1539" s="37"/>
      <c r="D1539" s="31" t="s">
        <v>149</v>
      </c>
      <c r="E1539" s="37"/>
      <c r="F1539" s="37"/>
    </row>
    <row r="1540" spans="1:7" x14ac:dyDescent="0.25">
      <c r="A1540" s="36" t="s">
        <v>2611</v>
      </c>
      <c r="B1540" s="31" t="s">
        <v>2610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" x14ac:dyDescent="0.3">
      <c r="A1541" s="60" t="s">
        <v>5047</v>
      </c>
      <c r="C1541" s="32"/>
      <c r="E1541" s="32"/>
      <c r="F1541" s="32"/>
    </row>
    <row r="1542" spans="1:7" x14ac:dyDescent="0.25">
      <c r="A1542" s="36" t="s">
        <v>2613</v>
      </c>
      <c r="B1542" s="31" t="s">
        <v>2612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x14ac:dyDescent="0.25">
      <c r="A1543" s="36" t="s">
        <v>2614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x14ac:dyDescent="0.25">
      <c r="A1544" s="36" t="s">
        <v>2616</v>
      </c>
      <c r="B1544" s="31" t="s">
        <v>2615</v>
      </c>
      <c r="C1544" s="37"/>
      <c r="D1544" s="31" t="s">
        <v>149</v>
      </c>
      <c r="E1544" s="37"/>
      <c r="F1544" s="37"/>
      <c r="G1544" s="31" t="s">
        <v>144</v>
      </c>
    </row>
    <row r="1545" spans="1:7" x14ac:dyDescent="0.25">
      <c r="A1545" s="36" t="s">
        <v>2618</v>
      </c>
      <c r="B1545" s="31" t="s">
        <v>2617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x14ac:dyDescent="0.25">
      <c r="A1546" s="36" t="s">
        <v>2620</v>
      </c>
      <c r="B1546" s="31" t="s">
        <v>2619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" x14ac:dyDescent="0.3">
      <c r="A1547" s="60" t="s">
        <v>5048</v>
      </c>
      <c r="C1547" s="32"/>
      <c r="E1547" s="32"/>
      <c r="F1547" s="32"/>
    </row>
    <row r="1548" spans="1:7" x14ac:dyDescent="0.25">
      <c r="A1548" s="36" t="s">
        <v>2622</v>
      </c>
      <c r="B1548" s="31" t="s">
        <v>2621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x14ac:dyDescent="0.25">
      <c r="A1549" s="36" t="s">
        <v>2624</v>
      </c>
      <c r="B1549" s="31" t="s">
        <v>2623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x14ac:dyDescent="0.25">
      <c r="A1550" s="36" t="s">
        <v>2626</v>
      </c>
      <c r="B1550" s="31" t="s">
        <v>2625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x14ac:dyDescent="0.25">
      <c r="A1551" s="36" t="s">
        <v>2628</v>
      </c>
      <c r="B1551" s="31" t="s">
        <v>2627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" x14ac:dyDescent="0.3">
      <c r="A1552" s="60" t="s">
        <v>5049</v>
      </c>
      <c r="C1552" s="32"/>
      <c r="E1552" s="32"/>
      <c r="F1552" s="32"/>
    </row>
    <row r="1553" spans="1:7" x14ac:dyDescent="0.25">
      <c r="A1553" s="36" t="s">
        <v>2630</v>
      </c>
      <c r="B1553" s="31" t="s">
        <v>2629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x14ac:dyDescent="0.25">
      <c r="A1554" s="36" t="s">
        <v>2632</v>
      </c>
      <c r="B1554" s="31" t="s">
        <v>2631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x14ac:dyDescent="0.25">
      <c r="A1555" s="36" t="s">
        <v>2634</v>
      </c>
      <c r="B1555" s="31" t="s">
        <v>2633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x14ac:dyDescent="0.25">
      <c r="A1556" s="36" t="s">
        <v>2636</v>
      </c>
      <c r="B1556" s="31" t="s">
        <v>2635</v>
      </c>
      <c r="C1556" s="37"/>
      <c r="D1556" s="31" t="s">
        <v>149</v>
      </c>
      <c r="E1556" s="37"/>
      <c r="F1556" s="37"/>
    </row>
    <row r="1557" spans="1:7" ht="14.4" x14ac:dyDescent="0.3">
      <c r="A1557" s="60" t="s">
        <v>5050</v>
      </c>
      <c r="C1557" s="32"/>
      <c r="E1557" s="32"/>
      <c r="F1557" s="32"/>
    </row>
    <row r="1558" spans="1:7" x14ac:dyDescent="0.25">
      <c r="A1558" s="36" t="s">
        <v>2638</v>
      </c>
      <c r="B1558" s="31" t="s">
        <v>2637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x14ac:dyDescent="0.25">
      <c r="A1559" s="36" t="s">
        <v>2640</v>
      </c>
      <c r="B1559" s="31" t="s">
        <v>2639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x14ac:dyDescent="0.25">
      <c r="A1560" s="36" t="s">
        <v>2642</v>
      </c>
      <c r="B1560" s="31" t="s">
        <v>2641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" x14ac:dyDescent="0.3">
      <c r="A1561" s="60" t="s">
        <v>5051</v>
      </c>
      <c r="C1561" s="32"/>
      <c r="E1561" s="32"/>
      <c r="F1561" s="32"/>
    </row>
    <row r="1562" spans="1:7" x14ac:dyDescent="0.25">
      <c r="A1562" s="36" t="s">
        <v>2643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x14ac:dyDescent="0.25">
      <c r="A1563" s="36" t="s">
        <v>2645</v>
      </c>
      <c r="B1563" s="31" t="s">
        <v>2644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x14ac:dyDescent="0.25">
      <c r="A1564" s="36" t="s">
        <v>2646</v>
      </c>
      <c r="C1564" s="37"/>
      <c r="D1564" s="40" t="s">
        <v>189</v>
      </c>
      <c r="E1564" s="37"/>
      <c r="F1564" s="37"/>
    </row>
    <row r="1565" spans="1:7" x14ac:dyDescent="0.25">
      <c r="A1565" s="36" t="s">
        <v>2648</v>
      </c>
      <c r="B1565" s="31" t="s">
        <v>2647</v>
      </c>
      <c r="C1565" s="37"/>
      <c r="D1565" s="31" t="s">
        <v>189</v>
      </c>
      <c r="E1565" s="37"/>
      <c r="F1565" s="37"/>
    </row>
    <row r="1566" spans="1:7" ht="14.4" x14ac:dyDescent="0.3">
      <c r="A1566" s="60" t="s">
        <v>5052</v>
      </c>
      <c r="C1566" s="32"/>
      <c r="E1566" s="32"/>
      <c r="F1566" s="32"/>
    </row>
    <row r="1567" spans="1:7" x14ac:dyDescent="0.25">
      <c r="A1567" s="36" t="s">
        <v>2650</v>
      </c>
      <c r="B1567" s="31" t="s">
        <v>2649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x14ac:dyDescent="0.25">
      <c r="A1568" s="36" t="s">
        <v>2652</v>
      </c>
      <c r="B1568" s="31" t="s">
        <v>2651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" x14ac:dyDescent="0.3">
      <c r="A1569" s="60" t="s">
        <v>5053</v>
      </c>
      <c r="C1569" s="32"/>
      <c r="E1569" s="32"/>
      <c r="F1569" s="32"/>
    </row>
    <row r="1570" spans="1:7" x14ac:dyDescent="0.25">
      <c r="A1570" s="36" t="s">
        <v>2654</v>
      </c>
      <c r="B1570" s="31" t="s">
        <v>2653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" x14ac:dyDescent="0.3">
      <c r="A1571" s="60" t="s">
        <v>5054</v>
      </c>
      <c r="C1571" s="32"/>
      <c r="E1571" s="32"/>
      <c r="F1571" s="32"/>
    </row>
    <row r="1572" spans="1:7" ht="14.4" x14ac:dyDescent="0.3">
      <c r="A1572" s="60" t="s">
        <v>5055</v>
      </c>
      <c r="C1572" s="32"/>
      <c r="E1572" s="32"/>
      <c r="F1572" s="32"/>
    </row>
    <row r="1573" spans="1:7" x14ac:dyDescent="0.25">
      <c r="A1573" s="36" t="s">
        <v>2656</v>
      </c>
      <c r="B1573" s="31" t="s">
        <v>2655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x14ac:dyDescent="0.25">
      <c r="A1574" s="36" t="s">
        <v>2658</v>
      </c>
      <c r="B1574" s="31" t="s">
        <v>2657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" x14ac:dyDescent="0.3">
      <c r="A1575" s="60" t="s">
        <v>5056</v>
      </c>
      <c r="C1575" s="32"/>
      <c r="D1575" s="32"/>
      <c r="E1575" s="32"/>
      <c r="F1575" s="32"/>
    </row>
    <row r="1576" spans="1:7" x14ac:dyDescent="0.25">
      <c r="A1576" s="36" t="s">
        <v>2660</v>
      </c>
      <c r="B1576" s="31" t="s">
        <v>2659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x14ac:dyDescent="0.25">
      <c r="A1577" s="36" t="s">
        <v>2662</v>
      </c>
      <c r="B1577" s="31" t="s">
        <v>2661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x14ac:dyDescent="0.25">
      <c r="A1578" s="36" t="s">
        <v>2664</v>
      </c>
      <c r="B1578" s="31" t="s">
        <v>2663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x14ac:dyDescent="0.25">
      <c r="A1579" s="36" t="s">
        <v>2665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x14ac:dyDescent="0.25">
      <c r="A1580" s="36" t="s">
        <v>2667</v>
      </c>
      <c r="B1580" s="31" t="s">
        <v>2666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x14ac:dyDescent="0.25">
      <c r="A1581" s="36" t="s">
        <v>2668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x14ac:dyDescent="0.25">
      <c r="A1582" s="36" t="s">
        <v>2670</v>
      </c>
      <c r="B1582" s="31" t="s">
        <v>2669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" x14ac:dyDescent="0.3">
      <c r="A1583" s="60" t="s">
        <v>5057</v>
      </c>
      <c r="C1583" s="32"/>
      <c r="D1583" s="32"/>
      <c r="E1583" s="32"/>
      <c r="F1583" s="32"/>
    </row>
    <row r="1584" spans="1:7" x14ac:dyDescent="0.25">
      <c r="A1584" s="36" t="s">
        <v>2672</v>
      </c>
      <c r="B1584" s="31" t="s">
        <v>2671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x14ac:dyDescent="0.25">
      <c r="A1585" s="36" t="s">
        <v>2674</v>
      </c>
      <c r="B1585" s="31" t="s">
        <v>2673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" x14ac:dyDescent="0.3">
      <c r="A1586" s="60" t="s">
        <v>5058</v>
      </c>
      <c r="C1586" s="32"/>
      <c r="E1586" s="32"/>
      <c r="F1586" s="32"/>
    </row>
    <row r="1587" spans="1:7" x14ac:dyDescent="0.25">
      <c r="A1587" s="36" t="s">
        <v>2676</v>
      </c>
      <c r="B1587" s="31" t="s">
        <v>2675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" x14ac:dyDescent="0.3">
      <c r="A1588" s="60" t="s">
        <v>5059</v>
      </c>
      <c r="C1588" s="32"/>
      <c r="E1588" s="32"/>
      <c r="F1588" s="32"/>
    </row>
    <row r="1589" spans="1:7" x14ac:dyDescent="0.25">
      <c r="A1589" s="36" t="s">
        <v>2678</v>
      </c>
      <c r="B1589" s="31" t="s">
        <v>2677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" x14ac:dyDescent="0.3">
      <c r="A1590" s="60" t="s">
        <v>5060</v>
      </c>
      <c r="C1590" s="32"/>
      <c r="E1590" s="32"/>
      <c r="F1590" s="32"/>
    </row>
    <row r="1591" spans="1:7" x14ac:dyDescent="0.25">
      <c r="A1591" s="36" t="s">
        <v>2680</v>
      </c>
      <c r="B1591" s="31" t="s">
        <v>2679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x14ac:dyDescent="0.25">
      <c r="A1592" s="36" t="s">
        <v>2682</v>
      </c>
      <c r="B1592" s="31" t="s">
        <v>2681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x14ac:dyDescent="0.25">
      <c r="A1593" s="36" t="s">
        <v>2683</v>
      </c>
      <c r="B1593" s="31" t="s">
        <v>2681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x14ac:dyDescent="0.25">
      <c r="A1594" s="36" t="s">
        <v>2684</v>
      </c>
      <c r="B1594" s="31" t="s">
        <v>2681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" x14ac:dyDescent="0.3">
      <c r="A1595" s="60" t="s">
        <v>5061</v>
      </c>
      <c r="C1595" s="32"/>
      <c r="E1595" s="32"/>
      <c r="F1595" s="32"/>
    </row>
    <row r="1596" spans="1:7" x14ac:dyDescent="0.25">
      <c r="A1596" s="36" t="s">
        <v>2685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x14ac:dyDescent="0.25">
      <c r="A1597" s="36" t="s">
        <v>2687</v>
      </c>
      <c r="B1597" s="31" t="s">
        <v>2686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" x14ac:dyDescent="0.3">
      <c r="A1598" s="60" t="s">
        <v>5062</v>
      </c>
      <c r="C1598" s="32"/>
      <c r="D1598" s="32"/>
      <c r="E1598" s="32"/>
      <c r="F1598" s="32"/>
    </row>
    <row r="1599" spans="1:7" x14ac:dyDescent="0.25">
      <c r="A1599" s="36" t="s">
        <v>2689</v>
      </c>
      <c r="B1599" s="31" t="s">
        <v>2688</v>
      </c>
      <c r="C1599" s="37"/>
      <c r="D1599" s="31" t="s">
        <v>149</v>
      </c>
      <c r="E1599" s="37"/>
      <c r="F1599" s="37"/>
    </row>
    <row r="1600" spans="1:7" x14ac:dyDescent="0.25">
      <c r="A1600" s="36" t="s">
        <v>2691</v>
      </c>
      <c r="B1600" s="31" t="s">
        <v>2690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x14ac:dyDescent="0.25">
      <c r="A1601" s="36" t="s">
        <v>2693</v>
      </c>
      <c r="B1601" s="31" t="s">
        <v>2692</v>
      </c>
      <c r="C1601" s="37"/>
      <c r="D1601" s="31" t="s">
        <v>149</v>
      </c>
      <c r="E1601" s="37"/>
      <c r="F1601" s="37"/>
    </row>
    <row r="1602" spans="1:7" ht="14.4" x14ac:dyDescent="0.3">
      <c r="A1602" s="60" t="s">
        <v>5063</v>
      </c>
      <c r="C1602" s="32"/>
      <c r="E1602" s="32"/>
      <c r="F1602" s="32"/>
    </row>
    <row r="1603" spans="1:7" x14ac:dyDescent="0.25">
      <c r="A1603" s="36" t="s">
        <v>2695</v>
      </c>
      <c r="B1603" s="31" t="s">
        <v>2694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x14ac:dyDescent="0.25">
      <c r="A1604" s="36" t="s">
        <v>2697</v>
      </c>
      <c r="B1604" s="31" t="s">
        <v>2696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x14ac:dyDescent="0.25">
      <c r="A1605" s="36" t="s">
        <v>2699</v>
      </c>
      <c r="B1605" s="31" t="s">
        <v>2698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x14ac:dyDescent="0.25">
      <c r="A1606" s="36" t="s">
        <v>2701</v>
      </c>
      <c r="B1606" s="31" t="s">
        <v>2700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" x14ac:dyDescent="0.3">
      <c r="A1607" s="60" t="s">
        <v>5064</v>
      </c>
      <c r="C1607" s="32"/>
      <c r="E1607" s="32"/>
      <c r="F1607" s="32"/>
    </row>
    <row r="1608" spans="1:7" x14ac:dyDescent="0.25">
      <c r="A1608" s="36" t="s">
        <v>2703</v>
      </c>
      <c r="B1608" s="31" t="s">
        <v>2702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" x14ac:dyDescent="0.3">
      <c r="A1609" s="60" t="s">
        <v>5065</v>
      </c>
      <c r="C1609" s="32"/>
      <c r="E1609" s="32"/>
      <c r="F1609" s="32"/>
    </row>
    <row r="1610" spans="1:7" x14ac:dyDescent="0.25">
      <c r="A1610" s="36" t="s">
        <v>2705</v>
      </c>
      <c r="B1610" s="31" t="s">
        <v>2704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x14ac:dyDescent="0.25">
      <c r="A1611" s="36" t="s">
        <v>2707</v>
      </c>
      <c r="B1611" s="31" t="s">
        <v>2706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x14ac:dyDescent="0.25">
      <c r="A1612" s="36" t="s">
        <v>2708</v>
      </c>
      <c r="C1612" s="37"/>
      <c r="D1612" s="40" t="s">
        <v>149</v>
      </c>
      <c r="E1612" s="37"/>
      <c r="F1612" s="37"/>
    </row>
    <row r="1613" spans="1:7" x14ac:dyDescent="0.25">
      <c r="A1613" s="36" t="s">
        <v>2710</v>
      </c>
      <c r="B1613" s="31" t="s">
        <v>2709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" x14ac:dyDescent="0.3">
      <c r="A1614" s="60" t="s">
        <v>5066</v>
      </c>
      <c r="C1614" s="32"/>
      <c r="E1614" s="32"/>
      <c r="F1614" s="32"/>
    </row>
    <row r="1615" spans="1:7" x14ac:dyDescent="0.25">
      <c r="A1615" s="36" t="s">
        <v>2712</v>
      </c>
      <c r="B1615" s="31" t="s">
        <v>2711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x14ac:dyDescent="0.25">
      <c r="A1616" s="36" t="s">
        <v>2713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x14ac:dyDescent="0.25">
      <c r="A1617" s="36" t="s">
        <v>2715</v>
      </c>
      <c r="B1617" s="31" t="s">
        <v>2714</v>
      </c>
      <c r="C1617" s="37"/>
      <c r="D1617" s="40" t="s">
        <v>149</v>
      </c>
      <c r="E1617" s="37"/>
      <c r="F1617" s="37"/>
    </row>
    <row r="1618" spans="1:7" x14ac:dyDescent="0.25">
      <c r="A1618" s="36" t="s">
        <v>2717</v>
      </c>
      <c r="B1618" s="31" t="s">
        <v>2716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x14ac:dyDescent="0.25">
      <c r="A1619" s="36" t="s">
        <v>2719</v>
      </c>
      <c r="B1619" s="31" t="s">
        <v>2718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" x14ac:dyDescent="0.3">
      <c r="A1620" s="60" t="s">
        <v>5067</v>
      </c>
      <c r="C1620" s="32"/>
      <c r="E1620" s="32"/>
      <c r="F1620" s="32"/>
    </row>
    <row r="1621" spans="1:7" x14ac:dyDescent="0.25">
      <c r="A1621" s="36" t="s">
        <v>2721</v>
      </c>
      <c r="B1621" s="31" t="s">
        <v>2720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" x14ac:dyDescent="0.3">
      <c r="A1622" s="60" t="s">
        <v>5068</v>
      </c>
      <c r="C1622" s="32"/>
      <c r="E1622" s="32"/>
      <c r="F1622" s="32"/>
    </row>
    <row r="1623" spans="1:7" x14ac:dyDescent="0.25">
      <c r="A1623" s="36" t="s">
        <v>2723</v>
      </c>
      <c r="B1623" s="31" t="s">
        <v>2722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x14ac:dyDescent="0.25">
      <c r="A1624" s="36" t="s">
        <v>2724</v>
      </c>
      <c r="B1624" s="31" t="s">
        <v>2722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x14ac:dyDescent="0.25">
      <c r="A1625" s="36" t="s">
        <v>2726</v>
      </c>
      <c r="B1625" s="31" t="s">
        <v>2725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x14ac:dyDescent="0.25">
      <c r="A1626" s="36" t="s">
        <v>2728</v>
      </c>
      <c r="B1626" s="31" t="s">
        <v>2727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x14ac:dyDescent="0.25">
      <c r="A1627" s="36" t="s">
        <v>2730</v>
      </c>
      <c r="B1627" s="31" t="s">
        <v>2729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x14ac:dyDescent="0.25">
      <c r="A1628" s="36" t="s">
        <v>2732</v>
      </c>
      <c r="B1628" s="31" t="s">
        <v>2731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x14ac:dyDescent="0.25">
      <c r="A1629" s="36" t="s">
        <v>2733</v>
      </c>
      <c r="B1629" s="31" t="s">
        <v>2731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x14ac:dyDescent="0.25">
      <c r="A1630" s="36" t="s">
        <v>2734</v>
      </c>
      <c r="B1630" s="31" t="s">
        <v>2731</v>
      </c>
      <c r="C1630" s="37"/>
      <c r="D1630" s="31" t="s">
        <v>149</v>
      </c>
      <c r="E1630" s="37" t="s">
        <v>147</v>
      </c>
      <c r="F1630" s="37" t="s">
        <v>160</v>
      </c>
    </row>
    <row r="1631" spans="1:7" x14ac:dyDescent="0.25">
      <c r="A1631" s="36" t="s">
        <v>2736</v>
      </c>
      <c r="B1631" s="31" t="s">
        <v>2735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x14ac:dyDescent="0.25">
      <c r="A1632" s="36" t="s">
        <v>2738</v>
      </c>
      <c r="B1632" s="31" t="s">
        <v>2737</v>
      </c>
      <c r="C1632" s="32"/>
      <c r="D1632" s="31" t="s">
        <v>149</v>
      </c>
      <c r="E1632" s="37" t="s">
        <v>147</v>
      </c>
      <c r="F1632" s="37" t="s">
        <v>160</v>
      </c>
    </row>
    <row r="1633" spans="1:6" x14ac:dyDescent="0.25">
      <c r="A1633" s="36" t="s">
        <v>2739</v>
      </c>
      <c r="B1633" s="31" t="s">
        <v>2737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" x14ac:dyDescent="0.3">
      <c r="A1634" s="60" t="s">
        <v>5069</v>
      </c>
      <c r="C1634" s="32"/>
      <c r="E1634" s="32"/>
      <c r="F1634" s="32"/>
    </row>
    <row r="1635" spans="1:6" x14ac:dyDescent="0.25">
      <c r="A1635" s="36" t="s">
        <v>2741</v>
      </c>
      <c r="B1635" s="31" t="s">
        <v>2740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" x14ac:dyDescent="0.3">
      <c r="A1636" s="60" t="s">
        <v>5070</v>
      </c>
      <c r="C1636" s="32"/>
      <c r="E1636" s="32"/>
      <c r="F1636" s="32"/>
    </row>
    <row r="1637" spans="1:6" x14ac:dyDescent="0.25">
      <c r="A1637" s="36" t="s">
        <v>2743</v>
      </c>
      <c r="B1637" s="31" t="s">
        <v>2742</v>
      </c>
      <c r="C1637" s="32"/>
      <c r="D1637" s="32" t="s">
        <v>149</v>
      </c>
      <c r="E1637" s="37"/>
      <c r="F1637" s="37"/>
    </row>
    <row r="1638" spans="1:6" ht="14.4" x14ac:dyDescent="0.3">
      <c r="A1638" s="60" t="s">
        <v>5071</v>
      </c>
      <c r="C1638" s="32"/>
      <c r="E1638" s="32"/>
      <c r="F1638" s="32"/>
    </row>
    <row r="1639" spans="1:6" x14ac:dyDescent="0.25">
      <c r="A1639" s="36" t="s">
        <v>2744</v>
      </c>
      <c r="C1639" s="37"/>
      <c r="D1639" s="31" t="s">
        <v>189</v>
      </c>
      <c r="E1639" s="37"/>
      <c r="F1639" s="37"/>
    </row>
    <row r="1640" spans="1:6" x14ac:dyDescent="0.25">
      <c r="A1640" s="36" t="s">
        <v>2746</v>
      </c>
      <c r="B1640" s="31" t="s">
        <v>2745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" x14ac:dyDescent="0.3">
      <c r="A1641" s="60" t="s">
        <v>5072</v>
      </c>
      <c r="C1641" s="32"/>
      <c r="D1641" s="32"/>
      <c r="E1641" s="32"/>
      <c r="F1641" s="32"/>
    </row>
    <row r="1642" spans="1:6" x14ac:dyDescent="0.25">
      <c r="A1642" s="36" t="s">
        <v>2748</v>
      </c>
      <c r="B1642" s="31" t="s">
        <v>2747</v>
      </c>
      <c r="C1642" s="37"/>
      <c r="D1642" s="31" t="s">
        <v>149</v>
      </c>
      <c r="E1642" s="37"/>
      <c r="F1642" s="37"/>
    </row>
    <row r="1643" spans="1:6" ht="14.4" x14ac:dyDescent="0.3">
      <c r="A1643" s="60" t="s">
        <v>5073</v>
      </c>
      <c r="D1643" s="32"/>
    </row>
    <row r="1644" spans="1:6" x14ac:dyDescent="0.25">
      <c r="A1644" s="36" t="s">
        <v>2750</v>
      </c>
      <c r="B1644" s="31" t="s">
        <v>2749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x14ac:dyDescent="0.25">
      <c r="A1645" s="36" t="s">
        <v>2752</v>
      </c>
      <c r="B1645" s="31" t="s">
        <v>2751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x14ac:dyDescent="0.25">
      <c r="A1646" s="36" t="s">
        <v>2753</v>
      </c>
      <c r="B1646" s="31" t="s">
        <v>2751</v>
      </c>
      <c r="C1646" s="37"/>
      <c r="D1646" s="31" t="s">
        <v>1245</v>
      </c>
      <c r="E1646" s="37" t="s">
        <v>147</v>
      </c>
      <c r="F1646" s="37" t="s">
        <v>160</v>
      </c>
    </row>
    <row r="1647" spans="1:6" x14ac:dyDescent="0.25">
      <c r="A1647" s="36" t="s">
        <v>2754</v>
      </c>
      <c r="B1647" s="31" t="s">
        <v>2751</v>
      </c>
      <c r="C1647" s="37"/>
      <c r="D1647" s="31" t="s">
        <v>1245</v>
      </c>
      <c r="E1647" s="37" t="s">
        <v>147</v>
      </c>
      <c r="F1647" s="37" t="s">
        <v>160</v>
      </c>
    </row>
    <row r="1648" spans="1:6" x14ac:dyDescent="0.25">
      <c r="A1648" s="36" t="s">
        <v>2756</v>
      </c>
      <c r="B1648" s="31" t="s">
        <v>2755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x14ac:dyDescent="0.25">
      <c r="A1649" s="36" t="s">
        <v>2758</v>
      </c>
      <c r="B1649" s="31" t="s">
        <v>2757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x14ac:dyDescent="0.25">
      <c r="A1650" s="36" t="s">
        <v>2760</v>
      </c>
      <c r="B1650" s="31" t="s">
        <v>2759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x14ac:dyDescent="0.25">
      <c r="A1651" s="36" t="s">
        <v>2762</v>
      </c>
      <c r="B1651" s="31" t="s">
        <v>2761</v>
      </c>
      <c r="C1651" s="37"/>
      <c r="D1651" s="31" t="s">
        <v>1245</v>
      </c>
      <c r="E1651" s="37"/>
      <c r="F1651" s="37"/>
    </row>
    <row r="1652" spans="1:6" ht="14.4" x14ac:dyDescent="0.3">
      <c r="A1652" s="60" t="s">
        <v>5074</v>
      </c>
      <c r="C1652" s="32"/>
      <c r="D1652" s="32"/>
      <c r="E1652" s="32"/>
      <c r="F1652" s="32"/>
    </row>
    <row r="1653" spans="1:6" x14ac:dyDescent="0.25">
      <c r="A1653" s="36" t="s">
        <v>2764</v>
      </c>
      <c r="B1653" s="31" t="s">
        <v>2763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x14ac:dyDescent="0.25">
      <c r="A1654" s="36" t="s">
        <v>2766</v>
      </c>
      <c r="B1654" s="31" t="s">
        <v>2765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x14ac:dyDescent="0.25">
      <c r="A1655" s="36" t="s">
        <v>2768</v>
      </c>
      <c r="B1655" s="31" t="s">
        <v>2767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x14ac:dyDescent="0.25">
      <c r="A1656" s="36" t="s">
        <v>2770</v>
      </c>
      <c r="B1656" s="31" t="s">
        <v>2769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x14ac:dyDescent="0.25">
      <c r="A1657" s="36" t="s">
        <v>2772</v>
      </c>
      <c r="B1657" s="31" t="s">
        <v>2771</v>
      </c>
      <c r="C1657" s="37"/>
      <c r="D1657" s="31" t="s">
        <v>149</v>
      </c>
      <c r="E1657" s="37"/>
      <c r="F1657" s="37"/>
    </row>
    <row r="1658" spans="1:6" ht="14.4" x14ac:dyDescent="0.3">
      <c r="A1658" s="60" t="s">
        <v>5075</v>
      </c>
      <c r="C1658" s="32"/>
      <c r="E1658" s="32"/>
      <c r="F1658" s="32"/>
    </row>
    <row r="1659" spans="1:6" x14ac:dyDescent="0.25">
      <c r="A1659" s="36" t="s">
        <v>2774</v>
      </c>
      <c r="B1659" s="31" t="s">
        <v>2773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x14ac:dyDescent="0.25">
      <c r="A1660" s="36" t="s">
        <v>2776</v>
      </c>
      <c r="B1660" s="31" t="s">
        <v>2775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" x14ac:dyDescent="0.3">
      <c r="A1661" s="60" t="s">
        <v>5076</v>
      </c>
      <c r="C1661" s="32"/>
      <c r="E1661" s="32"/>
      <c r="F1661" s="32"/>
    </row>
    <row r="1662" spans="1:6" x14ac:dyDescent="0.25">
      <c r="A1662" s="36" t="s">
        <v>2778</v>
      </c>
      <c r="B1662" s="31" t="s">
        <v>2777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x14ac:dyDescent="0.25">
      <c r="A1663" s="36" t="s">
        <v>2780</v>
      </c>
      <c r="B1663" s="31" t="s">
        <v>2779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" x14ac:dyDescent="0.3">
      <c r="A1664" s="60" t="s">
        <v>5077</v>
      </c>
      <c r="C1664" s="32"/>
      <c r="E1664" s="32"/>
      <c r="F1664" s="32"/>
    </row>
    <row r="1665" spans="1:7" x14ac:dyDescent="0.25">
      <c r="A1665" s="36" t="s">
        <v>2781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x14ac:dyDescent="0.25">
      <c r="A1666" s="36" t="s">
        <v>2783</v>
      </c>
      <c r="B1666" s="31" t="s">
        <v>2782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x14ac:dyDescent="0.25">
      <c r="A1667" s="36" t="s">
        <v>2784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x14ac:dyDescent="0.25">
      <c r="A1668" s="36" t="s">
        <v>2786</v>
      </c>
      <c r="B1668" s="31" t="s">
        <v>2785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x14ac:dyDescent="0.25">
      <c r="A1669" s="36" t="s">
        <v>2787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x14ac:dyDescent="0.25">
      <c r="A1670" s="36" t="s">
        <v>2789</v>
      </c>
      <c r="B1670" s="31" t="s">
        <v>2788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x14ac:dyDescent="0.25">
      <c r="A1671" s="36" t="s">
        <v>2791</v>
      </c>
      <c r="B1671" s="31" t="s">
        <v>2790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" x14ac:dyDescent="0.3">
      <c r="A1672" s="60" t="s">
        <v>5078</v>
      </c>
      <c r="C1672" s="32"/>
      <c r="E1672" s="32"/>
      <c r="F1672" s="32"/>
    </row>
    <row r="1673" spans="1:7" x14ac:dyDescent="0.25">
      <c r="A1673" s="36" t="s">
        <v>2793</v>
      </c>
      <c r="B1673" s="31" t="s">
        <v>2792</v>
      </c>
      <c r="C1673" s="32"/>
      <c r="D1673" s="31" t="s">
        <v>1299</v>
      </c>
      <c r="E1673" s="37"/>
      <c r="F1673" s="37"/>
    </row>
    <row r="1674" spans="1:7" ht="14.4" x14ac:dyDescent="0.3">
      <c r="A1674" s="60" t="s">
        <v>5079</v>
      </c>
      <c r="C1674" s="32"/>
      <c r="D1674" s="32"/>
      <c r="E1674" s="32"/>
      <c r="F1674" s="32"/>
    </row>
    <row r="1675" spans="1:7" x14ac:dyDescent="0.25">
      <c r="A1675" s="36" t="s">
        <v>2795</v>
      </c>
      <c r="B1675" s="31" t="s">
        <v>2794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" x14ac:dyDescent="0.3">
      <c r="A1676" s="60" t="s">
        <v>5080</v>
      </c>
      <c r="C1676" s="32"/>
      <c r="E1676" s="32"/>
      <c r="F1676" s="32"/>
    </row>
    <row r="1677" spans="1:7" x14ac:dyDescent="0.25">
      <c r="A1677" s="36" t="s">
        <v>2797</v>
      </c>
      <c r="B1677" s="31" t="s">
        <v>2796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" x14ac:dyDescent="0.3">
      <c r="A1678" s="60" t="s">
        <v>5081</v>
      </c>
      <c r="C1678" s="32"/>
      <c r="E1678" s="32"/>
      <c r="F1678" s="32"/>
    </row>
    <row r="1679" spans="1:7" x14ac:dyDescent="0.25">
      <c r="A1679" s="36" t="s">
        <v>2799</v>
      </c>
      <c r="B1679" s="31" t="s">
        <v>2798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x14ac:dyDescent="0.25">
      <c r="A1680" s="36" t="s">
        <v>2801</v>
      </c>
      <c r="B1680" s="31" t="s">
        <v>2800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x14ac:dyDescent="0.25">
      <c r="A1681" s="36" t="s">
        <v>2803</v>
      </c>
      <c r="B1681" s="31" t="s">
        <v>2802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x14ac:dyDescent="0.25">
      <c r="A1682" s="36" t="s">
        <v>2805</v>
      </c>
      <c r="B1682" s="31" t="s">
        <v>2804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x14ac:dyDescent="0.25">
      <c r="A1683" s="36" t="s">
        <v>2807</v>
      </c>
      <c r="B1683" s="31" t="s">
        <v>2806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" x14ac:dyDescent="0.3">
      <c r="A1684" s="60" t="s">
        <v>5082</v>
      </c>
      <c r="C1684" s="32"/>
      <c r="E1684" s="32"/>
      <c r="F1684" s="32"/>
    </row>
    <row r="1685" spans="1:7" x14ac:dyDescent="0.25">
      <c r="A1685" s="36" t="s">
        <v>2809</v>
      </c>
      <c r="B1685" s="31" t="s">
        <v>2808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x14ac:dyDescent="0.25">
      <c r="A1686" s="36" t="s">
        <v>2811</v>
      </c>
      <c r="B1686" s="31" t="s">
        <v>2810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" x14ac:dyDescent="0.3">
      <c r="A1687" s="60" t="s">
        <v>5083</v>
      </c>
      <c r="C1687" s="32"/>
      <c r="E1687" s="32"/>
      <c r="F1687" s="32"/>
    </row>
    <row r="1688" spans="1:7" x14ac:dyDescent="0.25">
      <c r="A1688" s="36" t="s">
        <v>2813</v>
      </c>
      <c r="B1688" s="31" t="s">
        <v>2812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x14ac:dyDescent="0.25">
      <c r="A1689" s="36" t="s">
        <v>2815</v>
      </c>
      <c r="B1689" s="31" t="s">
        <v>2814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x14ac:dyDescent="0.25">
      <c r="A1690" s="36" t="s">
        <v>2817</v>
      </c>
      <c r="B1690" s="31" t="s">
        <v>2816</v>
      </c>
      <c r="C1690" s="37"/>
      <c r="D1690" s="31" t="s">
        <v>149</v>
      </c>
      <c r="E1690" s="37" t="s">
        <v>147</v>
      </c>
      <c r="F1690" s="37" t="s">
        <v>222</v>
      </c>
    </row>
    <row r="1691" spans="1:7" x14ac:dyDescent="0.25">
      <c r="A1691" s="36" t="s">
        <v>2819</v>
      </c>
      <c r="B1691" s="31" t="s">
        <v>2818</v>
      </c>
      <c r="C1691" s="37"/>
      <c r="D1691" s="31" t="s">
        <v>149</v>
      </c>
      <c r="E1691" s="37"/>
      <c r="F1691" s="37"/>
    </row>
    <row r="1692" spans="1:7" ht="14.4" x14ac:dyDescent="0.3">
      <c r="A1692" s="60" t="s">
        <v>5084</v>
      </c>
      <c r="C1692" s="32"/>
      <c r="E1692" s="32"/>
      <c r="F1692" s="32"/>
    </row>
    <row r="1693" spans="1:7" x14ac:dyDescent="0.25">
      <c r="A1693" s="36" t="s">
        <v>2821</v>
      </c>
      <c r="B1693" s="31" t="s">
        <v>2820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x14ac:dyDescent="0.25">
      <c r="A1694" s="36" t="s">
        <v>2823</v>
      </c>
      <c r="B1694" s="31" t="s">
        <v>2822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x14ac:dyDescent="0.25">
      <c r="A1695" s="36" t="s">
        <v>2825</v>
      </c>
      <c r="B1695" s="31" t="s">
        <v>2824</v>
      </c>
      <c r="C1695" s="37">
        <v>6</v>
      </c>
      <c r="D1695" s="31" t="s">
        <v>149</v>
      </c>
      <c r="E1695" s="37" t="s">
        <v>147</v>
      </c>
      <c r="F1695" s="37" t="s">
        <v>2226</v>
      </c>
      <c r="G1695" s="31" t="s">
        <v>144</v>
      </c>
    </row>
    <row r="1696" spans="1:7" x14ac:dyDescent="0.25">
      <c r="A1696" s="36" t="s">
        <v>2827</v>
      </c>
      <c r="B1696" s="31" t="s">
        <v>2826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x14ac:dyDescent="0.25">
      <c r="A1697" s="36" t="s">
        <v>2829</v>
      </c>
      <c r="B1697" s="31" t="s">
        <v>2828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x14ac:dyDescent="0.25">
      <c r="A1698" s="36" t="s">
        <v>2831</v>
      </c>
      <c r="B1698" s="31" t="s">
        <v>2830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" x14ac:dyDescent="0.3">
      <c r="A1699" s="60" t="s">
        <v>5085</v>
      </c>
      <c r="C1699" s="32"/>
      <c r="E1699" s="32"/>
      <c r="F1699" s="32"/>
    </row>
    <row r="1700" spans="1:7" x14ac:dyDescent="0.25">
      <c r="A1700" s="36" t="s">
        <v>2833</v>
      </c>
      <c r="B1700" s="31" t="s">
        <v>2832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x14ac:dyDescent="0.25">
      <c r="A1701" s="36" t="s">
        <v>2835</v>
      </c>
      <c r="B1701" s="31" t="s">
        <v>2834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x14ac:dyDescent="0.25">
      <c r="A1702" s="36" t="s">
        <v>2837</v>
      </c>
      <c r="B1702" s="31" t="s">
        <v>2836</v>
      </c>
      <c r="C1702" s="37"/>
      <c r="D1702" s="31" t="s">
        <v>149</v>
      </c>
      <c r="E1702" s="37" t="s">
        <v>147</v>
      </c>
      <c r="F1702" s="37" t="s">
        <v>160</v>
      </c>
    </row>
    <row r="1703" spans="1:7" x14ac:dyDescent="0.25">
      <c r="A1703" s="36" t="s">
        <v>2838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x14ac:dyDescent="0.25">
      <c r="A1704" s="36" t="s">
        <v>2840</v>
      </c>
      <c r="B1704" s="31" t="s">
        <v>2839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x14ac:dyDescent="0.25">
      <c r="A1705" s="36" t="s">
        <v>2842</v>
      </c>
      <c r="B1705" s="31" t="s">
        <v>2841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" x14ac:dyDescent="0.3">
      <c r="A1706" s="60" t="s">
        <v>5086</v>
      </c>
      <c r="E1706" s="32"/>
      <c r="F1706" s="32"/>
    </row>
    <row r="1707" spans="1:7" x14ac:dyDescent="0.25">
      <c r="A1707" s="36" t="s">
        <v>2844</v>
      </c>
      <c r="B1707" s="31" t="s">
        <v>2843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" x14ac:dyDescent="0.3">
      <c r="A1708" s="60" t="s">
        <v>5087</v>
      </c>
      <c r="C1708" s="32"/>
      <c r="E1708" s="32"/>
      <c r="F1708" s="32"/>
    </row>
    <row r="1709" spans="1:7" x14ac:dyDescent="0.25">
      <c r="A1709" s="36" t="s">
        <v>2846</v>
      </c>
      <c r="B1709" s="31" t="s">
        <v>2845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x14ac:dyDescent="0.25">
      <c r="A1710" s="36" t="s">
        <v>2847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x14ac:dyDescent="0.25">
      <c r="A1711" s="36" t="s">
        <v>2849</v>
      </c>
      <c r="B1711" s="31" t="s">
        <v>2848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" x14ac:dyDescent="0.3">
      <c r="A1712" s="60" t="s">
        <v>5088</v>
      </c>
      <c r="C1712" s="32"/>
      <c r="E1712" s="32"/>
      <c r="F1712" s="32"/>
    </row>
    <row r="1713" spans="1:7" x14ac:dyDescent="0.25">
      <c r="A1713" s="36" t="s">
        <v>2851</v>
      </c>
      <c r="B1713" s="31" t="s">
        <v>2850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x14ac:dyDescent="0.25">
      <c r="A1714" s="36" t="s">
        <v>2853</v>
      </c>
      <c r="B1714" s="31" t="s">
        <v>2852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x14ac:dyDescent="0.25">
      <c r="A1715" s="36" t="s">
        <v>2854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x14ac:dyDescent="0.25">
      <c r="A1716" s="36" t="s">
        <v>2856</v>
      </c>
      <c r="B1716" s="31" t="s">
        <v>2855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x14ac:dyDescent="0.25">
      <c r="A1717" s="36" t="s">
        <v>2858</v>
      </c>
      <c r="B1717" s="31" t="s">
        <v>2857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" x14ac:dyDescent="0.3">
      <c r="A1718" s="60" t="s">
        <v>5089</v>
      </c>
      <c r="C1718" s="32"/>
      <c r="E1718" s="32"/>
      <c r="F1718" s="32"/>
    </row>
    <row r="1719" spans="1:7" x14ac:dyDescent="0.25">
      <c r="A1719" s="36" t="s">
        <v>2860</v>
      </c>
      <c r="B1719" s="31" t="s">
        <v>2859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x14ac:dyDescent="0.25">
      <c r="A1720" s="36" t="s">
        <v>2861</v>
      </c>
      <c r="C1720" s="37"/>
      <c r="D1720" s="32" t="s">
        <v>157</v>
      </c>
      <c r="E1720" s="37"/>
      <c r="F1720" s="37"/>
    </row>
    <row r="1721" spans="1:7" x14ac:dyDescent="0.25">
      <c r="A1721" s="36" t="s">
        <v>2863</v>
      </c>
      <c r="B1721" s="31" t="s">
        <v>2862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" x14ac:dyDescent="0.3">
      <c r="A1722" s="60" t="s">
        <v>5090</v>
      </c>
      <c r="C1722" s="32"/>
      <c r="E1722" s="32"/>
      <c r="F1722" s="32"/>
    </row>
    <row r="1723" spans="1:7" x14ac:dyDescent="0.25">
      <c r="A1723" s="36" t="s">
        <v>2865</v>
      </c>
      <c r="B1723" s="31" t="s">
        <v>2864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x14ac:dyDescent="0.25">
      <c r="A1724" s="36" t="s">
        <v>2867</v>
      </c>
      <c r="B1724" s="31" t="s">
        <v>2866</v>
      </c>
      <c r="C1724" s="37"/>
      <c r="D1724" s="31" t="s">
        <v>149</v>
      </c>
      <c r="E1724" s="37"/>
      <c r="F1724" s="37"/>
    </row>
    <row r="1725" spans="1:7" ht="14.4" x14ac:dyDescent="0.3">
      <c r="A1725" s="60" t="s">
        <v>5091</v>
      </c>
      <c r="C1725" s="32"/>
      <c r="E1725" s="32"/>
      <c r="F1725" s="32"/>
    </row>
    <row r="1726" spans="1:7" ht="14.4" x14ac:dyDescent="0.3">
      <c r="A1726" s="60" t="s">
        <v>5092</v>
      </c>
      <c r="C1726" s="32"/>
      <c r="E1726" s="32"/>
      <c r="F1726" s="32"/>
    </row>
    <row r="1727" spans="1:7" x14ac:dyDescent="0.25">
      <c r="A1727" s="36" t="s">
        <v>2869</v>
      </c>
      <c r="B1727" s="31" t="s">
        <v>2868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x14ac:dyDescent="0.25">
      <c r="A1728" s="36" t="s">
        <v>2871</v>
      </c>
      <c r="B1728" s="31" t="s">
        <v>2870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x14ac:dyDescent="0.25">
      <c r="A1729" s="36" t="s">
        <v>2873</v>
      </c>
      <c r="B1729" s="31" t="s">
        <v>2872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" x14ac:dyDescent="0.3">
      <c r="A1730" s="60" t="s">
        <v>5093</v>
      </c>
      <c r="C1730" s="32"/>
      <c r="E1730" s="32"/>
      <c r="F1730" s="32"/>
    </row>
    <row r="1731" spans="1:7" ht="14.4" x14ac:dyDescent="0.3">
      <c r="A1731" s="60" t="s">
        <v>5094</v>
      </c>
      <c r="C1731" s="32"/>
      <c r="D1731" s="32"/>
      <c r="E1731" s="32"/>
      <c r="F1731" s="32"/>
    </row>
    <row r="1732" spans="1:7" x14ac:dyDescent="0.25">
      <c r="A1732" s="36" t="s">
        <v>2874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x14ac:dyDescent="0.25">
      <c r="A1733" s="36" t="s">
        <v>2876</v>
      </c>
      <c r="B1733" s="31" t="s">
        <v>2875</v>
      </c>
      <c r="C1733" s="37"/>
      <c r="D1733" s="31" t="s">
        <v>149</v>
      </c>
      <c r="E1733" s="37"/>
      <c r="F1733" s="37"/>
    </row>
    <row r="1734" spans="1:7" x14ac:dyDescent="0.25">
      <c r="A1734" s="36" t="s">
        <v>2878</v>
      </c>
      <c r="B1734" s="31" t="s">
        <v>2877</v>
      </c>
      <c r="C1734" s="32"/>
      <c r="D1734" s="31" t="s">
        <v>149</v>
      </c>
      <c r="E1734" s="37" t="s">
        <v>152</v>
      </c>
      <c r="F1734" s="37" t="s">
        <v>202</v>
      </c>
    </row>
    <row r="1735" spans="1:7" x14ac:dyDescent="0.25">
      <c r="A1735" s="36" t="s">
        <v>2880</v>
      </c>
      <c r="B1735" s="31" t="s">
        <v>2879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x14ac:dyDescent="0.25">
      <c r="A1736" s="36" t="s">
        <v>2881</v>
      </c>
      <c r="B1736" s="31" t="s">
        <v>2879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x14ac:dyDescent="0.25">
      <c r="A1737" s="36" t="s">
        <v>2882</v>
      </c>
      <c r="B1737" s="31" t="s">
        <v>2879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" x14ac:dyDescent="0.3">
      <c r="A1738" s="60" t="s">
        <v>5095</v>
      </c>
      <c r="C1738" s="32"/>
      <c r="E1738" s="32"/>
      <c r="F1738" s="32"/>
    </row>
    <row r="1739" spans="1:7" x14ac:dyDescent="0.25">
      <c r="A1739" s="36" t="s">
        <v>2884</v>
      </c>
      <c r="B1739" s="31" t="s">
        <v>2883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x14ac:dyDescent="0.25">
      <c r="A1740" s="36" t="s">
        <v>2885</v>
      </c>
      <c r="B1740" s="31" t="s">
        <v>2883</v>
      </c>
      <c r="C1740" s="32"/>
      <c r="D1740" s="31" t="s">
        <v>149</v>
      </c>
      <c r="E1740" s="32" t="s">
        <v>147</v>
      </c>
      <c r="F1740" s="32" t="s">
        <v>160</v>
      </c>
    </row>
    <row r="1741" spans="1:7" x14ac:dyDescent="0.25">
      <c r="A1741" s="36" t="s">
        <v>2886</v>
      </c>
      <c r="B1741" s="31" t="s">
        <v>2883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" x14ac:dyDescent="0.3">
      <c r="A1742" s="60" t="s">
        <v>5096</v>
      </c>
      <c r="C1742" s="32"/>
      <c r="E1742" s="32"/>
      <c r="F1742" s="32"/>
    </row>
    <row r="1743" spans="1:7" x14ac:dyDescent="0.25">
      <c r="A1743" s="36" t="s">
        <v>2888</v>
      </c>
      <c r="B1743" s="31" t="s">
        <v>2887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" x14ac:dyDescent="0.3">
      <c r="A1744" s="60" t="s">
        <v>5097</v>
      </c>
      <c r="C1744" s="32"/>
      <c r="E1744" s="32"/>
      <c r="F1744" s="32"/>
    </row>
    <row r="1745" spans="1:6" x14ac:dyDescent="0.25">
      <c r="A1745" s="36" t="s">
        <v>2890</v>
      </c>
      <c r="B1745" s="31" t="s">
        <v>2889</v>
      </c>
      <c r="C1745" s="37"/>
      <c r="D1745" s="31" t="s">
        <v>149</v>
      </c>
      <c r="E1745" s="37"/>
      <c r="F1745" s="37"/>
    </row>
    <row r="1746" spans="1:6" x14ac:dyDescent="0.25">
      <c r="A1746" s="36" t="s">
        <v>2892</v>
      </c>
      <c r="B1746" s="31" t="s">
        <v>2891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" x14ac:dyDescent="0.3">
      <c r="A1747" s="60" t="s">
        <v>5098</v>
      </c>
      <c r="C1747" s="32"/>
      <c r="E1747" s="32"/>
      <c r="F1747" s="32"/>
    </row>
    <row r="1748" spans="1:6" x14ac:dyDescent="0.25">
      <c r="A1748" s="36" t="s">
        <v>2894</v>
      </c>
      <c r="B1748" s="31" t="s">
        <v>2893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" x14ac:dyDescent="0.3">
      <c r="A1749" s="60" t="s">
        <v>5099</v>
      </c>
      <c r="C1749" s="32"/>
      <c r="E1749" s="32"/>
      <c r="F1749" s="32"/>
    </row>
    <row r="1750" spans="1:6" x14ac:dyDescent="0.25">
      <c r="A1750" s="36" t="s">
        <v>2895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x14ac:dyDescent="0.25">
      <c r="A1751" s="36" t="s">
        <v>2897</v>
      </c>
      <c r="B1751" s="31" t="s">
        <v>2896</v>
      </c>
      <c r="C1751" s="37"/>
      <c r="D1751" s="31" t="s">
        <v>149</v>
      </c>
      <c r="E1751" s="37"/>
      <c r="F1751" s="37"/>
    </row>
    <row r="1752" spans="1:6" x14ac:dyDescent="0.25">
      <c r="A1752" s="36" t="s">
        <v>2899</v>
      </c>
      <c r="B1752" s="31" t="s">
        <v>2898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" x14ac:dyDescent="0.3">
      <c r="A1753" s="60" t="s">
        <v>5100</v>
      </c>
      <c r="C1753" s="32"/>
      <c r="E1753" s="32"/>
      <c r="F1753" s="32"/>
    </row>
    <row r="1754" spans="1:6" x14ac:dyDescent="0.25">
      <c r="A1754" s="36" t="s">
        <v>2901</v>
      </c>
      <c r="B1754" s="31" t="s">
        <v>2900</v>
      </c>
      <c r="C1754" s="37"/>
      <c r="D1754" s="31" t="s">
        <v>149</v>
      </c>
      <c r="E1754" s="37"/>
      <c r="F1754" s="37"/>
    </row>
    <row r="1755" spans="1:6" x14ac:dyDescent="0.25">
      <c r="A1755" s="41" t="s">
        <v>2903</v>
      </c>
      <c r="B1755" s="40" t="s">
        <v>2902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" x14ac:dyDescent="0.3">
      <c r="A1756" s="60" t="s">
        <v>5101</v>
      </c>
    </row>
    <row r="1757" spans="1:6" x14ac:dyDescent="0.25">
      <c r="A1757" s="36" t="s">
        <v>2905</v>
      </c>
      <c r="B1757" s="31" t="s">
        <v>2904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x14ac:dyDescent="0.25">
      <c r="A1758" s="36" t="s">
        <v>2907</v>
      </c>
      <c r="B1758" s="31" t="s">
        <v>2906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" x14ac:dyDescent="0.3">
      <c r="A1759" s="60" t="s">
        <v>5102</v>
      </c>
    </row>
    <row r="1760" spans="1:6" x14ac:dyDescent="0.25">
      <c r="A1760" s="36" t="s">
        <v>2909</v>
      </c>
      <c r="B1760" s="31" t="s">
        <v>2908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x14ac:dyDescent="0.25">
      <c r="A1761" s="36" t="s">
        <v>2911</v>
      </c>
      <c r="B1761" s="31" t="s">
        <v>2910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" x14ac:dyDescent="0.3">
      <c r="A1762" s="60" t="s">
        <v>5103</v>
      </c>
      <c r="C1762" s="32"/>
      <c r="E1762" s="32"/>
      <c r="F1762" s="32"/>
    </row>
    <row r="1763" spans="1:7" x14ac:dyDescent="0.25">
      <c r="A1763" s="36" t="s">
        <v>2913</v>
      </c>
      <c r="B1763" s="31" t="s">
        <v>2912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x14ac:dyDescent="0.25">
      <c r="A1764" s="36" t="s">
        <v>2914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x14ac:dyDescent="0.25">
      <c r="A1765" s="36" t="s">
        <v>2916</v>
      </c>
      <c r="B1765" s="31" t="s">
        <v>2915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" x14ac:dyDescent="0.3">
      <c r="A1766" s="60" t="s">
        <v>5104</v>
      </c>
      <c r="C1766" s="32"/>
      <c r="E1766" s="32"/>
      <c r="F1766" s="32"/>
    </row>
    <row r="1767" spans="1:7" x14ac:dyDescent="0.25">
      <c r="A1767" s="36" t="s">
        <v>2917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x14ac:dyDescent="0.25">
      <c r="A1768" s="36" t="s">
        <v>2919</v>
      </c>
      <c r="B1768" s="31" t="s">
        <v>2918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x14ac:dyDescent="0.25">
      <c r="A1769" s="36" t="s">
        <v>2920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x14ac:dyDescent="0.25">
      <c r="A1770" s="36" t="s">
        <v>2922</v>
      </c>
      <c r="B1770" s="31" t="s">
        <v>2921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" x14ac:dyDescent="0.3">
      <c r="A1771" s="60" t="s">
        <v>5105</v>
      </c>
      <c r="C1771" s="32"/>
      <c r="E1771" s="32"/>
      <c r="F1771" s="32"/>
    </row>
    <row r="1772" spans="1:7" x14ac:dyDescent="0.25">
      <c r="A1772" s="36" t="s">
        <v>2924</v>
      </c>
      <c r="B1772" s="31" t="s">
        <v>2923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" x14ac:dyDescent="0.3">
      <c r="A1773" s="60" t="s">
        <v>5106</v>
      </c>
      <c r="C1773" s="32"/>
      <c r="E1773" s="32"/>
      <c r="F1773" s="32"/>
    </row>
    <row r="1774" spans="1:7" x14ac:dyDescent="0.25">
      <c r="A1774" s="36" t="s">
        <v>2926</v>
      </c>
      <c r="B1774" s="31" t="s">
        <v>2925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x14ac:dyDescent="0.25">
      <c r="A1775" s="36" t="s">
        <v>2927</v>
      </c>
      <c r="C1775" s="37"/>
      <c r="D1775" s="40" t="s">
        <v>149</v>
      </c>
      <c r="E1775" s="37"/>
      <c r="F1775" s="37"/>
    </row>
    <row r="1776" spans="1:7" x14ac:dyDescent="0.25">
      <c r="A1776" s="36" t="s">
        <v>2929</v>
      </c>
      <c r="B1776" s="31" t="s">
        <v>2928</v>
      </c>
      <c r="C1776" s="37"/>
      <c r="D1776" s="31" t="s">
        <v>149</v>
      </c>
      <c r="E1776" s="37"/>
      <c r="F1776" s="37"/>
    </row>
    <row r="1777" spans="1:7" x14ac:dyDescent="0.25">
      <c r="A1777" s="36" t="s">
        <v>2931</v>
      </c>
      <c r="B1777" s="31" t="s">
        <v>2930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" x14ac:dyDescent="0.3">
      <c r="A1778" s="60" t="s">
        <v>5107</v>
      </c>
      <c r="C1778" s="32"/>
      <c r="E1778" s="32"/>
      <c r="F1778" s="32"/>
    </row>
    <row r="1779" spans="1:7" x14ac:dyDescent="0.25">
      <c r="A1779" s="36" t="s">
        <v>2933</v>
      </c>
      <c r="B1779" s="31" t="s">
        <v>2932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" x14ac:dyDescent="0.3">
      <c r="A1780" s="60" t="s">
        <v>5108</v>
      </c>
      <c r="C1780" s="32"/>
      <c r="E1780" s="32"/>
      <c r="F1780" s="32"/>
    </row>
    <row r="1781" spans="1:7" x14ac:dyDescent="0.25">
      <c r="A1781" s="36" t="s">
        <v>2935</v>
      </c>
      <c r="B1781" s="31" t="s">
        <v>2934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" x14ac:dyDescent="0.3">
      <c r="A1782" s="60" t="s">
        <v>5109</v>
      </c>
      <c r="C1782" s="32"/>
      <c r="E1782" s="32"/>
      <c r="F1782" s="32"/>
    </row>
    <row r="1783" spans="1:7" x14ac:dyDescent="0.25">
      <c r="A1783" s="36" t="s">
        <v>2937</v>
      </c>
      <c r="B1783" s="31" t="s">
        <v>2936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x14ac:dyDescent="0.25">
      <c r="A1784" s="36" t="s">
        <v>2939</v>
      </c>
      <c r="B1784" s="31" t="s">
        <v>2938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" x14ac:dyDescent="0.3">
      <c r="A1785" s="60" t="s">
        <v>5110</v>
      </c>
      <c r="C1785" s="32"/>
      <c r="E1785" s="32"/>
      <c r="F1785" s="32"/>
    </row>
    <row r="1786" spans="1:7" x14ac:dyDescent="0.25">
      <c r="A1786" s="36" t="s">
        <v>2941</v>
      </c>
      <c r="B1786" s="31" t="s">
        <v>2940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x14ac:dyDescent="0.25">
      <c r="A1787" s="36" t="s">
        <v>2943</v>
      </c>
      <c r="B1787" s="31" t="s">
        <v>2942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" x14ac:dyDescent="0.3">
      <c r="A1788" s="60" t="s">
        <v>5111</v>
      </c>
      <c r="C1788" s="32"/>
      <c r="E1788" s="32"/>
      <c r="F1788" s="32"/>
    </row>
    <row r="1789" spans="1:7" ht="14.4" x14ac:dyDescent="0.3">
      <c r="A1789" s="60" t="s">
        <v>5112</v>
      </c>
      <c r="C1789" s="32"/>
      <c r="E1789" s="32"/>
      <c r="F1789" s="32"/>
    </row>
    <row r="1790" spans="1:7" x14ac:dyDescent="0.25">
      <c r="A1790" s="36" t="s">
        <v>2945</v>
      </c>
      <c r="B1790" s="31" t="s">
        <v>2944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x14ac:dyDescent="0.25">
      <c r="A1791" s="36" t="s">
        <v>2947</v>
      </c>
      <c r="B1791" s="31" t="s">
        <v>2946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x14ac:dyDescent="0.25">
      <c r="A1792" s="36" t="s">
        <v>2948</v>
      </c>
      <c r="B1792" s="31" t="s">
        <v>2946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x14ac:dyDescent="0.25">
      <c r="A1793" s="36" t="s">
        <v>2949</v>
      </c>
      <c r="B1793" s="31" t="s">
        <v>2946</v>
      </c>
      <c r="C1793" s="37"/>
      <c r="D1793" s="31" t="s">
        <v>149</v>
      </c>
      <c r="E1793" s="37"/>
      <c r="F1793" s="37"/>
    </row>
    <row r="1794" spans="1:7" x14ac:dyDescent="0.25">
      <c r="A1794" s="36" t="s">
        <v>2950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x14ac:dyDescent="0.25">
      <c r="A1795" s="36" t="s">
        <v>2952</v>
      </c>
      <c r="B1795" s="31" t="s">
        <v>2951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" x14ac:dyDescent="0.3">
      <c r="A1796" s="60" t="s">
        <v>5113</v>
      </c>
      <c r="C1796" s="32"/>
      <c r="E1796" s="32"/>
      <c r="F1796" s="32"/>
    </row>
    <row r="1797" spans="1:7" ht="14.4" x14ac:dyDescent="0.3">
      <c r="A1797" s="60" t="s">
        <v>5114</v>
      </c>
      <c r="C1797" s="32"/>
      <c r="E1797" s="32"/>
      <c r="F1797" s="32"/>
    </row>
    <row r="1798" spans="1:7" x14ac:dyDescent="0.25">
      <c r="A1798" s="36" t="s">
        <v>2954</v>
      </c>
      <c r="B1798" s="31" t="s">
        <v>2953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x14ac:dyDescent="0.25">
      <c r="A1799" s="36" t="s">
        <v>2956</v>
      </c>
      <c r="B1799" s="31" t="s">
        <v>2955</v>
      </c>
      <c r="C1799" s="37"/>
      <c r="D1799" s="31" t="s">
        <v>149</v>
      </c>
      <c r="E1799" s="37"/>
      <c r="F1799" s="37"/>
      <c r="G1799" s="31" t="s">
        <v>149</v>
      </c>
    </row>
    <row r="1800" spans="1:7" ht="14.4" x14ac:dyDescent="0.3">
      <c r="A1800" s="60" t="s">
        <v>5115</v>
      </c>
      <c r="C1800" s="32"/>
      <c r="E1800" s="32"/>
      <c r="F1800" s="32"/>
    </row>
    <row r="1801" spans="1:7" x14ac:dyDescent="0.25">
      <c r="A1801" s="36" t="s">
        <v>2958</v>
      </c>
      <c r="B1801" s="31" t="s">
        <v>2957</v>
      </c>
      <c r="C1801" s="37"/>
      <c r="D1801" s="32" t="s">
        <v>149</v>
      </c>
      <c r="E1801" s="37"/>
      <c r="F1801" s="37"/>
    </row>
    <row r="1802" spans="1:7" ht="14.4" x14ac:dyDescent="0.3">
      <c r="A1802" s="60" t="s">
        <v>5116</v>
      </c>
      <c r="C1802" s="32"/>
      <c r="E1802" s="32"/>
      <c r="F1802" s="32"/>
    </row>
    <row r="1803" spans="1:7" x14ac:dyDescent="0.25">
      <c r="A1803" s="36" t="s">
        <v>2960</v>
      </c>
      <c r="B1803" s="31" t="s">
        <v>2959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x14ac:dyDescent="0.25">
      <c r="A1804" s="36" t="s">
        <v>2962</v>
      </c>
      <c r="B1804" s="31" t="s">
        <v>2961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" x14ac:dyDescent="0.3">
      <c r="A1805" s="60" t="s">
        <v>5117</v>
      </c>
      <c r="C1805" s="32"/>
      <c r="E1805" s="32"/>
      <c r="F1805" s="32"/>
    </row>
    <row r="1806" spans="1:7" x14ac:dyDescent="0.25">
      <c r="A1806" s="36" t="s">
        <v>2964</v>
      </c>
      <c r="B1806" s="31" t="s">
        <v>2963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x14ac:dyDescent="0.25">
      <c r="A1807" s="36" t="s">
        <v>2966</v>
      </c>
      <c r="B1807" s="31" t="s">
        <v>2965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" x14ac:dyDescent="0.3">
      <c r="A1808" s="60" t="s">
        <v>5118</v>
      </c>
      <c r="C1808" s="32"/>
      <c r="E1808" s="32"/>
      <c r="F1808" s="32"/>
    </row>
    <row r="1809" spans="1:7" x14ac:dyDescent="0.25">
      <c r="A1809" s="36" t="s">
        <v>2968</v>
      </c>
      <c r="B1809" s="31" t="s">
        <v>2967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x14ac:dyDescent="0.25">
      <c r="A1810" s="36" t="s">
        <v>2970</v>
      </c>
      <c r="B1810" s="31" t="s">
        <v>2969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x14ac:dyDescent="0.25">
      <c r="A1811" s="36" t="s">
        <v>2972</v>
      </c>
      <c r="B1811" s="31" t="s">
        <v>2971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x14ac:dyDescent="0.25">
      <c r="A1812" s="36" t="s">
        <v>2974</v>
      </c>
      <c r="B1812" s="31" t="s">
        <v>2973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x14ac:dyDescent="0.25">
      <c r="A1813" s="36" t="s">
        <v>2976</v>
      </c>
      <c r="B1813" s="31" t="s">
        <v>2975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x14ac:dyDescent="0.25">
      <c r="A1814" s="36" t="s">
        <v>2977</v>
      </c>
      <c r="B1814" s="31" t="s">
        <v>2975</v>
      </c>
      <c r="C1814" s="32"/>
      <c r="D1814" s="31" t="s">
        <v>189</v>
      </c>
      <c r="E1814" s="37"/>
      <c r="F1814" s="37"/>
    </row>
    <row r="1815" spans="1:7" x14ac:dyDescent="0.25">
      <c r="A1815" s="36" t="s">
        <v>2978</v>
      </c>
      <c r="B1815" s="31" t="s">
        <v>2975</v>
      </c>
      <c r="C1815" s="37"/>
      <c r="D1815" s="31" t="s">
        <v>189</v>
      </c>
      <c r="E1815" s="37"/>
      <c r="F1815" s="37"/>
    </row>
    <row r="1816" spans="1:7" x14ac:dyDescent="0.25">
      <c r="A1816" s="36" t="s">
        <v>2980</v>
      </c>
      <c r="B1816" s="31" t="s">
        <v>2979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x14ac:dyDescent="0.25">
      <c r="A1817" s="36" t="s">
        <v>2982</v>
      </c>
      <c r="B1817" s="31" t="s">
        <v>2981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x14ac:dyDescent="0.25">
      <c r="A1818" s="36" t="s">
        <v>2984</v>
      </c>
      <c r="B1818" s="31" t="s">
        <v>2983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" x14ac:dyDescent="0.3">
      <c r="A1819" s="60" t="s">
        <v>5119</v>
      </c>
      <c r="C1819" s="32"/>
      <c r="E1819" s="32"/>
      <c r="F1819" s="32"/>
    </row>
    <row r="1820" spans="1:7" x14ac:dyDescent="0.25">
      <c r="A1820" s="36" t="s">
        <v>2986</v>
      </c>
      <c r="B1820" s="31" t="s">
        <v>2985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x14ac:dyDescent="0.25">
      <c r="A1821" s="36" t="s">
        <v>2988</v>
      </c>
      <c r="B1821" s="31" t="s">
        <v>2987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x14ac:dyDescent="0.25">
      <c r="A1822" s="36" t="s">
        <v>2990</v>
      </c>
      <c r="B1822" s="31" t="s">
        <v>2989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" x14ac:dyDescent="0.3">
      <c r="A1823" s="60" t="s">
        <v>5120</v>
      </c>
      <c r="C1823" s="32"/>
      <c r="E1823" s="32"/>
      <c r="F1823" s="32"/>
    </row>
    <row r="1824" spans="1:7" x14ac:dyDescent="0.25">
      <c r="A1824" s="36" t="s">
        <v>2992</v>
      </c>
      <c r="B1824" s="31" t="s">
        <v>2991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x14ac:dyDescent="0.25">
      <c r="A1825" s="36" t="s">
        <v>2994</v>
      </c>
      <c r="B1825" s="31" t="s">
        <v>2993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x14ac:dyDescent="0.25">
      <c r="A1826" s="36" t="s">
        <v>2996</v>
      </c>
      <c r="B1826" s="31" t="s">
        <v>2995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" x14ac:dyDescent="0.3">
      <c r="A1827" s="60" t="s">
        <v>5121</v>
      </c>
      <c r="C1827" s="32"/>
      <c r="E1827" s="32"/>
      <c r="F1827" s="32"/>
    </row>
    <row r="1828" spans="1:7" x14ac:dyDescent="0.25">
      <c r="A1828" s="36" t="s">
        <v>2997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x14ac:dyDescent="0.25">
      <c r="A1829" s="36" t="s">
        <v>2999</v>
      </c>
      <c r="B1829" s="31" t="s">
        <v>2998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x14ac:dyDescent="0.25">
      <c r="A1830" s="36" t="s">
        <v>3001</v>
      </c>
      <c r="B1830" s="31" t="s">
        <v>3000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" x14ac:dyDescent="0.3">
      <c r="A1831" s="60" t="s">
        <v>5122</v>
      </c>
      <c r="C1831" s="32"/>
      <c r="E1831" s="32"/>
      <c r="F1831" s="32"/>
    </row>
    <row r="1832" spans="1:7" x14ac:dyDescent="0.25">
      <c r="A1832" s="36" t="s">
        <v>3003</v>
      </c>
      <c r="B1832" s="31" t="s">
        <v>3002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" x14ac:dyDescent="0.3">
      <c r="A1833" s="60" t="s">
        <v>5123</v>
      </c>
      <c r="C1833" s="32"/>
      <c r="E1833" s="32"/>
      <c r="F1833" s="32"/>
    </row>
    <row r="1834" spans="1:7" x14ac:dyDescent="0.25">
      <c r="A1834" s="36" t="s">
        <v>3005</v>
      </c>
      <c r="B1834" s="31" t="s">
        <v>3004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" x14ac:dyDescent="0.3">
      <c r="A1835" s="60" t="s">
        <v>5124</v>
      </c>
      <c r="C1835" s="32"/>
      <c r="E1835" s="32"/>
      <c r="F1835" s="32"/>
    </row>
    <row r="1836" spans="1:7" x14ac:dyDescent="0.25">
      <c r="A1836" s="36" t="s">
        <v>3007</v>
      </c>
      <c r="B1836" s="31" t="s">
        <v>3006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x14ac:dyDescent="0.25">
      <c r="A1837" s="36" t="s">
        <v>3009</v>
      </c>
      <c r="B1837" s="31" t="s">
        <v>3008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x14ac:dyDescent="0.25">
      <c r="A1838" s="36" t="s">
        <v>3011</v>
      </c>
      <c r="B1838" s="31" t="s">
        <v>3010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x14ac:dyDescent="0.25">
      <c r="A1839" s="36" t="s">
        <v>3013</v>
      </c>
      <c r="B1839" s="31" t="s">
        <v>3012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x14ac:dyDescent="0.25">
      <c r="A1840" s="36" t="s">
        <v>3015</v>
      </c>
      <c r="B1840" s="31" t="s">
        <v>3014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" x14ac:dyDescent="0.3">
      <c r="A1841" s="60" t="s">
        <v>5125</v>
      </c>
      <c r="C1841" s="32"/>
      <c r="E1841" s="32"/>
      <c r="F1841" s="32"/>
    </row>
    <row r="1842" spans="1:7" x14ac:dyDescent="0.25">
      <c r="A1842" s="36" t="s">
        <v>3017</v>
      </c>
      <c r="B1842" s="31" t="s">
        <v>3016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x14ac:dyDescent="0.25">
      <c r="A1843" s="36" t="s">
        <v>3019</v>
      </c>
      <c r="B1843" s="31" t="s">
        <v>3018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x14ac:dyDescent="0.25">
      <c r="A1844" s="36" t="s">
        <v>3021</v>
      </c>
      <c r="B1844" s="31" t="s">
        <v>3020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x14ac:dyDescent="0.25">
      <c r="A1845" s="36" t="s">
        <v>3023</v>
      </c>
      <c r="B1845" s="31" t="s">
        <v>3022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x14ac:dyDescent="0.25">
      <c r="A1846" s="36" t="s">
        <v>3025</v>
      </c>
      <c r="B1846" s="31" t="s">
        <v>3024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x14ac:dyDescent="0.25">
      <c r="A1847" s="36" t="s">
        <v>3027</v>
      </c>
      <c r="B1847" s="31" t="s">
        <v>3026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x14ac:dyDescent="0.25">
      <c r="A1848" s="36" t="s">
        <v>3029</v>
      </c>
      <c r="B1848" s="31" t="s">
        <v>3028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x14ac:dyDescent="0.25">
      <c r="A1849" s="36" t="s">
        <v>3031</v>
      </c>
      <c r="B1849" s="31" t="s">
        <v>3030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x14ac:dyDescent="0.25">
      <c r="A1850" s="36" t="s">
        <v>3033</v>
      </c>
      <c r="B1850" s="31" t="s">
        <v>3032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" x14ac:dyDescent="0.3">
      <c r="A1851" s="60" t="s">
        <v>5126</v>
      </c>
      <c r="C1851" s="32"/>
      <c r="E1851" s="32"/>
      <c r="F1851" s="32"/>
    </row>
    <row r="1852" spans="1:7" x14ac:dyDescent="0.25">
      <c r="A1852" s="36" t="s">
        <v>3035</v>
      </c>
      <c r="B1852" s="31" t="s">
        <v>3034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" x14ac:dyDescent="0.3">
      <c r="A1853" s="60" t="s">
        <v>5127</v>
      </c>
      <c r="C1853" s="32"/>
      <c r="E1853" s="32"/>
      <c r="F1853" s="32"/>
    </row>
    <row r="1854" spans="1:7" ht="14.4" x14ac:dyDescent="0.3">
      <c r="A1854" s="60" t="s">
        <v>5128</v>
      </c>
      <c r="C1854" s="32"/>
      <c r="E1854" s="32"/>
      <c r="F1854" s="32"/>
    </row>
    <row r="1855" spans="1:7" x14ac:dyDescent="0.25">
      <c r="A1855" s="36" t="s">
        <v>3037</v>
      </c>
      <c r="B1855" s="31" t="s">
        <v>3036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x14ac:dyDescent="0.25">
      <c r="A1856" s="36" t="s">
        <v>3039</v>
      </c>
      <c r="B1856" s="31" t="s">
        <v>3038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x14ac:dyDescent="0.25">
      <c r="A1857" s="36" t="s">
        <v>3041</v>
      </c>
      <c r="B1857" s="31" t="s">
        <v>3040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" x14ac:dyDescent="0.3">
      <c r="A1858" s="60" t="s">
        <v>5129</v>
      </c>
    </row>
    <row r="1859" spans="1:6" x14ac:dyDescent="0.25">
      <c r="A1859" s="36" t="s">
        <v>3043</v>
      </c>
      <c r="B1859" s="31" t="s">
        <v>3042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" x14ac:dyDescent="0.3">
      <c r="A1860" s="60" t="s">
        <v>5130</v>
      </c>
      <c r="C1860" s="32"/>
      <c r="E1860" s="32"/>
      <c r="F1860" s="32"/>
    </row>
    <row r="1861" spans="1:6" x14ac:dyDescent="0.25">
      <c r="A1861" s="36" t="s">
        <v>3045</v>
      </c>
      <c r="B1861" s="31" t="s">
        <v>3044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" x14ac:dyDescent="0.3">
      <c r="A1862" s="60" t="s">
        <v>5131</v>
      </c>
      <c r="E1862" s="32"/>
      <c r="F1862" s="32"/>
    </row>
    <row r="1863" spans="1:6" x14ac:dyDescent="0.25">
      <c r="A1863" s="36" t="s">
        <v>3047</v>
      </c>
      <c r="B1863" s="31" t="s">
        <v>3046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" x14ac:dyDescent="0.3">
      <c r="A1864" s="60" t="s">
        <v>5132</v>
      </c>
      <c r="C1864" s="32"/>
      <c r="E1864" s="32"/>
      <c r="F1864" s="32"/>
    </row>
    <row r="1865" spans="1:6" x14ac:dyDescent="0.25">
      <c r="A1865" s="36" t="s">
        <v>3049</v>
      </c>
      <c r="B1865" s="31" t="s">
        <v>3048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" x14ac:dyDescent="0.3">
      <c r="A1866" s="60" t="s">
        <v>5133</v>
      </c>
      <c r="C1866" s="32"/>
      <c r="E1866" s="32"/>
      <c r="F1866" s="32"/>
    </row>
    <row r="1867" spans="1:6" x14ac:dyDescent="0.25">
      <c r="A1867" s="36" t="s">
        <v>3051</v>
      </c>
      <c r="B1867" s="31" t="s">
        <v>3050</v>
      </c>
      <c r="C1867" s="37"/>
      <c r="D1867" s="31" t="s">
        <v>1291</v>
      </c>
      <c r="E1867" s="37"/>
      <c r="F1867" s="37"/>
    </row>
    <row r="1868" spans="1:6" x14ac:dyDescent="0.25">
      <c r="A1868" s="36" t="s">
        <v>3053</v>
      </c>
      <c r="B1868" s="31" t="s">
        <v>3052</v>
      </c>
      <c r="C1868" s="37"/>
      <c r="D1868" s="31" t="s">
        <v>1299</v>
      </c>
      <c r="E1868" s="37"/>
      <c r="F1868" s="37"/>
    </row>
    <row r="1869" spans="1:6" x14ac:dyDescent="0.25">
      <c r="A1869" s="36" t="s">
        <v>3054</v>
      </c>
      <c r="B1869" s="31" t="s">
        <v>3050</v>
      </c>
      <c r="C1869" s="37"/>
      <c r="D1869" s="31" t="s">
        <v>1299</v>
      </c>
      <c r="E1869" s="37"/>
      <c r="F1869" s="37"/>
    </row>
    <row r="1870" spans="1:6" x14ac:dyDescent="0.25">
      <c r="A1870" s="36" t="s">
        <v>3055</v>
      </c>
      <c r="B1870" s="31" t="s">
        <v>3050</v>
      </c>
      <c r="C1870" s="37"/>
      <c r="D1870" s="31" t="s">
        <v>1291</v>
      </c>
      <c r="E1870" s="37"/>
      <c r="F1870" s="37"/>
    </row>
    <row r="1871" spans="1:6" x14ac:dyDescent="0.25">
      <c r="A1871" s="36" t="s">
        <v>3057</v>
      </c>
      <c r="B1871" s="31" t="s">
        <v>3056</v>
      </c>
      <c r="C1871" s="37"/>
      <c r="D1871" s="31" t="s">
        <v>1299</v>
      </c>
      <c r="E1871" s="37"/>
      <c r="F1871" s="37"/>
    </row>
    <row r="1872" spans="1:6" x14ac:dyDescent="0.25">
      <c r="A1872" s="36" t="s">
        <v>3058</v>
      </c>
      <c r="B1872" s="31" t="s">
        <v>3050</v>
      </c>
      <c r="C1872" s="37"/>
      <c r="D1872" s="31" t="s">
        <v>1299</v>
      </c>
      <c r="E1872" s="37"/>
      <c r="F1872" s="37"/>
    </row>
    <row r="1873" spans="1:7" x14ac:dyDescent="0.25">
      <c r="A1873" s="36" t="s">
        <v>3060</v>
      </c>
      <c r="B1873" s="31" t="s">
        <v>3059</v>
      </c>
      <c r="C1873" s="37"/>
      <c r="D1873" s="31" t="s">
        <v>1291</v>
      </c>
      <c r="E1873" s="37"/>
      <c r="F1873" s="37"/>
    </row>
    <row r="1874" spans="1:7" ht="14.4" x14ac:dyDescent="0.3">
      <c r="A1874" s="60" t="s">
        <v>5134</v>
      </c>
      <c r="E1874" s="32"/>
      <c r="F1874" s="32"/>
    </row>
    <row r="1875" spans="1:7" x14ac:dyDescent="0.25">
      <c r="A1875" s="36" t="s">
        <v>3062</v>
      </c>
      <c r="B1875" s="31" t="s">
        <v>3061</v>
      </c>
      <c r="C1875" s="37"/>
      <c r="D1875" s="31" t="s">
        <v>1299</v>
      </c>
      <c r="E1875" s="37"/>
      <c r="F1875" s="37"/>
    </row>
    <row r="1876" spans="1:7" x14ac:dyDescent="0.25">
      <c r="A1876" s="36" t="s">
        <v>3064</v>
      </c>
      <c r="B1876" s="31" t="s">
        <v>3063</v>
      </c>
      <c r="C1876" s="37"/>
      <c r="D1876" s="31" t="s">
        <v>1291</v>
      </c>
      <c r="E1876" s="37"/>
      <c r="F1876" s="37"/>
    </row>
    <row r="1877" spans="1:7" ht="14.4" x14ac:dyDescent="0.3">
      <c r="A1877" s="60" t="s">
        <v>5135</v>
      </c>
      <c r="C1877" s="32"/>
      <c r="E1877" s="32"/>
      <c r="F1877" s="32"/>
    </row>
    <row r="1878" spans="1:7" x14ac:dyDescent="0.25">
      <c r="A1878" s="36" t="s">
        <v>3066</v>
      </c>
      <c r="B1878" s="31" t="s">
        <v>3065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" x14ac:dyDescent="0.3">
      <c r="A1879" s="60" t="s">
        <v>5136</v>
      </c>
      <c r="C1879" s="32"/>
      <c r="E1879" s="32"/>
      <c r="F1879" s="32"/>
    </row>
    <row r="1880" spans="1:7" x14ac:dyDescent="0.25">
      <c r="A1880" s="37" t="s">
        <v>3067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x14ac:dyDescent="0.25">
      <c r="A1881" s="36" t="s">
        <v>3069</v>
      </c>
      <c r="B1881" s="31" t="s">
        <v>3068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x14ac:dyDescent="0.25">
      <c r="A1882" s="36" t="s">
        <v>3070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" x14ac:dyDescent="0.3">
      <c r="A1883" s="60" t="s">
        <v>5137</v>
      </c>
      <c r="E1883" s="32"/>
      <c r="F1883" s="32"/>
    </row>
    <row r="1884" spans="1:7" x14ac:dyDescent="0.25">
      <c r="A1884" s="36" t="s">
        <v>3072</v>
      </c>
      <c r="B1884" s="31" t="s">
        <v>3071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x14ac:dyDescent="0.25">
      <c r="A1885" s="36" t="s">
        <v>3074</v>
      </c>
      <c r="B1885" s="31" t="s">
        <v>3073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" x14ac:dyDescent="0.3">
      <c r="A1886" s="60" t="s">
        <v>5138</v>
      </c>
      <c r="E1886" s="32"/>
      <c r="F1886" s="32"/>
    </row>
    <row r="1887" spans="1:7" x14ac:dyDescent="0.25">
      <c r="A1887" s="36" t="s">
        <v>3076</v>
      </c>
      <c r="B1887" s="31" t="s">
        <v>3075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x14ac:dyDescent="0.25">
      <c r="A1888" s="36" t="s">
        <v>3078</v>
      </c>
      <c r="B1888" s="31" t="s">
        <v>3077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x14ac:dyDescent="0.25">
      <c r="A1889" s="36" t="s">
        <v>3079</v>
      </c>
      <c r="B1889" s="31" t="s">
        <v>3077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x14ac:dyDescent="0.25">
      <c r="A1890" s="36" t="s">
        <v>3080</v>
      </c>
      <c r="B1890" s="31" t="s">
        <v>3077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" x14ac:dyDescent="0.3">
      <c r="A1891" s="60" t="s">
        <v>5139</v>
      </c>
      <c r="C1891" s="32"/>
      <c r="E1891" s="32"/>
      <c r="F1891" s="32"/>
    </row>
    <row r="1892" spans="1:7" x14ac:dyDescent="0.25">
      <c r="A1892" s="36" t="s">
        <v>3082</v>
      </c>
      <c r="B1892" s="31" t="s">
        <v>3081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x14ac:dyDescent="0.25">
      <c r="A1893" s="36" t="s">
        <v>3083</v>
      </c>
      <c r="B1893" s="31" t="s">
        <v>3081</v>
      </c>
      <c r="C1893" s="37"/>
      <c r="D1893" s="31" t="s">
        <v>149</v>
      </c>
      <c r="E1893" s="37"/>
      <c r="F1893" s="37"/>
    </row>
    <row r="1894" spans="1:7" x14ac:dyDescent="0.25">
      <c r="A1894" s="36" t="s">
        <v>3084</v>
      </c>
      <c r="B1894" s="31" t="s">
        <v>3081</v>
      </c>
      <c r="C1894" s="37"/>
      <c r="D1894" s="31" t="s">
        <v>149</v>
      </c>
      <c r="E1894" s="37"/>
      <c r="F1894" s="37"/>
    </row>
    <row r="1895" spans="1:7" x14ac:dyDescent="0.25">
      <c r="A1895" s="36" t="s">
        <v>3086</v>
      </c>
      <c r="B1895" s="31" t="s">
        <v>3085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x14ac:dyDescent="0.25">
      <c r="A1896" s="36" t="s">
        <v>3087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x14ac:dyDescent="0.25">
      <c r="A1897" s="36" t="s">
        <v>3089</v>
      </c>
      <c r="B1897" s="31" t="s">
        <v>3088</v>
      </c>
      <c r="C1897" s="37"/>
      <c r="D1897" s="31" t="s">
        <v>149</v>
      </c>
      <c r="E1897" s="37"/>
      <c r="F1897" s="37"/>
      <c r="G1897" s="31" t="s">
        <v>223</v>
      </c>
    </row>
    <row r="1898" spans="1:7" x14ac:dyDescent="0.25">
      <c r="A1898" s="36" t="s">
        <v>3091</v>
      </c>
      <c r="B1898" s="31" t="s">
        <v>3090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x14ac:dyDescent="0.25">
      <c r="A1899" s="36" t="s">
        <v>3093</v>
      </c>
      <c r="B1899" s="31" t="s">
        <v>3092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x14ac:dyDescent="0.25">
      <c r="A1900" s="36" t="s">
        <v>3094</v>
      </c>
      <c r="B1900" s="31" t="s">
        <v>3092</v>
      </c>
      <c r="C1900" s="32"/>
      <c r="D1900" s="31" t="s">
        <v>149</v>
      </c>
      <c r="E1900" s="32"/>
      <c r="F1900" s="32"/>
    </row>
    <row r="1901" spans="1:7" x14ac:dyDescent="0.25">
      <c r="A1901" s="36" t="s">
        <v>3095</v>
      </c>
      <c r="B1901" s="31" t="s">
        <v>3092</v>
      </c>
      <c r="C1901" s="37"/>
      <c r="D1901" s="32" t="s">
        <v>149</v>
      </c>
      <c r="E1901" s="37"/>
      <c r="F1901" s="37"/>
    </row>
    <row r="1902" spans="1:7" x14ac:dyDescent="0.25">
      <c r="A1902" s="36" t="s">
        <v>3097</v>
      </c>
      <c r="B1902" s="31" t="s">
        <v>3096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x14ac:dyDescent="0.25">
      <c r="A1903" s="36" t="s">
        <v>3099</v>
      </c>
      <c r="B1903" s="31" t="s">
        <v>3098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" x14ac:dyDescent="0.3">
      <c r="A1904" s="60" t="s">
        <v>5140</v>
      </c>
      <c r="C1904" s="32"/>
      <c r="E1904" s="32"/>
      <c r="F1904" s="32"/>
    </row>
    <row r="1905" spans="1:7" x14ac:dyDescent="0.25">
      <c r="A1905" s="36" t="s">
        <v>2348</v>
      </c>
      <c r="B1905" s="40" t="s">
        <v>3100</v>
      </c>
      <c r="C1905" s="40"/>
      <c r="D1905" s="40" t="s">
        <v>149</v>
      </c>
      <c r="E1905" s="37"/>
      <c r="F1905" s="37"/>
    </row>
    <row r="1906" spans="1:7" x14ac:dyDescent="0.25">
      <c r="A1906" s="36" t="s">
        <v>3102</v>
      </c>
      <c r="B1906" s="31" t="s">
        <v>3101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" x14ac:dyDescent="0.3">
      <c r="A1907" s="60" t="s">
        <v>5141</v>
      </c>
      <c r="C1907" s="32"/>
      <c r="E1907" s="32"/>
      <c r="F1907" s="32"/>
    </row>
    <row r="1908" spans="1:7" x14ac:dyDescent="0.25">
      <c r="A1908" s="36" t="s">
        <v>3104</v>
      </c>
      <c r="B1908" s="31" t="s">
        <v>3103</v>
      </c>
      <c r="C1908" s="37"/>
      <c r="D1908" s="31" t="s">
        <v>149</v>
      </c>
      <c r="E1908" s="37"/>
      <c r="F1908" s="37"/>
    </row>
    <row r="1909" spans="1:7" x14ac:dyDescent="0.25">
      <c r="A1909" s="36" t="s">
        <v>3105</v>
      </c>
      <c r="B1909" s="31" t="s">
        <v>3103</v>
      </c>
      <c r="C1909" s="37"/>
      <c r="D1909" s="31" t="s">
        <v>149</v>
      </c>
      <c r="E1909" s="37"/>
      <c r="F1909" s="37"/>
    </row>
    <row r="1910" spans="1:7" x14ac:dyDescent="0.25">
      <c r="A1910" s="36" t="s">
        <v>3106</v>
      </c>
      <c r="B1910" s="31" t="s">
        <v>3103</v>
      </c>
      <c r="C1910" s="37"/>
      <c r="D1910" s="32" t="s">
        <v>149</v>
      </c>
      <c r="E1910" s="37"/>
      <c r="F1910" s="37"/>
    </row>
    <row r="1911" spans="1:7" ht="14.4" x14ac:dyDescent="0.3">
      <c r="A1911" s="60" t="s">
        <v>5142</v>
      </c>
      <c r="C1911" s="32"/>
      <c r="E1911" s="32"/>
      <c r="F1911" s="32"/>
    </row>
    <row r="1912" spans="1:7" x14ac:dyDescent="0.25">
      <c r="A1912" s="36" t="s">
        <v>3108</v>
      </c>
      <c r="B1912" s="31" t="s">
        <v>3107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" x14ac:dyDescent="0.3">
      <c r="A1913" s="60" t="s">
        <v>5143</v>
      </c>
      <c r="C1913" s="32"/>
      <c r="E1913" s="32"/>
      <c r="F1913" s="32"/>
    </row>
    <row r="1914" spans="1:7" x14ac:dyDescent="0.25">
      <c r="A1914" s="36" t="s">
        <v>3111</v>
      </c>
      <c r="B1914" s="31" t="s">
        <v>3110</v>
      </c>
      <c r="C1914" s="32">
        <v>6</v>
      </c>
      <c r="D1914" s="31" t="s">
        <v>3109</v>
      </c>
      <c r="E1914" s="37" t="s">
        <v>147</v>
      </c>
      <c r="F1914" s="37" t="s">
        <v>160</v>
      </c>
    </row>
    <row r="1915" spans="1:7" x14ac:dyDescent="0.25">
      <c r="A1915" s="36" t="s">
        <v>3113</v>
      </c>
      <c r="B1915" s="31" t="s">
        <v>3112</v>
      </c>
      <c r="C1915" s="37">
        <v>10</v>
      </c>
      <c r="D1915" s="31" t="s">
        <v>2038</v>
      </c>
      <c r="E1915" s="37" t="s">
        <v>147</v>
      </c>
      <c r="F1915" s="37" t="s">
        <v>160</v>
      </c>
      <c r="G1915" s="31" t="s">
        <v>203</v>
      </c>
    </row>
    <row r="1916" spans="1:7" ht="14.4" x14ac:dyDescent="0.3">
      <c r="A1916" s="60" t="s">
        <v>5144</v>
      </c>
      <c r="C1916" s="32"/>
      <c r="E1916" s="32"/>
      <c r="F1916" s="32"/>
    </row>
    <row r="1917" spans="1:7" ht="14.4" x14ac:dyDescent="0.3">
      <c r="A1917" s="60" t="s">
        <v>5145</v>
      </c>
      <c r="C1917" s="32"/>
      <c r="E1917" s="32"/>
      <c r="F1917" s="32"/>
    </row>
    <row r="1918" spans="1:7" x14ac:dyDescent="0.25">
      <c r="A1918" s="36" t="s">
        <v>3115</v>
      </c>
      <c r="B1918" s="31" t="s">
        <v>3114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x14ac:dyDescent="0.25">
      <c r="A1919" s="36" t="s">
        <v>3117</v>
      </c>
      <c r="B1919" s="31" t="s">
        <v>3116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x14ac:dyDescent="0.25">
      <c r="A1920" s="36" t="s">
        <v>3118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x14ac:dyDescent="0.25">
      <c r="A1921" s="36" t="s">
        <v>3120</v>
      </c>
      <c r="B1921" s="31" t="s">
        <v>3119</v>
      </c>
      <c r="C1921" s="37"/>
      <c r="D1921" s="31" t="s">
        <v>149</v>
      </c>
      <c r="E1921" s="37"/>
      <c r="F1921" s="37"/>
      <c r="G1921" s="31" t="s">
        <v>182</v>
      </c>
    </row>
    <row r="1922" spans="1:7" ht="14.4" x14ac:dyDescent="0.3">
      <c r="A1922" s="60" t="s">
        <v>5146</v>
      </c>
      <c r="E1922" s="32"/>
      <c r="F1922" s="32"/>
    </row>
    <row r="1923" spans="1:7" x14ac:dyDescent="0.25">
      <c r="A1923" s="36" t="s">
        <v>3122</v>
      </c>
      <c r="B1923" s="31" t="s">
        <v>3121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x14ac:dyDescent="0.25">
      <c r="A1924" s="36" t="s">
        <v>3124</v>
      </c>
      <c r="B1924" s="31" t="s">
        <v>3123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" x14ac:dyDescent="0.3">
      <c r="A1925" s="60" t="s">
        <v>5147</v>
      </c>
      <c r="C1925" s="32"/>
      <c r="E1925" s="32"/>
      <c r="F1925" s="32"/>
    </row>
    <row r="1926" spans="1:7" x14ac:dyDescent="0.25">
      <c r="A1926" s="36" t="s">
        <v>3126</v>
      </c>
      <c r="B1926" s="31" t="s">
        <v>3125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" x14ac:dyDescent="0.3">
      <c r="A1927" s="60" t="s">
        <v>5148</v>
      </c>
      <c r="C1927" s="32"/>
      <c r="E1927" s="32"/>
      <c r="F1927" s="32"/>
    </row>
    <row r="1928" spans="1:7" x14ac:dyDescent="0.25">
      <c r="A1928" s="36" t="s">
        <v>3128</v>
      </c>
      <c r="B1928" s="31" t="s">
        <v>3127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" x14ac:dyDescent="0.3">
      <c r="A1929" s="60" t="s">
        <v>5149</v>
      </c>
      <c r="C1929" s="32"/>
      <c r="E1929" s="32"/>
      <c r="F1929" s="32"/>
    </row>
    <row r="1930" spans="1:7" x14ac:dyDescent="0.25">
      <c r="A1930" s="36" t="s">
        <v>3130</v>
      </c>
      <c r="B1930" s="31" t="s">
        <v>3129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x14ac:dyDescent="0.25">
      <c r="A1931" s="36" t="s">
        <v>3132</v>
      </c>
      <c r="B1931" s="31" t="s">
        <v>3131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x14ac:dyDescent="0.25">
      <c r="A1932" s="36" t="s">
        <v>3134</v>
      </c>
      <c r="B1932" s="31" t="s">
        <v>3133</v>
      </c>
      <c r="C1932" s="37"/>
      <c r="D1932" s="31" t="s">
        <v>149</v>
      </c>
      <c r="E1932" s="37"/>
      <c r="F1932" s="37"/>
      <c r="G1932" s="31" t="s">
        <v>203</v>
      </c>
    </row>
    <row r="1933" spans="1:7" x14ac:dyDescent="0.25">
      <c r="A1933" s="36" t="s">
        <v>3136</v>
      </c>
      <c r="B1933" s="31" t="s">
        <v>3135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" x14ac:dyDescent="0.3">
      <c r="A1934" s="60" t="s">
        <v>5150</v>
      </c>
      <c r="C1934" s="32"/>
      <c r="E1934" s="32"/>
      <c r="F1934" s="32"/>
    </row>
    <row r="1935" spans="1:7" x14ac:dyDescent="0.25">
      <c r="A1935" s="36" t="s">
        <v>3138</v>
      </c>
      <c r="B1935" s="31" t="s">
        <v>3137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x14ac:dyDescent="0.25">
      <c r="A1936" s="36" t="s">
        <v>3140</v>
      </c>
      <c r="B1936" s="31" t="s">
        <v>3139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x14ac:dyDescent="0.25">
      <c r="A1937" s="36" t="s">
        <v>3141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x14ac:dyDescent="0.25">
      <c r="A1938" s="36" t="s">
        <v>3143</v>
      </c>
      <c r="B1938" s="31" t="s">
        <v>3142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" x14ac:dyDescent="0.3">
      <c r="A1939" s="60" t="s">
        <v>5151</v>
      </c>
      <c r="C1939" s="32"/>
      <c r="E1939" s="32"/>
      <c r="F1939" s="32"/>
    </row>
    <row r="1940" spans="1:7" ht="14.4" x14ac:dyDescent="0.3">
      <c r="A1940" s="60" t="s">
        <v>5152</v>
      </c>
      <c r="C1940" s="32"/>
      <c r="E1940" s="32"/>
      <c r="F1940" s="32"/>
    </row>
    <row r="1941" spans="1:7" x14ac:dyDescent="0.25">
      <c r="A1941" s="36" t="s">
        <v>3145</v>
      </c>
      <c r="B1941" s="31" t="s">
        <v>3144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x14ac:dyDescent="0.25">
      <c r="A1942" s="36" t="s">
        <v>3147</v>
      </c>
      <c r="B1942" s="31" t="s">
        <v>3146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x14ac:dyDescent="0.25">
      <c r="A1943" s="36" t="s">
        <v>3149</v>
      </c>
      <c r="B1943" s="31" t="s">
        <v>3148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" x14ac:dyDescent="0.3">
      <c r="A1944" s="60" t="s">
        <v>5153</v>
      </c>
      <c r="C1944" s="32"/>
      <c r="E1944" s="32"/>
      <c r="F1944" s="32"/>
    </row>
    <row r="1945" spans="1:7" x14ac:dyDescent="0.25">
      <c r="A1945" s="36" t="s">
        <v>3151</v>
      </c>
      <c r="B1945" s="31" t="s">
        <v>3150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x14ac:dyDescent="0.25">
      <c r="A1946" s="36" t="s">
        <v>3153</v>
      </c>
      <c r="B1946" s="31" t="s">
        <v>3152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x14ac:dyDescent="0.25">
      <c r="A1947" s="36" t="s">
        <v>3155</v>
      </c>
      <c r="B1947" s="31" t="s">
        <v>3154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" x14ac:dyDescent="0.3">
      <c r="A1948" s="60" t="s">
        <v>5154</v>
      </c>
      <c r="C1948" s="32"/>
      <c r="E1948" s="32"/>
      <c r="F1948" s="32"/>
    </row>
    <row r="1949" spans="1:7" x14ac:dyDescent="0.25">
      <c r="A1949" s="36" t="s">
        <v>3156</v>
      </c>
      <c r="C1949" s="37">
        <v>10</v>
      </c>
      <c r="E1949" s="37" t="s">
        <v>147</v>
      </c>
      <c r="F1949" s="37" t="s">
        <v>160</v>
      </c>
    </row>
    <row r="1950" spans="1:7" x14ac:dyDescent="0.25">
      <c r="A1950" s="36" t="s">
        <v>3158</v>
      </c>
      <c r="B1950" s="31" t="s">
        <v>3157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x14ac:dyDescent="0.25">
      <c r="A1951" s="36" t="s">
        <v>3159</v>
      </c>
      <c r="C1951" s="37"/>
      <c r="D1951" s="40" t="s">
        <v>149</v>
      </c>
      <c r="E1951" s="37"/>
      <c r="F1951" s="37"/>
    </row>
    <row r="1952" spans="1:7" x14ac:dyDescent="0.25">
      <c r="A1952" s="36" t="s">
        <v>3161</v>
      </c>
      <c r="B1952" s="31" t="s">
        <v>3160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x14ac:dyDescent="0.25">
      <c r="A1953" s="36" t="s">
        <v>3163</v>
      </c>
      <c r="B1953" s="31" t="s">
        <v>3162</v>
      </c>
      <c r="C1953" s="37"/>
      <c r="D1953" s="31" t="s">
        <v>149</v>
      </c>
      <c r="E1953" s="37"/>
      <c r="F1953" s="37"/>
    </row>
    <row r="1954" spans="1:7" ht="14.4" x14ac:dyDescent="0.3">
      <c r="A1954" s="60" t="s">
        <v>5155</v>
      </c>
      <c r="C1954" s="32"/>
      <c r="E1954" s="32"/>
      <c r="F1954" s="32"/>
    </row>
    <row r="1955" spans="1:7" x14ac:dyDescent="0.25">
      <c r="A1955" s="36" t="s">
        <v>3165</v>
      </c>
      <c r="B1955" s="31" t="s">
        <v>3164</v>
      </c>
      <c r="C1955" s="37"/>
      <c r="D1955" s="31" t="s">
        <v>149</v>
      </c>
      <c r="E1955" s="37"/>
      <c r="F1955" s="37"/>
      <c r="G1955" s="31" t="s">
        <v>144</v>
      </c>
    </row>
    <row r="1956" spans="1:7" x14ac:dyDescent="0.25">
      <c r="A1956" s="36" t="s">
        <v>3167</v>
      </c>
      <c r="B1956" s="31" t="s">
        <v>3166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x14ac:dyDescent="0.25">
      <c r="A1957" s="36" t="s">
        <v>3169</v>
      </c>
      <c r="B1957" s="31" t="s">
        <v>3168</v>
      </c>
      <c r="C1957" s="37"/>
      <c r="D1957" s="31" t="s">
        <v>149</v>
      </c>
      <c r="E1957" s="37"/>
      <c r="F1957" s="37"/>
      <c r="G1957" s="31" t="s">
        <v>144</v>
      </c>
    </row>
    <row r="1958" spans="1:7" x14ac:dyDescent="0.25">
      <c r="A1958" s="36" t="s">
        <v>3171</v>
      </c>
      <c r="B1958" s="31" t="s">
        <v>3170</v>
      </c>
      <c r="C1958" s="37">
        <v>10</v>
      </c>
      <c r="D1958" s="31" t="s">
        <v>149</v>
      </c>
      <c r="E1958" s="37" t="s">
        <v>147</v>
      </c>
      <c r="F1958" s="37" t="s">
        <v>3172</v>
      </c>
      <c r="G1958" s="31" t="s">
        <v>144</v>
      </c>
    </row>
    <row r="1959" spans="1:7" x14ac:dyDescent="0.25">
      <c r="A1959" s="36" t="s">
        <v>3174</v>
      </c>
      <c r="B1959" s="31" t="s">
        <v>3173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x14ac:dyDescent="0.25">
      <c r="A1960" s="36" t="s">
        <v>3176</v>
      </c>
      <c r="B1960" s="31" t="s">
        <v>3175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x14ac:dyDescent="0.25">
      <c r="A1961" s="36" t="s">
        <v>3177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x14ac:dyDescent="0.25">
      <c r="A1962" s="36" t="s">
        <v>3179</v>
      </c>
      <c r="B1962" s="31" t="s">
        <v>3178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" x14ac:dyDescent="0.3">
      <c r="A1963" s="60" t="s">
        <v>5156</v>
      </c>
      <c r="C1963" s="32"/>
      <c r="E1963" s="32"/>
      <c r="F1963" s="32"/>
    </row>
    <row r="1964" spans="1:7" x14ac:dyDescent="0.25">
      <c r="A1964" s="36" t="s">
        <v>3181</v>
      </c>
      <c r="B1964" s="31" t="s">
        <v>3180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" x14ac:dyDescent="0.3">
      <c r="A1965" s="60" t="s">
        <v>5157</v>
      </c>
      <c r="E1965" s="32"/>
      <c r="F1965" s="32"/>
    </row>
    <row r="1966" spans="1:7" x14ac:dyDescent="0.25">
      <c r="A1966" s="36" t="s">
        <v>3183</v>
      </c>
      <c r="B1966" s="31" t="s">
        <v>3182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x14ac:dyDescent="0.25">
      <c r="A1967" s="36" t="s">
        <v>3184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x14ac:dyDescent="0.25">
      <c r="A1968" s="36" t="s">
        <v>3186</v>
      </c>
      <c r="B1968" s="31" t="s">
        <v>3185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x14ac:dyDescent="0.25">
      <c r="A1969" s="36" t="s">
        <v>3187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x14ac:dyDescent="0.25">
      <c r="A1970" s="36" t="s">
        <v>3189</v>
      </c>
      <c r="B1970" s="31" t="s">
        <v>3188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x14ac:dyDescent="0.25">
      <c r="A1971" s="36" t="s">
        <v>3190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x14ac:dyDescent="0.25">
      <c r="A1972" s="36" t="s">
        <v>3191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x14ac:dyDescent="0.25">
      <c r="A1973" s="36" t="s">
        <v>3192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x14ac:dyDescent="0.25">
      <c r="A1974" s="36" t="s">
        <v>3193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x14ac:dyDescent="0.25">
      <c r="A1975" s="36" t="s">
        <v>3194</v>
      </c>
      <c r="C1975" s="37"/>
      <c r="D1975" s="31" t="s">
        <v>189</v>
      </c>
      <c r="E1975" s="37"/>
      <c r="F1975" s="37"/>
    </row>
    <row r="1976" spans="1:7" x14ac:dyDescent="0.25">
      <c r="A1976" s="36" t="s">
        <v>3196</v>
      </c>
      <c r="B1976" s="31" t="s">
        <v>3195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" x14ac:dyDescent="0.3">
      <c r="A1977" s="60" t="s">
        <v>5158</v>
      </c>
    </row>
    <row r="1978" spans="1:7" x14ac:dyDescent="0.25">
      <c r="A1978" s="36" t="s">
        <v>3198</v>
      </c>
      <c r="B1978" s="31" t="s">
        <v>3197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x14ac:dyDescent="0.25">
      <c r="A1979" s="36" t="s">
        <v>3200</v>
      </c>
      <c r="B1979" s="31" t="s">
        <v>3199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" x14ac:dyDescent="0.3">
      <c r="A1980" s="60" t="s">
        <v>5159</v>
      </c>
      <c r="C1980" s="32"/>
      <c r="E1980" s="32"/>
      <c r="F1980" s="32"/>
    </row>
    <row r="1981" spans="1:7" x14ac:dyDescent="0.25">
      <c r="A1981" s="36" t="s">
        <v>3202</v>
      </c>
      <c r="B1981" s="31" t="s">
        <v>3201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x14ac:dyDescent="0.25">
      <c r="A1982" s="36" t="s">
        <v>3204</v>
      </c>
      <c r="B1982" s="31" t="s">
        <v>3203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" x14ac:dyDescent="0.3">
      <c r="A1983" s="60" t="s">
        <v>5160</v>
      </c>
      <c r="C1983" s="32"/>
      <c r="E1983" s="32"/>
      <c r="F1983" s="32"/>
    </row>
    <row r="1984" spans="1:7" x14ac:dyDescent="0.25">
      <c r="A1984" s="36" t="s">
        <v>3206</v>
      </c>
      <c r="B1984" s="31" t="s">
        <v>3205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x14ac:dyDescent="0.25">
      <c r="A1985" s="36" t="s">
        <v>3207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x14ac:dyDescent="0.25">
      <c r="A1986" s="36" t="s">
        <v>3209</v>
      </c>
      <c r="B1986" s="31" t="s">
        <v>3208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" x14ac:dyDescent="0.3">
      <c r="A1987" s="60" t="s">
        <v>5161</v>
      </c>
      <c r="C1987" s="32"/>
      <c r="E1987" s="32"/>
      <c r="F1987" s="32"/>
    </row>
    <row r="1988" spans="1:7" x14ac:dyDescent="0.25">
      <c r="A1988" s="36" t="s">
        <v>3211</v>
      </c>
      <c r="B1988" s="31" t="s">
        <v>3210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" x14ac:dyDescent="0.3">
      <c r="A1989" s="60" t="s">
        <v>5162</v>
      </c>
      <c r="C1989" s="32"/>
      <c r="E1989" s="32"/>
      <c r="F1989" s="32"/>
    </row>
    <row r="1990" spans="1:7" x14ac:dyDescent="0.25">
      <c r="A1990" s="36" t="s">
        <v>3213</v>
      </c>
      <c r="B1990" s="31" t="s">
        <v>3212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" x14ac:dyDescent="0.3">
      <c r="A1991" s="60" t="s">
        <v>5163</v>
      </c>
      <c r="C1991" s="32"/>
      <c r="E1991" s="32"/>
      <c r="F1991" s="32"/>
    </row>
    <row r="1992" spans="1:7" x14ac:dyDescent="0.25">
      <c r="A1992" s="36" t="s">
        <v>5433</v>
      </c>
      <c r="B1992" s="31" t="s">
        <v>3214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x14ac:dyDescent="0.25">
      <c r="A1993" s="36" t="s">
        <v>3216</v>
      </c>
      <c r="B1993" s="31" t="s">
        <v>3215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" x14ac:dyDescent="0.3">
      <c r="A1994" s="60" t="s">
        <v>5164</v>
      </c>
      <c r="C1994" s="32"/>
      <c r="E1994" s="32"/>
      <c r="F1994" s="32"/>
    </row>
    <row r="1995" spans="1:7" x14ac:dyDescent="0.25">
      <c r="A1995" s="36" t="s">
        <v>3218</v>
      </c>
      <c r="B1995" s="31" t="s">
        <v>3217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x14ac:dyDescent="0.25">
      <c r="A1996" s="36" t="s">
        <v>3219</v>
      </c>
      <c r="B1996" s="31" t="s">
        <v>3217</v>
      </c>
      <c r="C1996" s="37"/>
      <c r="D1996" s="31" t="s">
        <v>189</v>
      </c>
      <c r="E1996" s="37" t="s">
        <v>147</v>
      </c>
      <c r="F1996" s="37" t="s">
        <v>160</v>
      </c>
    </row>
    <row r="1997" spans="1:7" x14ac:dyDescent="0.25">
      <c r="A1997" s="36" t="s">
        <v>3220</v>
      </c>
      <c r="B1997" s="31" t="s">
        <v>3217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" x14ac:dyDescent="0.3">
      <c r="A1998" s="60" t="s">
        <v>5165</v>
      </c>
      <c r="C1998" s="32"/>
      <c r="E1998" s="32"/>
      <c r="F1998" s="32"/>
    </row>
    <row r="1999" spans="1:7" x14ac:dyDescent="0.25">
      <c r="A1999" s="36" t="s">
        <v>3222</v>
      </c>
      <c r="B1999" s="31" t="s">
        <v>3221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" x14ac:dyDescent="0.3">
      <c r="A2000" s="60" t="s">
        <v>5166</v>
      </c>
      <c r="B2000" s="32"/>
      <c r="C2000" s="32"/>
      <c r="D2000" s="32"/>
      <c r="E2000" s="32"/>
      <c r="F2000" s="32"/>
    </row>
    <row r="2001" spans="1:7" x14ac:dyDescent="0.25">
      <c r="A2001" s="36" t="s">
        <v>3224</v>
      </c>
      <c r="B2001" s="31" t="s">
        <v>3223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x14ac:dyDescent="0.25">
      <c r="A2002" s="36" t="s">
        <v>3226</v>
      </c>
      <c r="B2002" s="31" t="s">
        <v>3225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" x14ac:dyDescent="0.3">
      <c r="A2003" s="60" t="s">
        <v>5167</v>
      </c>
      <c r="E2003" s="32"/>
      <c r="F2003" s="32"/>
    </row>
    <row r="2004" spans="1:7" x14ac:dyDescent="0.25">
      <c r="A2004" s="36" t="s">
        <v>3228</v>
      </c>
      <c r="B2004" s="31" t="s">
        <v>3227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x14ac:dyDescent="0.25">
      <c r="A2005" s="36" t="s">
        <v>3230</v>
      </c>
      <c r="B2005" s="31" t="s">
        <v>3229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" x14ac:dyDescent="0.3">
      <c r="A2006" s="60" t="s">
        <v>5168</v>
      </c>
      <c r="C2006" s="32"/>
      <c r="E2006" s="32"/>
      <c r="F2006" s="32"/>
    </row>
    <row r="2007" spans="1:7" x14ac:dyDescent="0.25">
      <c r="A2007" s="36" t="s">
        <v>3232</v>
      </c>
      <c r="B2007" s="31" t="s">
        <v>3231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x14ac:dyDescent="0.25">
      <c r="A2008" s="36" t="s">
        <v>3233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x14ac:dyDescent="0.25">
      <c r="A2009" s="36" t="s">
        <v>3235</v>
      </c>
      <c r="B2009" s="31" t="s">
        <v>3234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" x14ac:dyDescent="0.3">
      <c r="A2010" s="60" t="s">
        <v>5169</v>
      </c>
      <c r="C2010" s="32"/>
      <c r="E2010" s="32"/>
      <c r="F2010" s="32"/>
    </row>
    <row r="2011" spans="1:7" ht="14.4" x14ac:dyDescent="0.3">
      <c r="A2011" s="60" t="s">
        <v>5170</v>
      </c>
      <c r="C2011" s="32"/>
      <c r="E2011" s="32"/>
      <c r="F2011" s="32"/>
    </row>
    <row r="2012" spans="1:7" x14ac:dyDescent="0.25">
      <c r="A2012" s="36" t="s">
        <v>3237</v>
      </c>
      <c r="B2012" s="31" t="s">
        <v>3236</v>
      </c>
      <c r="C2012" s="32"/>
      <c r="D2012" s="31" t="s">
        <v>149</v>
      </c>
      <c r="E2012" s="37" t="s">
        <v>152</v>
      </c>
      <c r="F2012" s="37" t="s">
        <v>222</v>
      </c>
    </row>
    <row r="2013" spans="1:7" x14ac:dyDescent="0.25">
      <c r="A2013" s="36" t="s">
        <v>3239</v>
      </c>
      <c r="B2013" s="31" t="s">
        <v>3238</v>
      </c>
      <c r="C2013" s="37"/>
      <c r="D2013" s="31" t="s">
        <v>149</v>
      </c>
      <c r="E2013" s="37"/>
      <c r="F2013" s="37"/>
    </row>
    <row r="2014" spans="1:7" x14ac:dyDescent="0.25">
      <c r="A2014" s="36" t="s">
        <v>3241</v>
      </c>
      <c r="B2014" s="31" t="s">
        <v>3240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x14ac:dyDescent="0.25">
      <c r="A2015" s="36" t="s">
        <v>3243</v>
      </c>
      <c r="B2015" s="31" t="s">
        <v>3242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x14ac:dyDescent="0.25">
      <c r="A2016" s="36" t="s">
        <v>3245</v>
      </c>
      <c r="B2016" s="31" t="s">
        <v>3244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x14ac:dyDescent="0.25">
      <c r="A2017" s="36" t="s">
        <v>3247</v>
      </c>
      <c r="B2017" s="31" t="s">
        <v>3246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" x14ac:dyDescent="0.3">
      <c r="A2018" s="60" t="s">
        <v>5171</v>
      </c>
      <c r="C2018" s="32"/>
      <c r="E2018" s="32"/>
      <c r="F2018" s="32"/>
    </row>
    <row r="2019" spans="1:7" x14ac:dyDescent="0.25">
      <c r="A2019" s="36" t="s">
        <v>3249</v>
      </c>
      <c r="B2019" s="31" t="s">
        <v>3248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" x14ac:dyDescent="0.3">
      <c r="A2020" s="60" t="s">
        <v>5172</v>
      </c>
      <c r="C2020" s="32"/>
      <c r="E2020" s="32"/>
      <c r="F2020" s="32"/>
    </row>
    <row r="2021" spans="1:7" x14ac:dyDescent="0.25">
      <c r="A2021" s="36" t="s">
        <v>3251</v>
      </c>
      <c r="B2021" s="31" t="s">
        <v>3250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" x14ac:dyDescent="0.3">
      <c r="A2022" s="60" t="s">
        <v>5173</v>
      </c>
      <c r="C2022" s="32"/>
      <c r="E2022" s="32"/>
      <c r="F2022" s="32"/>
    </row>
    <row r="2023" spans="1:7" x14ac:dyDescent="0.25">
      <c r="A2023" s="36" t="s">
        <v>3253</v>
      </c>
      <c r="B2023" s="31" t="s">
        <v>3252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x14ac:dyDescent="0.25">
      <c r="A2024" s="36" t="s">
        <v>3255</v>
      </c>
      <c r="B2024" s="31" t="s">
        <v>3254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x14ac:dyDescent="0.25">
      <c r="A2025" s="36" t="s">
        <v>3257</v>
      </c>
      <c r="B2025" s="31" t="s">
        <v>3256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x14ac:dyDescent="0.25">
      <c r="A2026" s="36" t="s">
        <v>3259</v>
      </c>
      <c r="B2026" s="31" t="s">
        <v>3258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x14ac:dyDescent="0.25">
      <c r="A2027" s="36" t="s">
        <v>3261</v>
      </c>
      <c r="B2027" s="31" t="s">
        <v>3260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x14ac:dyDescent="0.25">
      <c r="A2028" s="36" t="s">
        <v>3263</v>
      </c>
      <c r="B2028" s="31" t="s">
        <v>3262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x14ac:dyDescent="0.25">
      <c r="A2029" s="36" t="s">
        <v>3265</v>
      </c>
      <c r="B2029" s="31" t="s">
        <v>3264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x14ac:dyDescent="0.25">
      <c r="A2030" s="36" t="s">
        <v>3267</v>
      </c>
      <c r="B2030" s="31" t="s">
        <v>3266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x14ac:dyDescent="0.25">
      <c r="A2031" s="36" t="s">
        <v>3269</v>
      </c>
      <c r="B2031" s="31" t="s">
        <v>3268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x14ac:dyDescent="0.25">
      <c r="A2032" s="36" t="s">
        <v>3271</v>
      </c>
      <c r="B2032" s="31" t="s">
        <v>3270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x14ac:dyDescent="0.25">
      <c r="A2033" s="36" t="s">
        <v>3273</v>
      </c>
      <c r="B2033" s="31" t="s">
        <v>3272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" x14ac:dyDescent="0.3">
      <c r="A2034" s="60" t="s">
        <v>5174</v>
      </c>
      <c r="C2034" s="32"/>
      <c r="E2034" s="32"/>
      <c r="F2034" s="32"/>
    </row>
    <row r="2035" spans="1:7" x14ac:dyDescent="0.25">
      <c r="A2035" s="36" t="s">
        <v>3275</v>
      </c>
      <c r="B2035" s="31" t="s">
        <v>3274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x14ac:dyDescent="0.25">
      <c r="A2036" s="36" t="s">
        <v>3277</v>
      </c>
      <c r="B2036" s="31" t="s">
        <v>3276</v>
      </c>
      <c r="C2036" s="37"/>
      <c r="D2036" s="31" t="s">
        <v>149</v>
      </c>
      <c r="E2036" s="37" t="s">
        <v>147</v>
      </c>
      <c r="F2036" s="37" t="s">
        <v>148</v>
      </c>
    </row>
    <row r="2037" spans="1:7" x14ac:dyDescent="0.25">
      <c r="A2037" s="36" t="s">
        <v>3279</v>
      </c>
      <c r="B2037" s="31" t="s">
        <v>3278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x14ac:dyDescent="0.25">
      <c r="A2038" s="36" t="s">
        <v>3281</v>
      </c>
      <c r="B2038" s="31" t="s">
        <v>3280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x14ac:dyDescent="0.25">
      <c r="A2039" s="36" t="s">
        <v>3283</v>
      </c>
      <c r="B2039" s="31" t="s">
        <v>3282</v>
      </c>
      <c r="C2039" s="37"/>
      <c r="D2039" s="31" t="s">
        <v>149</v>
      </c>
      <c r="E2039" s="37"/>
      <c r="F2039" s="37"/>
    </row>
    <row r="2040" spans="1:7" ht="14.4" x14ac:dyDescent="0.3">
      <c r="A2040" s="60" t="s">
        <v>5175</v>
      </c>
      <c r="C2040" s="32"/>
      <c r="E2040" s="32"/>
      <c r="F2040" s="32"/>
    </row>
    <row r="2041" spans="1:7" x14ac:dyDescent="0.25">
      <c r="A2041" s="36" t="s">
        <v>3284</v>
      </c>
      <c r="C2041" s="32">
        <v>0</v>
      </c>
      <c r="D2041" s="32"/>
      <c r="E2041" s="37" t="s">
        <v>152</v>
      </c>
      <c r="F2041" s="37" t="s">
        <v>160</v>
      </c>
    </row>
    <row r="2042" spans="1:7" x14ac:dyDescent="0.25">
      <c r="A2042" s="36" t="s">
        <v>3286</v>
      </c>
      <c r="B2042" s="31" t="s">
        <v>3285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" x14ac:dyDescent="0.3">
      <c r="A2043" s="60" t="s">
        <v>5176</v>
      </c>
      <c r="C2043" s="32"/>
      <c r="D2043" s="32"/>
      <c r="E2043" s="32"/>
      <c r="F2043" s="32"/>
    </row>
    <row r="2044" spans="1:7" x14ac:dyDescent="0.25">
      <c r="A2044" s="36" t="s">
        <v>3288</v>
      </c>
      <c r="B2044" s="31" t="s">
        <v>3287</v>
      </c>
      <c r="C2044" s="37"/>
      <c r="D2044" s="31" t="s">
        <v>149</v>
      </c>
      <c r="E2044" s="37"/>
      <c r="F2044" s="37"/>
      <c r="G2044" s="31" t="s">
        <v>182</v>
      </c>
    </row>
    <row r="2045" spans="1:7" ht="14.4" x14ac:dyDescent="0.3">
      <c r="A2045" s="60" t="s">
        <v>5177</v>
      </c>
      <c r="C2045" s="32"/>
      <c r="E2045" s="32"/>
      <c r="F2045" s="32"/>
    </row>
    <row r="2046" spans="1:7" x14ac:dyDescent="0.25">
      <c r="A2046" s="36" t="s">
        <v>3290</v>
      </c>
      <c r="B2046" s="31" t="s">
        <v>3289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x14ac:dyDescent="0.25">
      <c r="A2047" s="36" t="s">
        <v>3292</v>
      </c>
      <c r="B2047" s="31" t="s">
        <v>3291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" x14ac:dyDescent="0.3">
      <c r="A2048" s="60" t="s">
        <v>5178</v>
      </c>
      <c r="C2048" s="32"/>
      <c r="D2048" s="32"/>
      <c r="E2048" s="32"/>
      <c r="F2048" s="32"/>
    </row>
    <row r="2049" spans="1:7" x14ac:dyDescent="0.25">
      <c r="A2049" s="36" t="s">
        <v>3294</v>
      </c>
      <c r="B2049" s="31" t="s">
        <v>3293</v>
      </c>
      <c r="C2049" s="37"/>
      <c r="D2049" s="31" t="s">
        <v>149</v>
      </c>
      <c r="E2049" s="37"/>
      <c r="F2049" s="37"/>
    </row>
    <row r="2050" spans="1:7" ht="14.4" x14ac:dyDescent="0.3">
      <c r="A2050" s="60" t="s">
        <v>5179</v>
      </c>
      <c r="C2050" s="32"/>
      <c r="E2050" s="32"/>
      <c r="F2050" s="32"/>
    </row>
    <row r="2051" spans="1:7" x14ac:dyDescent="0.25">
      <c r="A2051" s="36" t="s">
        <v>3296</v>
      </c>
      <c r="B2051" s="31" t="s">
        <v>3295</v>
      </c>
      <c r="C2051" s="37"/>
      <c r="D2051" s="31" t="s">
        <v>149</v>
      </c>
      <c r="E2051" s="37"/>
      <c r="F2051" s="37"/>
    </row>
    <row r="2052" spans="1:7" x14ac:dyDescent="0.25">
      <c r="A2052" s="36" t="s">
        <v>3298</v>
      </c>
      <c r="B2052" s="31" t="s">
        <v>3297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x14ac:dyDescent="0.25">
      <c r="A2053" s="36" t="s">
        <v>3300</v>
      </c>
      <c r="B2053" s="31" t="s">
        <v>3299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" x14ac:dyDescent="0.3">
      <c r="A2054" s="60" t="s">
        <v>5180</v>
      </c>
      <c r="C2054" s="32"/>
      <c r="E2054" s="32"/>
      <c r="F2054" s="32"/>
    </row>
    <row r="2055" spans="1:7" x14ac:dyDescent="0.25">
      <c r="A2055" s="36" t="s">
        <v>3302</v>
      </c>
      <c r="B2055" s="31" t="s">
        <v>3301</v>
      </c>
      <c r="C2055" s="37"/>
      <c r="D2055" s="31" t="s">
        <v>149</v>
      </c>
      <c r="E2055" s="37"/>
      <c r="F2055" s="37"/>
    </row>
    <row r="2056" spans="1:7" x14ac:dyDescent="0.25">
      <c r="A2056" s="36" t="s">
        <v>3304</v>
      </c>
      <c r="B2056" s="31" t="s">
        <v>3303</v>
      </c>
      <c r="C2056" s="37"/>
      <c r="D2056" s="31" t="s">
        <v>149</v>
      </c>
      <c r="E2056" s="37"/>
      <c r="F2056" s="37"/>
      <c r="G2056" s="31" t="s">
        <v>182</v>
      </c>
    </row>
    <row r="2057" spans="1:7" ht="14.4" x14ac:dyDescent="0.3">
      <c r="A2057" s="60" t="s">
        <v>5181</v>
      </c>
      <c r="C2057" s="32"/>
      <c r="E2057" s="32"/>
      <c r="F2057" s="32"/>
    </row>
    <row r="2058" spans="1:7" x14ac:dyDescent="0.25">
      <c r="A2058" s="36" t="s">
        <v>3305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x14ac:dyDescent="0.25">
      <c r="A2059" s="36" t="s">
        <v>3307</v>
      </c>
      <c r="B2059" s="31" t="s">
        <v>3306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" x14ac:dyDescent="0.3">
      <c r="A2060" s="60" t="s">
        <v>5182</v>
      </c>
      <c r="C2060" s="32"/>
      <c r="E2060" s="32"/>
      <c r="F2060" s="32"/>
    </row>
    <row r="2061" spans="1:7" x14ac:dyDescent="0.25">
      <c r="A2061" s="36" t="s">
        <v>3308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x14ac:dyDescent="0.25">
      <c r="A2062" s="36" t="s">
        <v>3310</v>
      </c>
      <c r="B2062" s="31" t="s">
        <v>3309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x14ac:dyDescent="0.25">
      <c r="A2063" s="36" t="s">
        <v>3312</v>
      </c>
      <c r="B2063" s="31" t="s">
        <v>3311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x14ac:dyDescent="0.25">
      <c r="A2064" s="36" t="s">
        <v>3314</v>
      </c>
      <c r="B2064" s="31" t="s">
        <v>3313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x14ac:dyDescent="0.25">
      <c r="A2065" s="36" t="s">
        <v>3315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x14ac:dyDescent="0.25">
      <c r="A2066" s="36" t="s">
        <v>3317</v>
      </c>
      <c r="B2066" s="31" t="s">
        <v>3316</v>
      </c>
      <c r="C2066" s="37"/>
      <c r="D2066" s="31" t="s">
        <v>149</v>
      </c>
      <c r="E2066" s="37"/>
      <c r="F2066" s="37"/>
    </row>
    <row r="2067" spans="1:6" ht="14.4" x14ac:dyDescent="0.3">
      <c r="A2067" s="60" t="s">
        <v>5183</v>
      </c>
      <c r="C2067" s="32"/>
      <c r="E2067" s="32"/>
      <c r="F2067" s="32"/>
    </row>
    <row r="2068" spans="1:6" x14ac:dyDescent="0.25">
      <c r="A2068" s="36" t="s">
        <v>3318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x14ac:dyDescent="0.25">
      <c r="A2069" s="36" t="s">
        <v>3320</v>
      </c>
      <c r="B2069" s="31" t="s">
        <v>3319</v>
      </c>
      <c r="C2069" s="37"/>
      <c r="D2069" s="31" t="s">
        <v>149</v>
      </c>
      <c r="E2069" s="37"/>
      <c r="F2069" s="37"/>
    </row>
    <row r="2070" spans="1:6" x14ac:dyDescent="0.25">
      <c r="A2070" s="36" t="s">
        <v>3322</v>
      </c>
      <c r="B2070" s="31" t="s">
        <v>3321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x14ac:dyDescent="0.25">
      <c r="A2071" s="36" t="s">
        <v>3323</v>
      </c>
      <c r="B2071" s="31" t="s">
        <v>3321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x14ac:dyDescent="0.25">
      <c r="A2072" s="36" t="s">
        <v>3324</v>
      </c>
      <c r="B2072" s="31" t="s">
        <v>3321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" x14ac:dyDescent="0.3">
      <c r="A2073" s="60" t="s">
        <v>5184</v>
      </c>
      <c r="C2073" s="32"/>
      <c r="E2073" s="32"/>
      <c r="F2073" s="32"/>
    </row>
    <row r="2074" spans="1:6" x14ac:dyDescent="0.25">
      <c r="A2074" s="36" t="s">
        <v>3326</v>
      </c>
      <c r="B2074" s="31" t="s">
        <v>3325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" x14ac:dyDescent="0.3">
      <c r="A2075" s="60" t="s">
        <v>5185</v>
      </c>
      <c r="C2075" s="32"/>
      <c r="E2075" s="32"/>
      <c r="F2075" s="32"/>
    </row>
    <row r="2076" spans="1:6" x14ac:dyDescent="0.25">
      <c r="A2076" s="36" t="s">
        <v>3328</v>
      </c>
      <c r="B2076" s="31" t="s">
        <v>3327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" x14ac:dyDescent="0.3">
      <c r="A2077" s="60" t="s">
        <v>5186</v>
      </c>
      <c r="C2077" s="32"/>
      <c r="E2077" s="32"/>
      <c r="F2077" s="32"/>
    </row>
    <row r="2078" spans="1:6" x14ac:dyDescent="0.25">
      <c r="A2078" s="36" t="s">
        <v>3329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x14ac:dyDescent="0.25">
      <c r="A2079" s="36" t="s">
        <v>3331</v>
      </c>
      <c r="B2079" s="31" t="s">
        <v>3330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x14ac:dyDescent="0.25">
      <c r="A2080" s="36" t="s">
        <v>3332</v>
      </c>
      <c r="C2080" s="37"/>
      <c r="D2080" s="40" t="s">
        <v>149</v>
      </c>
      <c r="E2080" s="37"/>
      <c r="F2080" s="37"/>
    </row>
    <row r="2081" spans="1:7" x14ac:dyDescent="0.25">
      <c r="A2081" s="36" t="s">
        <v>3334</v>
      </c>
      <c r="B2081" s="31" t="s">
        <v>3333</v>
      </c>
      <c r="C2081" s="37"/>
      <c r="D2081" s="31" t="s">
        <v>149</v>
      </c>
      <c r="E2081" s="37"/>
      <c r="F2081" s="37"/>
    </row>
    <row r="2082" spans="1:7" ht="14.4" x14ac:dyDescent="0.3">
      <c r="A2082" s="60" t="s">
        <v>5187</v>
      </c>
      <c r="C2082" s="32"/>
      <c r="E2082" s="32"/>
      <c r="F2082" s="32"/>
    </row>
    <row r="2083" spans="1:7" x14ac:dyDescent="0.25">
      <c r="A2083" s="36" t="s">
        <v>3336</v>
      </c>
      <c r="B2083" s="31" t="s">
        <v>3335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x14ac:dyDescent="0.25">
      <c r="A2084" s="36" t="s">
        <v>3338</v>
      </c>
      <c r="B2084" s="31" t="s">
        <v>3337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" x14ac:dyDescent="0.3">
      <c r="A2085" s="60" t="s">
        <v>5188</v>
      </c>
      <c r="C2085" s="32"/>
      <c r="E2085" s="32"/>
      <c r="F2085" s="32"/>
    </row>
    <row r="2086" spans="1:7" x14ac:dyDescent="0.25">
      <c r="A2086" s="36" t="s">
        <v>3340</v>
      </c>
      <c r="B2086" s="31" t="s">
        <v>3339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x14ac:dyDescent="0.25">
      <c r="A2087" s="36" t="s">
        <v>3341</v>
      </c>
      <c r="B2087" s="31" t="s">
        <v>3339</v>
      </c>
      <c r="C2087" s="37"/>
      <c r="D2087" s="31" t="s">
        <v>157</v>
      </c>
      <c r="E2087" s="37"/>
      <c r="F2087" s="37"/>
    </row>
    <row r="2088" spans="1:7" x14ac:dyDescent="0.25">
      <c r="A2088" s="36" t="s">
        <v>3342</v>
      </c>
      <c r="B2088" s="31" t="s">
        <v>3339</v>
      </c>
      <c r="C2088" s="37"/>
      <c r="D2088" s="32" t="s">
        <v>157</v>
      </c>
      <c r="E2088" s="37"/>
      <c r="F2088" s="37"/>
    </row>
    <row r="2089" spans="1:7" ht="14.4" x14ac:dyDescent="0.3">
      <c r="A2089" s="60" t="s">
        <v>5189</v>
      </c>
      <c r="E2089" s="32"/>
      <c r="F2089" s="32"/>
    </row>
    <row r="2090" spans="1:7" ht="14.4" x14ac:dyDescent="0.3">
      <c r="A2090" s="60" t="s">
        <v>5190</v>
      </c>
      <c r="C2090" s="32"/>
      <c r="E2090" s="32"/>
      <c r="F2090" s="32"/>
    </row>
    <row r="2091" spans="1:7" x14ac:dyDescent="0.25">
      <c r="A2091" s="36" t="s">
        <v>3343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x14ac:dyDescent="0.25">
      <c r="A2092" s="36" t="s">
        <v>3345</v>
      </c>
      <c r="B2092" s="31" t="s">
        <v>3344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x14ac:dyDescent="0.25">
      <c r="A2093" s="36" t="s">
        <v>3347</v>
      </c>
      <c r="B2093" s="31" t="s">
        <v>3346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x14ac:dyDescent="0.25">
      <c r="A2094" s="36" t="s">
        <v>3349</v>
      </c>
      <c r="B2094" s="31" t="s">
        <v>3348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" x14ac:dyDescent="0.3">
      <c r="A2095" s="60" t="s">
        <v>5191</v>
      </c>
      <c r="C2095" s="32"/>
      <c r="E2095" s="32"/>
      <c r="F2095" s="32"/>
    </row>
    <row r="2096" spans="1:7" x14ac:dyDescent="0.25">
      <c r="A2096" s="36" t="s">
        <v>3351</v>
      </c>
      <c r="B2096" s="31" t="s">
        <v>3350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x14ac:dyDescent="0.25">
      <c r="A2097" s="36" t="s">
        <v>3353</v>
      </c>
      <c r="B2097" s="31" t="s">
        <v>3352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" x14ac:dyDescent="0.3">
      <c r="A2098" s="60" t="s">
        <v>5192</v>
      </c>
      <c r="C2098" s="32"/>
      <c r="E2098" s="32"/>
      <c r="F2098" s="32"/>
    </row>
    <row r="2099" spans="1:7" x14ac:dyDescent="0.25">
      <c r="A2099" s="36" t="s">
        <v>3355</v>
      </c>
      <c r="B2099" s="31" t="s">
        <v>3354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" x14ac:dyDescent="0.3">
      <c r="A2100" s="60" t="s">
        <v>5193</v>
      </c>
      <c r="C2100" s="32"/>
      <c r="E2100" s="32"/>
      <c r="F2100" s="32"/>
    </row>
    <row r="2101" spans="1:7" ht="14.4" x14ac:dyDescent="0.3">
      <c r="A2101" s="60" t="s">
        <v>5194</v>
      </c>
      <c r="E2101" s="32"/>
      <c r="F2101" s="32"/>
    </row>
    <row r="2102" spans="1:7" x14ac:dyDescent="0.25">
      <c r="A2102" s="36" t="s">
        <v>3357</v>
      </c>
      <c r="B2102" s="31" t="s">
        <v>3356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x14ac:dyDescent="0.25">
      <c r="A2103" s="36" t="s">
        <v>3359</v>
      </c>
      <c r="B2103" s="31" t="s">
        <v>3358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x14ac:dyDescent="0.25">
      <c r="A2104" s="36" t="s">
        <v>3361</v>
      </c>
      <c r="B2104" s="31" t="s">
        <v>3360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" x14ac:dyDescent="0.3">
      <c r="A2105" s="60" t="s">
        <v>5195</v>
      </c>
      <c r="E2105" s="32"/>
      <c r="F2105" s="32"/>
    </row>
    <row r="2106" spans="1:7" x14ac:dyDescent="0.25">
      <c r="A2106" s="36" t="s">
        <v>3363</v>
      </c>
      <c r="B2106" s="31" t="s">
        <v>3362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x14ac:dyDescent="0.25">
      <c r="A2107" s="36" t="s">
        <v>3365</v>
      </c>
      <c r="B2107" s="31" t="s">
        <v>3364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x14ac:dyDescent="0.25">
      <c r="A2108" s="36" t="s">
        <v>3367</v>
      </c>
      <c r="B2108" s="31" t="s">
        <v>3366</v>
      </c>
      <c r="C2108" s="37"/>
      <c r="D2108" s="31" t="s">
        <v>189</v>
      </c>
      <c r="E2108" s="37"/>
      <c r="F2108" s="37"/>
      <c r="G2108" s="31" t="s">
        <v>182</v>
      </c>
    </row>
    <row r="2109" spans="1:7" x14ac:dyDescent="0.25">
      <c r="A2109" s="36" t="s">
        <v>3369</v>
      </c>
      <c r="B2109" s="31" t="s">
        <v>3368</v>
      </c>
      <c r="C2109" s="37"/>
      <c r="D2109" s="31" t="s">
        <v>189</v>
      </c>
      <c r="E2109" s="37"/>
      <c r="F2109" s="37"/>
    </row>
    <row r="2110" spans="1:7" x14ac:dyDescent="0.25">
      <c r="A2110" s="36" t="s">
        <v>3371</v>
      </c>
      <c r="B2110" s="31" t="s">
        <v>3370</v>
      </c>
      <c r="C2110" s="37"/>
      <c r="D2110" s="31" t="s">
        <v>189</v>
      </c>
      <c r="E2110" s="37"/>
      <c r="F2110" s="37"/>
    </row>
    <row r="2111" spans="1:7" ht="14.4" x14ac:dyDescent="0.3">
      <c r="A2111" s="60" t="s">
        <v>5196</v>
      </c>
      <c r="C2111" s="32"/>
      <c r="E2111" s="32"/>
      <c r="F2111" s="32"/>
    </row>
    <row r="2112" spans="1:7" x14ac:dyDescent="0.25">
      <c r="A2112" s="36" t="s">
        <v>3372</v>
      </c>
      <c r="C2112" s="37">
        <v>8</v>
      </c>
      <c r="D2112" s="40" t="s">
        <v>149</v>
      </c>
      <c r="E2112" s="37" t="s">
        <v>147</v>
      </c>
      <c r="F2112" s="37" t="s">
        <v>3373</v>
      </c>
    </row>
    <row r="2113" spans="1:7" x14ac:dyDescent="0.25">
      <c r="A2113" s="36" t="s">
        <v>3375</v>
      </c>
      <c r="B2113" s="31" t="s">
        <v>3374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" x14ac:dyDescent="0.3">
      <c r="A2114" s="60" t="s">
        <v>5197</v>
      </c>
      <c r="C2114" s="32"/>
      <c r="E2114" s="32"/>
      <c r="F2114" s="32"/>
    </row>
    <row r="2115" spans="1:7" x14ac:dyDescent="0.25">
      <c r="A2115" s="36" t="s">
        <v>3377</v>
      </c>
      <c r="B2115" s="31" t="s">
        <v>3376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x14ac:dyDescent="0.25">
      <c r="A2116" s="36" t="s">
        <v>3379</v>
      </c>
      <c r="B2116" s="31" t="s">
        <v>3378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x14ac:dyDescent="0.25">
      <c r="A2117" s="36" t="s">
        <v>3381</v>
      </c>
      <c r="B2117" s="31" t="s">
        <v>3380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x14ac:dyDescent="0.25">
      <c r="A2118" s="36" t="s">
        <v>3383</v>
      </c>
      <c r="B2118" s="31" t="s">
        <v>3382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x14ac:dyDescent="0.25">
      <c r="A2119" s="36" t="s">
        <v>3385</v>
      </c>
      <c r="B2119" s="31" t="s">
        <v>3384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x14ac:dyDescent="0.25">
      <c r="A2120" s="36" t="s">
        <v>3387</v>
      </c>
      <c r="B2120" s="31" t="s">
        <v>3386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x14ac:dyDescent="0.25">
      <c r="A2121" s="36" t="s">
        <v>3388</v>
      </c>
      <c r="B2121" s="31" t="s">
        <v>3386</v>
      </c>
      <c r="C2121" s="37"/>
      <c r="D2121" s="31" t="s">
        <v>149</v>
      </c>
      <c r="E2121" s="37"/>
      <c r="F2121" s="37"/>
    </row>
    <row r="2122" spans="1:7" x14ac:dyDescent="0.25">
      <c r="A2122" s="36" t="s">
        <v>3389</v>
      </c>
      <c r="B2122" s="31" t="s">
        <v>3386</v>
      </c>
      <c r="C2122" s="37"/>
      <c r="D2122" s="31" t="s">
        <v>149</v>
      </c>
      <c r="E2122" s="37"/>
      <c r="F2122" s="37"/>
    </row>
    <row r="2123" spans="1:7" x14ac:dyDescent="0.25">
      <c r="A2123" s="36" t="s">
        <v>3391</v>
      </c>
      <c r="B2123" s="31" t="s">
        <v>3390</v>
      </c>
      <c r="C2123" s="37"/>
      <c r="D2123" s="31" t="s">
        <v>149</v>
      </c>
      <c r="E2123" s="37"/>
      <c r="F2123" s="37"/>
    </row>
    <row r="2124" spans="1:7" x14ac:dyDescent="0.25">
      <c r="A2124" s="36" t="s">
        <v>3393</v>
      </c>
      <c r="B2124" s="31" t="s">
        <v>3392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" x14ac:dyDescent="0.3">
      <c r="A2125" s="60" t="s">
        <v>5198</v>
      </c>
      <c r="C2125" s="32"/>
      <c r="E2125" s="32"/>
      <c r="F2125" s="32"/>
    </row>
    <row r="2126" spans="1:7" x14ac:dyDescent="0.25">
      <c r="A2126" s="36" t="s">
        <v>3395</v>
      </c>
      <c r="B2126" s="31" t="s">
        <v>3394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x14ac:dyDescent="0.25">
      <c r="A2127" s="36" t="s">
        <v>3397</v>
      </c>
      <c r="B2127" s="31" t="s">
        <v>3396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x14ac:dyDescent="0.25">
      <c r="A2128" s="36" t="s">
        <v>3399</v>
      </c>
      <c r="B2128" s="31" t="s">
        <v>3398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x14ac:dyDescent="0.25">
      <c r="A2129" s="36" t="s">
        <v>3400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x14ac:dyDescent="0.25">
      <c r="A2130" s="36" t="s">
        <v>3402</v>
      </c>
      <c r="B2130" s="31" t="s">
        <v>3401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x14ac:dyDescent="0.25">
      <c r="A2131" s="36" t="s">
        <v>3403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x14ac:dyDescent="0.25">
      <c r="A2132" s="36" t="s">
        <v>3405</v>
      </c>
      <c r="B2132" s="31" t="s">
        <v>3404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x14ac:dyDescent="0.25">
      <c r="A2133" s="36" t="s">
        <v>3407</v>
      </c>
      <c r="B2133" s="31" t="s">
        <v>3406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x14ac:dyDescent="0.25">
      <c r="A2134" s="36" t="s">
        <v>3409</v>
      </c>
      <c r="B2134" s="31" t="s">
        <v>3408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x14ac:dyDescent="0.25">
      <c r="A2135" s="36" t="s">
        <v>3411</v>
      </c>
      <c r="B2135" s="31" t="s">
        <v>3410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x14ac:dyDescent="0.25">
      <c r="A2136" s="36" t="s">
        <v>3413</v>
      </c>
      <c r="B2136" s="31" t="s">
        <v>3412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x14ac:dyDescent="0.25">
      <c r="A2137" s="36" t="s">
        <v>3415</v>
      </c>
      <c r="B2137" s="31" t="s">
        <v>3414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x14ac:dyDescent="0.25">
      <c r="A2138" s="36" t="s">
        <v>3417</v>
      </c>
      <c r="B2138" s="31" t="s">
        <v>3416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x14ac:dyDescent="0.25">
      <c r="A2139" s="36" t="s">
        <v>3419</v>
      </c>
      <c r="B2139" s="31" t="s">
        <v>3418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" x14ac:dyDescent="0.3">
      <c r="A2140" s="60" t="s">
        <v>5199</v>
      </c>
      <c r="C2140" s="32"/>
      <c r="E2140" s="32"/>
      <c r="F2140" s="32"/>
    </row>
    <row r="2141" spans="1:7" x14ac:dyDescent="0.25">
      <c r="A2141" s="36" t="s">
        <v>3421</v>
      </c>
      <c r="B2141" s="31" t="s">
        <v>3420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x14ac:dyDescent="0.25">
      <c r="A2142" s="36" t="s">
        <v>3423</v>
      </c>
      <c r="B2142" s="31" t="s">
        <v>3422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x14ac:dyDescent="0.25">
      <c r="A2143" s="36" t="s">
        <v>3425</v>
      </c>
      <c r="B2143" s="31" t="s">
        <v>3424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x14ac:dyDescent="0.25">
      <c r="A2144" s="36" t="s">
        <v>3426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x14ac:dyDescent="0.25">
      <c r="A2145" s="36" t="s">
        <v>3428</v>
      </c>
      <c r="B2145" s="31" t="s">
        <v>3427</v>
      </c>
      <c r="C2145" s="37"/>
      <c r="D2145" s="31" t="s">
        <v>189</v>
      </c>
      <c r="E2145" s="37"/>
      <c r="F2145" s="37"/>
    </row>
    <row r="2146" spans="1:7" x14ac:dyDescent="0.25">
      <c r="A2146" s="36" t="s">
        <v>3430</v>
      </c>
      <c r="B2146" s="31" t="s">
        <v>3429</v>
      </c>
      <c r="C2146" s="37"/>
      <c r="D2146" s="31" t="s">
        <v>189</v>
      </c>
      <c r="E2146" s="37"/>
      <c r="F2146" s="37"/>
    </row>
    <row r="2147" spans="1:7" x14ac:dyDescent="0.25">
      <c r="A2147" s="36" t="s">
        <v>3432</v>
      </c>
      <c r="B2147" s="31" t="s">
        <v>3431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x14ac:dyDescent="0.25">
      <c r="A2148" s="36" t="s">
        <v>3433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x14ac:dyDescent="0.25">
      <c r="A2149" s="36" t="s">
        <v>3435</v>
      </c>
      <c r="B2149" s="31" t="s">
        <v>3434</v>
      </c>
      <c r="C2149" s="37"/>
      <c r="D2149" s="31" t="s">
        <v>189</v>
      </c>
      <c r="E2149" s="37"/>
      <c r="F2149" s="37"/>
    </row>
    <row r="2150" spans="1:7" x14ac:dyDescent="0.25">
      <c r="A2150" s="36" t="s">
        <v>3437</v>
      </c>
      <c r="B2150" s="31" t="s">
        <v>3436</v>
      </c>
      <c r="C2150" s="37"/>
      <c r="D2150" s="31" t="s">
        <v>189</v>
      </c>
      <c r="E2150" s="37"/>
      <c r="F2150" s="37"/>
    </row>
    <row r="2151" spans="1:7" x14ac:dyDescent="0.25">
      <c r="A2151" s="36" t="s">
        <v>3439</v>
      </c>
      <c r="B2151" s="31" t="s">
        <v>3438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x14ac:dyDescent="0.25">
      <c r="A2152" s="36" t="s">
        <v>3441</v>
      </c>
      <c r="B2152" s="31" t="s">
        <v>3440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x14ac:dyDescent="0.25">
      <c r="A2153" s="36" t="s">
        <v>3443</v>
      </c>
      <c r="B2153" s="31" t="s">
        <v>3442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x14ac:dyDescent="0.25">
      <c r="A2154" s="36" t="s">
        <v>3445</v>
      </c>
      <c r="B2154" s="31" t="s">
        <v>3444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x14ac:dyDescent="0.25">
      <c r="A2155" s="36" t="s">
        <v>3446</v>
      </c>
      <c r="C2155" s="37"/>
      <c r="D2155" s="31" t="s">
        <v>189</v>
      </c>
      <c r="E2155" s="37"/>
      <c r="F2155" s="37"/>
    </row>
    <row r="2156" spans="1:7" x14ac:dyDescent="0.25">
      <c r="A2156" s="36" t="s">
        <v>3447</v>
      </c>
      <c r="B2156" s="31" t="s">
        <v>3444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x14ac:dyDescent="0.25">
      <c r="A2157" s="36" t="s">
        <v>3449</v>
      </c>
      <c r="B2157" s="31" t="s">
        <v>3448</v>
      </c>
      <c r="C2157" s="37"/>
      <c r="D2157" s="31" t="s">
        <v>189</v>
      </c>
      <c r="E2157" s="37"/>
      <c r="F2157" s="37"/>
    </row>
    <row r="2158" spans="1:7" x14ac:dyDescent="0.25">
      <c r="A2158" s="36" t="s">
        <v>3451</v>
      </c>
      <c r="B2158" s="31" t="s">
        <v>3450</v>
      </c>
      <c r="C2158" s="37"/>
      <c r="D2158" s="31" t="s">
        <v>189</v>
      </c>
      <c r="E2158" s="37"/>
      <c r="F2158" s="37"/>
    </row>
    <row r="2159" spans="1:7" x14ac:dyDescent="0.25">
      <c r="A2159" s="36" t="s">
        <v>3453</v>
      </c>
      <c r="B2159" s="31" t="s">
        <v>3452</v>
      </c>
      <c r="C2159" s="37"/>
      <c r="D2159" s="31" t="s">
        <v>189</v>
      </c>
      <c r="E2159" s="37"/>
      <c r="F2159" s="37"/>
    </row>
    <row r="2160" spans="1:7" ht="14.4" x14ac:dyDescent="0.3">
      <c r="A2160" s="60" t="s">
        <v>5200</v>
      </c>
      <c r="C2160" s="32"/>
      <c r="E2160" s="32"/>
      <c r="F2160" s="32"/>
    </row>
    <row r="2161" spans="1:7" x14ac:dyDescent="0.25">
      <c r="A2161" s="36" t="s">
        <v>3455</v>
      </c>
      <c r="B2161" s="31" t="s">
        <v>3454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x14ac:dyDescent="0.25">
      <c r="A2162" s="36" t="s">
        <v>3456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x14ac:dyDescent="0.25">
      <c r="A2163" s="36" t="s">
        <v>3458</v>
      </c>
      <c r="B2163" s="31" t="s">
        <v>3457</v>
      </c>
      <c r="C2163" s="37"/>
      <c r="D2163" s="31" t="s">
        <v>189</v>
      </c>
      <c r="E2163" s="37"/>
      <c r="F2163" s="37"/>
    </row>
    <row r="2164" spans="1:7" x14ac:dyDescent="0.25">
      <c r="A2164" s="36" t="s">
        <v>3460</v>
      </c>
      <c r="B2164" s="31" t="s">
        <v>3459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x14ac:dyDescent="0.25">
      <c r="A2165" s="36" t="s">
        <v>3462</v>
      </c>
      <c r="B2165" s="31" t="s">
        <v>3461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" x14ac:dyDescent="0.3">
      <c r="A2166" s="60" t="s">
        <v>5201</v>
      </c>
      <c r="C2166" s="32"/>
      <c r="E2166" s="32"/>
      <c r="F2166" s="32"/>
    </row>
    <row r="2167" spans="1:7" x14ac:dyDescent="0.25">
      <c r="A2167" s="36" t="s">
        <v>3464</v>
      </c>
      <c r="B2167" s="31" t="s">
        <v>3463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" x14ac:dyDescent="0.3">
      <c r="A2168" s="60" t="s">
        <v>5202</v>
      </c>
      <c r="C2168" s="32"/>
      <c r="E2168" s="32"/>
      <c r="F2168" s="32"/>
    </row>
    <row r="2169" spans="1:7" x14ac:dyDescent="0.25">
      <c r="A2169" s="36" t="s">
        <v>3466</v>
      </c>
      <c r="B2169" s="31" t="s">
        <v>3465</v>
      </c>
      <c r="C2169" s="37"/>
      <c r="D2169" s="31" t="s">
        <v>149</v>
      </c>
      <c r="E2169" s="37" t="s">
        <v>147</v>
      </c>
      <c r="F2169" s="37" t="s">
        <v>170</v>
      </c>
    </row>
    <row r="2170" spans="1:7" x14ac:dyDescent="0.25">
      <c r="A2170" s="36" t="s">
        <v>3467</v>
      </c>
      <c r="B2170" s="31" t="s">
        <v>3465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x14ac:dyDescent="0.25">
      <c r="A2171" s="36" t="s">
        <v>3468</v>
      </c>
      <c r="B2171" s="31" t="s">
        <v>3465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x14ac:dyDescent="0.25">
      <c r="A2172" s="36" t="s">
        <v>3470</v>
      </c>
      <c r="B2172" s="31" t="s">
        <v>3469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" x14ac:dyDescent="0.3">
      <c r="A2173" s="60" t="s">
        <v>5203</v>
      </c>
      <c r="C2173" s="32"/>
      <c r="E2173" s="32"/>
      <c r="F2173" s="32"/>
    </row>
    <row r="2174" spans="1:7" x14ac:dyDescent="0.25">
      <c r="A2174" s="36" t="s">
        <v>3471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x14ac:dyDescent="0.25">
      <c r="A2175" s="36" t="s">
        <v>3473</v>
      </c>
      <c r="B2175" s="31" t="s">
        <v>3472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x14ac:dyDescent="0.25">
      <c r="A2176" s="36" t="s">
        <v>3474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x14ac:dyDescent="0.25">
      <c r="A2177" s="36" t="s">
        <v>3476</v>
      </c>
      <c r="B2177" s="31" t="s">
        <v>3475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" x14ac:dyDescent="0.3">
      <c r="A2178" s="60" t="s">
        <v>5204</v>
      </c>
      <c r="C2178" s="32"/>
      <c r="E2178" s="32"/>
      <c r="F2178" s="32"/>
    </row>
    <row r="2179" spans="1:7" x14ac:dyDescent="0.25">
      <c r="A2179" s="36" t="s">
        <v>3478</v>
      </c>
      <c r="B2179" s="31" t="s">
        <v>3477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x14ac:dyDescent="0.25">
      <c r="A2180" s="36" t="s">
        <v>3480</v>
      </c>
      <c r="B2180" s="31" t="s">
        <v>3479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x14ac:dyDescent="0.25">
      <c r="A2181" s="36" t="s">
        <v>3481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x14ac:dyDescent="0.25">
      <c r="A2182" s="36" t="s">
        <v>3483</v>
      </c>
      <c r="B2182" s="31" t="s">
        <v>3482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x14ac:dyDescent="0.25">
      <c r="A2183" s="36" t="s">
        <v>3485</v>
      </c>
      <c r="B2183" s="31" t="s">
        <v>3484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x14ac:dyDescent="0.25">
      <c r="A2184" s="36" t="s">
        <v>3487</v>
      </c>
      <c r="B2184" s="31" t="s">
        <v>3486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" x14ac:dyDescent="0.3">
      <c r="A2185" s="60" t="s">
        <v>5205</v>
      </c>
      <c r="C2185" s="32"/>
      <c r="E2185" s="32"/>
      <c r="F2185" s="32"/>
    </row>
    <row r="2186" spans="1:7" x14ac:dyDescent="0.25">
      <c r="A2186" s="36" t="s">
        <v>3488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x14ac:dyDescent="0.25">
      <c r="A2187" s="36" t="s">
        <v>3490</v>
      </c>
      <c r="B2187" s="31" t="s">
        <v>3489</v>
      </c>
      <c r="C2187" s="37"/>
      <c r="D2187" s="31" t="s">
        <v>149</v>
      </c>
      <c r="E2187" s="37" t="s">
        <v>147</v>
      </c>
      <c r="F2187" s="37" t="s">
        <v>160</v>
      </c>
    </row>
    <row r="2188" spans="1:7" x14ac:dyDescent="0.25">
      <c r="A2188" s="36" t="s">
        <v>3492</v>
      </c>
      <c r="B2188" s="31" t="s">
        <v>3491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x14ac:dyDescent="0.25">
      <c r="A2189" s="36" t="s">
        <v>3494</v>
      </c>
      <c r="B2189" s="31" t="s">
        <v>3493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" x14ac:dyDescent="0.3">
      <c r="A2190" s="60" t="s">
        <v>5206</v>
      </c>
      <c r="C2190" s="32"/>
      <c r="E2190" s="32"/>
      <c r="F2190" s="32"/>
    </row>
    <row r="2191" spans="1:7" x14ac:dyDescent="0.25">
      <c r="A2191" s="36" t="s">
        <v>3496</v>
      </c>
      <c r="B2191" s="31" t="s">
        <v>3495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" x14ac:dyDescent="0.3">
      <c r="A2192" s="60" t="s">
        <v>5207</v>
      </c>
      <c r="C2192" s="32"/>
      <c r="E2192" s="32"/>
      <c r="F2192" s="32"/>
    </row>
    <row r="2193" spans="1:6" x14ac:dyDescent="0.25">
      <c r="A2193" s="36" t="s">
        <v>3498</v>
      </c>
      <c r="B2193" s="31" t="s">
        <v>3497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x14ac:dyDescent="0.25">
      <c r="A2194" s="36" t="s">
        <v>3500</v>
      </c>
      <c r="B2194" s="31" t="s">
        <v>3499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x14ac:dyDescent="0.25">
      <c r="A2195" s="36" t="s">
        <v>3502</v>
      </c>
      <c r="B2195" s="31" t="s">
        <v>3501</v>
      </c>
      <c r="C2195" s="37"/>
      <c r="D2195" s="31" t="s">
        <v>149</v>
      </c>
      <c r="E2195" s="37" t="s">
        <v>147</v>
      </c>
      <c r="F2195" s="37" t="s">
        <v>160</v>
      </c>
    </row>
    <row r="2196" spans="1:6" x14ac:dyDescent="0.25">
      <c r="A2196" s="36" t="s">
        <v>3503</v>
      </c>
      <c r="B2196" s="31" t="s">
        <v>3501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x14ac:dyDescent="0.25">
      <c r="A2197" s="36" t="s">
        <v>3504</v>
      </c>
      <c r="B2197" s="31" t="s">
        <v>3501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x14ac:dyDescent="0.25">
      <c r="A2198" s="36" t="s">
        <v>3505</v>
      </c>
      <c r="B2198" s="31" t="s">
        <v>3501</v>
      </c>
      <c r="C2198" s="37"/>
      <c r="D2198" s="31" t="s">
        <v>149</v>
      </c>
      <c r="E2198" s="37"/>
      <c r="F2198" s="37"/>
    </row>
    <row r="2199" spans="1:6" x14ac:dyDescent="0.25">
      <c r="A2199" s="36" t="s">
        <v>3507</v>
      </c>
      <c r="B2199" s="31" t="s">
        <v>3506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x14ac:dyDescent="0.25">
      <c r="A2200" s="36" t="s">
        <v>3509</v>
      </c>
      <c r="B2200" s="31" t="s">
        <v>3508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x14ac:dyDescent="0.25">
      <c r="A2201" s="36" t="s">
        <v>3511</v>
      </c>
      <c r="B2201" s="31" t="s">
        <v>3510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x14ac:dyDescent="0.25">
      <c r="A2202" s="36" t="s">
        <v>3512</v>
      </c>
      <c r="B2202" s="31" t="s">
        <v>3510</v>
      </c>
      <c r="C2202" s="37"/>
      <c r="D2202" s="31" t="s">
        <v>149</v>
      </c>
      <c r="E2202" s="37"/>
      <c r="F2202" s="37"/>
    </row>
    <row r="2203" spans="1:6" x14ac:dyDescent="0.25">
      <c r="A2203" s="36" t="s">
        <v>3513</v>
      </c>
      <c r="B2203" s="31" t="s">
        <v>3510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" x14ac:dyDescent="0.3">
      <c r="A2204" s="60" t="s">
        <v>5208</v>
      </c>
      <c r="C2204" s="32"/>
      <c r="E2204" s="32"/>
      <c r="F2204" s="32"/>
    </row>
    <row r="2205" spans="1:6" x14ac:dyDescent="0.25">
      <c r="A2205" s="36" t="s">
        <v>3515</v>
      </c>
      <c r="B2205" s="31" t="s">
        <v>3514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x14ac:dyDescent="0.25">
      <c r="A2206" s="36" t="s">
        <v>3517</v>
      </c>
      <c r="B2206" s="31" t="s">
        <v>3516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" x14ac:dyDescent="0.3">
      <c r="A2207" s="60" t="s">
        <v>5209</v>
      </c>
      <c r="C2207" s="32"/>
      <c r="D2207" s="32"/>
      <c r="E2207" s="32"/>
      <c r="F2207" s="32"/>
    </row>
    <row r="2208" spans="1:6" ht="14.4" x14ac:dyDescent="0.3">
      <c r="A2208" s="60" t="s">
        <v>5210</v>
      </c>
      <c r="C2208" s="32"/>
      <c r="E2208" s="32"/>
      <c r="F2208" s="32"/>
    </row>
    <row r="2209" spans="1:7" x14ac:dyDescent="0.25">
      <c r="A2209" s="36" t="s">
        <v>3519</v>
      </c>
      <c r="B2209" s="31" t="s">
        <v>3518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x14ac:dyDescent="0.25">
      <c r="A2210" s="36" t="s">
        <v>3521</v>
      </c>
      <c r="B2210" s="31" t="s">
        <v>3520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x14ac:dyDescent="0.25">
      <c r="A2211" s="36" t="s">
        <v>3523</v>
      </c>
      <c r="B2211" s="31" t="s">
        <v>3522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" x14ac:dyDescent="0.3">
      <c r="A2212" s="60" t="s">
        <v>5211</v>
      </c>
      <c r="C2212" s="32"/>
      <c r="D2212" s="32"/>
      <c r="E2212" s="32"/>
      <c r="F2212" s="32"/>
    </row>
    <row r="2213" spans="1:7" x14ac:dyDescent="0.25">
      <c r="A2213" s="36" t="s">
        <v>3525</v>
      </c>
      <c r="B2213" s="31" t="s">
        <v>3524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" x14ac:dyDescent="0.3">
      <c r="A2214" s="60" t="s">
        <v>5212</v>
      </c>
      <c r="C2214" s="32"/>
      <c r="E2214" s="32"/>
      <c r="F2214" s="32"/>
    </row>
    <row r="2215" spans="1:7" x14ac:dyDescent="0.25">
      <c r="A2215" s="36" t="s">
        <v>3527</v>
      </c>
      <c r="B2215" s="31" t="s">
        <v>3526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" x14ac:dyDescent="0.3">
      <c r="A2216" s="60" t="s">
        <v>5213</v>
      </c>
      <c r="C2216" s="32"/>
      <c r="E2216" s="32"/>
      <c r="F2216" s="32"/>
    </row>
    <row r="2217" spans="1:7" x14ac:dyDescent="0.25">
      <c r="A2217" s="36" t="s">
        <v>3529</v>
      </c>
      <c r="B2217" s="31" t="s">
        <v>3528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x14ac:dyDescent="0.25">
      <c r="A2218" s="36" t="s">
        <v>3531</v>
      </c>
      <c r="B2218" s="31" t="s">
        <v>3530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x14ac:dyDescent="0.25">
      <c r="A2219" s="36" t="s">
        <v>3532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x14ac:dyDescent="0.25">
      <c r="A2220" s="36" t="s">
        <v>3534</v>
      </c>
      <c r="B2220" s="31" t="s">
        <v>3533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x14ac:dyDescent="0.25">
      <c r="A2221" s="36" t="s">
        <v>3536</v>
      </c>
      <c r="B2221" s="31" t="s">
        <v>3535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" x14ac:dyDescent="0.3">
      <c r="A2222" s="60" t="s">
        <v>5214</v>
      </c>
      <c r="C2222" s="32"/>
      <c r="E2222" s="32"/>
      <c r="F2222" s="32"/>
    </row>
    <row r="2223" spans="1:7" x14ac:dyDescent="0.25">
      <c r="A2223" s="36" t="s">
        <v>3538</v>
      </c>
      <c r="B2223" s="31" t="s">
        <v>3537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x14ac:dyDescent="0.25">
      <c r="A2224" s="36" t="s">
        <v>3540</v>
      </c>
      <c r="B2224" s="31" t="s">
        <v>3539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x14ac:dyDescent="0.25">
      <c r="A2225" s="36" t="s">
        <v>3542</v>
      </c>
      <c r="B2225" s="31" t="s">
        <v>3541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" x14ac:dyDescent="0.3">
      <c r="A2226" s="60" t="s">
        <v>5215</v>
      </c>
      <c r="C2226" s="32"/>
      <c r="E2226" s="32"/>
      <c r="F2226" s="32"/>
    </row>
    <row r="2227" spans="1:7" x14ac:dyDescent="0.25">
      <c r="A2227" s="36" t="s">
        <v>3544</v>
      </c>
      <c r="B2227" s="31" t="s">
        <v>3543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x14ac:dyDescent="0.25">
      <c r="A2228" s="36" t="s">
        <v>3547</v>
      </c>
      <c r="B2228" s="31" t="s">
        <v>3546</v>
      </c>
      <c r="C2228" s="37">
        <v>7</v>
      </c>
      <c r="D2228" s="31" t="s">
        <v>3545</v>
      </c>
      <c r="E2228" s="37" t="s">
        <v>147</v>
      </c>
      <c r="F2228" s="37" t="s">
        <v>222</v>
      </c>
    </row>
    <row r="2229" spans="1:7" x14ac:dyDescent="0.25">
      <c r="A2229" s="36" t="s">
        <v>3549</v>
      </c>
      <c r="B2229" s="31" t="s">
        <v>3548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x14ac:dyDescent="0.25">
      <c r="A2230" s="36" t="s">
        <v>3551</v>
      </c>
      <c r="B2230" s="31" t="s">
        <v>3550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x14ac:dyDescent="0.25">
      <c r="A2231" s="36" t="s">
        <v>3553</v>
      </c>
      <c r="B2231" s="31" t="s">
        <v>3552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x14ac:dyDescent="0.25">
      <c r="A2232" s="36" t="s">
        <v>3555</v>
      </c>
      <c r="B2232" s="31" t="s">
        <v>3554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x14ac:dyDescent="0.25">
      <c r="A2233" s="36" t="s">
        <v>3557</v>
      </c>
      <c r="B2233" s="31" t="s">
        <v>3556</v>
      </c>
      <c r="C2233" s="37">
        <v>8</v>
      </c>
      <c r="D2233" s="31" t="s">
        <v>3545</v>
      </c>
      <c r="E2233" s="37" t="s">
        <v>147</v>
      </c>
      <c r="F2233" s="37" t="s">
        <v>222</v>
      </c>
    </row>
    <row r="2234" spans="1:7" x14ac:dyDescent="0.25">
      <c r="A2234" s="36" t="s">
        <v>3559</v>
      </c>
      <c r="C2234" s="32">
        <v>6</v>
      </c>
      <c r="D2234" s="31" t="s">
        <v>3558</v>
      </c>
      <c r="E2234" s="37" t="s">
        <v>147</v>
      </c>
      <c r="F2234" s="37" t="s">
        <v>222</v>
      </c>
    </row>
    <row r="2235" spans="1:7" x14ac:dyDescent="0.25">
      <c r="A2235" s="36" t="s">
        <v>3561</v>
      </c>
      <c r="B2235" s="31" t="s">
        <v>3560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x14ac:dyDescent="0.25">
      <c r="A2236" s="36" t="s">
        <v>3563</v>
      </c>
      <c r="B2236" s="31" t="s">
        <v>3562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x14ac:dyDescent="0.25">
      <c r="A2237" s="36" t="s">
        <v>3565</v>
      </c>
      <c r="B2237" s="31" t="s">
        <v>3564</v>
      </c>
      <c r="C2237" s="37">
        <v>7</v>
      </c>
      <c r="D2237" s="31" t="s">
        <v>3545</v>
      </c>
      <c r="E2237" s="37" t="s">
        <v>147</v>
      </c>
      <c r="F2237" s="37" t="s">
        <v>222</v>
      </c>
    </row>
    <row r="2238" spans="1:7" x14ac:dyDescent="0.25">
      <c r="A2238" s="36" t="s">
        <v>3567</v>
      </c>
      <c r="B2238" s="31" t="s">
        <v>3566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x14ac:dyDescent="0.25">
      <c r="A2239" s="36" t="s">
        <v>3569</v>
      </c>
      <c r="B2239" s="31" t="s">
        <v>3568</v>
      </c>
      <c r="C2239" s="37">
        <v>5</v>
      </c>
      <c r="D2239" s="31" t="s">
        <v>3545</v>
      </c>
      <c r="E2239" s="37" t="s">
        <v>147</v>
      </c>
      <c r="F2239" s="37" t="s">
        <v>222</v>
      </c>
    </row>
    <row r="2240" spans="1:7" x14ac:dyDescent="0.25">
      <c r="A2240" s="36" t="s">
        <v>3571</v>
      </c>
      <c r="B2240" s="31" t="s">
        <v>3570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x14ac:dyDescent="0.25">
      <c r="A2241" s="36" t="s">
        <v>3573</v>
      </c>
      <c r="B2241" s="31" t="s">
        <v>3572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x14ac:dyDescent="0.25">
      <c r="A2242" s="36" t="s">
        <v>3575</v>
      </c>
      <c r="B2242" s="31" t="s">
        <v>3574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x14ac:dyDescent="0.25">
      <c r="A2243" s="36" t="s">
        <v>3577</v>
      </c>
      <c r="B2243" s="31" t="s">
        <v>3576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x14ac:dyDescent="0.25">
      <c r="A2244" s="36" t="s">
        <v>3579</v>
      </c>
      <c r="B2244" s="31" t="s">
        <v>3578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x14ac:dyDescent="0.25">
      <c r="A2245" s="36" t="s">
        <v>3581</v>
      </c>
      <c r="B2245" s="31" t="s">
        <v>3580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x14ac:dyDescent="0.25">
      <c r="A2246" s="36" t="s">
        <v>3582</v>
      </c>
      <c r="B2246" s="31" t="s">
        <v>3580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x14ac:dyDescent="0.25">
      <c r="A2247" s="36" t="s">
        <v>3583</v>
      </c>
      <c r="B2247" s="31" t="s">
        <v>3580</v>
      </c>
      <c r="C2247" s="37"/>
      <c r="D2247" s="31" t="s">
        <v>769</v>
      </c>
      <c r="E2247" s="37"/>
      <c r="F2247" s="37"/>
    </row>
    <row r="2248" spans="1:7" x14ac:dyDescent="0.25">
      <c r="A2248" s="36" t="s">
        <v>3585</v>
      </c>
      <c r="B2248" s="31" t="s">
        <v>3584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x14ac:dyDescent="0.25">
      <c r="A2249" s="36" t="s">
        <v>3587</v>
      </c>
      <c r="B2249" s="31" t="s">
        <v>3586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x14ac:dyDescent="0.25">
      <c r="A2250" s="36" t="s">
        <v>3589</v>
      </c>
      <c r="B2250" s="31" t="s">
        <v>3588</v>
      </c>
      <c r="C2250" s="37">
        <v>8</v>
      </c>
      <c r="D2250" s="31" t="s">
        <v>3545</v>
      </c>
      <c r="E2250" s="37" t="s">
        <v>147</v>
      </c>
      <c r="F2250" s="37" t="s">
        <v>222</v>
      </c>
    </row>
    <row r="2251" spans="1:7" ht="14.4" x14ac:dyDescent="0.3">
      <c r="A2251" s="60" t="s">
        <v>5216</v>
      </c>
      <c r="C2251" s="32"/>
      <c r="E2251" s="32"/>
      <c r="F2251" s="32"/>
    </row>
    <row r="2252" spans="1:7" x14ac:dyDescent="0.25">
      <c r="A2252" s="36" t="s">
        <v>3591</v>
      </c>
      <c r="B2252" s="31" t="s">
        <v>3590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x14ac:dyDescent="0.25">
      <c r="A2253" s="36" t="s">
        <v>3593</v>
      </c>
      <c r="B2253" s="31" t="s">
        <v>3592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x14ac:dyDescent="0.25">
      <c r="A2254" s="36" t="s">
        <v>3594</v>
      </c>
      <c r="C2254" s="37"/>
      <c r="D2254" s="31" t="s">
        <v>149</v>
      </c>
      <c r="E2254" s="37" t="s">
        <v>147</v>
      </c>
      <c r="F2254" s="37" t="s">
        <v>222</v>
      </c>
    </row>
    <row r="2255" spans="1:7" x14ac:dyDescent="0.25">
      <c r="A2255" s="36" t="s">
        <v>3596</v>
      </c>
      <c r="B2255" s="31" t="s">
        <v>3595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x14ac:dyDescent="0.25">
      <c r="A2256" s="36" t="s">
        <v>3598</v>
      </c>
      <c r="B2256" s="31" t="s">
        <v>3597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x14ac:dyDescent="0.25">
      <c r="A2257" s="36" t="s">
        <v>3600</v>
      </c>
      <c r="B2257" s="31" t="s">
        <v>3599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x14ac:dyDescent="0.25">
      <c r="A2258" s="36" t="s">
        <v>3602</v>
      </c>
      <c r="B2258" s="31" t="s">
        <v>3601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x14ac:dyDescent="0.25">
      <c r="A2259" s="36" t="s">
        <v>3603</v>
      </c>
      <c r="C2259" s="37"/>
      <c r="D2259" s="40" t="s">
        <v>149</v>
      </c>
      <c r="E2259" s="37"/>
      <c r="F2259" s="37"/>
    </row>
    <row r="2260" spans="1:7" x14ac:dyDescent="0.25">
      <c r="A2260" s="36" t="s">
        <v>3605</v>
      </c>
      <c r="B2260" s="31" t="s">
        <v>3604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x14ac:dyDescent="0.25">
      <c r="A2261" s="36" t="s">
        <v>3607</v>
      </c>
      <c r="B2261" s="31" t="s">
        <v>3606</v>
      </c>
      <c r="C2261" s="37"/>
      <c r="D2261" s="31" t="s">
        <v>149</v>
      </c>
      <c r="E2261" s="37"/>
      <c r="F2261" s="37"/>
      <c r="G2261" s="31" t="s">
        <v>149</v>
      </c>
    </row>
    <row r="2262" spans="1:7" x14ac:dyDescent="0.25">
      <c r="A2262" s="36" t="s">
        <v>3609</v>
      </c>
      <c r="B2262" s="31" t="s">
        <v>3608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x14ac:dyDescent="0.25">
      <c r="A2263" s="36" t="s">
        <v>3610</v>
      </c>
      <c r="C2263" s="37"/>
      <c r="D2263" s="31" t="s">
        <v>149</v>
      </c>
      <c r="E2263" s="37"/>
      <c r="F2263" s="37"/>
    </row>
    <row r="2264" spans="1:7" x14ac:dyDescent="0.25">
      <c r="A2264" s="36" t="s">
        <v>3612</v>
      </c>
      <c r="B2264" s="31" t="s">
        <v>3611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x14ac:dyDescent="0.25">
      <c r="A2265" s="36" t="s">
        <v>3614</v>
      </c>
      <c r="B2265" s="31" t="s">
        <v>3613</v>
      </c>
      <c r="C2265" s="32"/>
      <c r="D2265" s="31" t="s">
        <v>149</v>
      </c>
      <c r="E2265" s="32"/>
      <c r="F2265" s="32"/>
    </row>
    <row r="2266" spans="1:7" x14ac:dyDescent="0.25">
      <c r="A2266" s="36" t="s">
        <v>3616</v>
      </c>
      <c r="B2266" s="31" t="s">
        <v>3615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x14ac:dyDescent="0.25">
      <c r="A2267" s="36" t="s">
        <v>3618</v>
      </c>
      <c r="B2267" s="31" t="s">
        <v>3617</v>
      </c>
      <c r="C2267" s="32"/>
      <c r="D2267" s="31" t="s">
        <v>149</v>
      </c>
      <c r="E2267" s="32"/>
      <c r="F2267" s="32"/>
    </row>
    <row r="2268" spans="1:7" x14ac:dyDescent="0.25">
      <c r="A2268" s="36" t="s">
        <v>3619</v>
      </c>
      <c r="B2268" s="31" t="s">
        <v>3617</v>
      </c>
      <c r="C2268" s="37"/>
      <c r="D2268" s="31" t="s">
        <v>149</v>
      </c>
      <c r="E2268" s="37"/>
      <c r="F2268" s="37"/>
    </row>
    <row r="2269" spans="1:7" x14ac:dyDescent="0.25">
      <c r="A2269" s="36" t="s">
        <v>3620</v>
      </c>
      <c r="B2269" s="31" t="s">
        <v>3617</v>
      </c>
      <c r="C2269" s="37"/>
      <c r="D2269" s="31" t="s">
        <v>149</v>
      </c>
      <c r="E2269" s="37"/>
      <c r="F2269" s="37"/>
    </row>
    <row r="2270" spans="1:7" x14ac:dyDescent="0.25">
      <c r="A2270" s="36" t="s">
        <v>3621</v>
      </c>
      <c r="B2270" s="31" t="s">
        <v>3617</v>
      </c>
      <c r="C2270" s="37"/>
      <c r="D2270" s="31" t="s">
        <v>149</v>
      </c>
      <c r="E2270" s="37"/>
      <c r="F2270" s="37"/>
    </row>
    <row r="2271" spans="1:7" x14ac:dyDescent="0.25">
      <c r="A2271" s="36" t="s">
        <v>3623</v>
      </c>
      <c r="B2271" s="31" t="s">
        <v>3622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x14ac:dyDescent="0.25">
      <c r="A2272" s="36" t="s">
        <v>3625</v>
      </c>
      <c r="B2272" s="31" t="s">
        <v>3624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x14ac:dyDescent="0.25">
      <c r="A2273" s="36" t="s">
        <v>3627</v>
      </c>
      <c r="B2273" s="31" t="s">
        <v>3626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" x14ac:dyDescent="0.3">
      <c r="A2274" s="60" t="s">
        <v>5217</v>
      </c>
      <c r="C2274" s="32"/>
      <c r="E2274" s="32"/>
      <c r="F2274" s="32"/>
    </row>
    <row r="2275" spans="1:7" x14ac:dyDescent="0.25">
      <c r="A2275" s="36" t="s">
        <v>3629</v>
      </c>
      <c r="B2275" s="31" t="s">
        <v>3628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x14ac:dyDescent="0.25">
      <c r="A2276" s="36" t="s">
        <v>3631</v>
      </c>
      <c r="B2276" s="31" t="s">
        <v>3630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x14ac:dyDescent="0.25">
      <c r="A2277" s="36" t="s">
        <v>3633</v>
      </c>
      <c r="B2277" s="31" t="s">
        <v>3632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x14ac:dyDescent="0.25">
      <c r="A2278" s="36" t="s">
        <v>3635</v>
      </c>
      <c r="B2278" s="31" t="s">
        <v>3634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" x14ac:dyDescent="0.3">
      <c r="A2279" s="60" t="s">
        <v>5218</v>
      </c>
      <c r="C2279" s="32"/>
      <c r="E2279" s="32"/>
      <c r="F2279" s="32"/>
    </row>
    <row r="2280" spans="1:7" x14ac:dyDescent="0.25">
      <c r="A2280" s="36" t="s">
        <v>3637</v>
      </c>
      <c r="B2280" s="31" t="s">
        <v>3636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" x14ac:dyDescent="0.3">
      <c r="A2281" s="60" t="s">
        <v>5219</v>
      </c>
      <c r="C2281" s="32"/>
      <c r="E2281" s="32"/>
      <c r="F2281" s="32"/>
    </row>
    <row r="2282" spans="1:7" ht="14.4" x14ac:dyDescent="0.3">
      <c r="A2282" s="60" t="s">
        <v>5220</v>
      </c>
      <c r="C2282" s="32"/>
      <c r="E2282" s="32"/>
      <c r="F2282" s="32"/>
    </row>
    <row r="2283" spans="1:7" x14ac:dyDescent="0.25">
      <c r="A2283" s="36" t="s">
        <v>3639</v>
      </c>
      <c r="B2283" s="31" t="s">
        <v>3638</v>
      </c>
      <c r="C2283" s="37"/>
      <c r="D2283" s="31" t="s">
        <v>149</v>
      </c>
      <c r="E2283" s="37"/>
      <c r="F2283" s="37"/>
      <c r="G2283" s="31" t="s">
        <v>144</v>
      </c>
    </row>
    <row r="2284" spans="1:7" ht="14.4" x14ac:dyDescent="0.3">
      <c r="A2284" s="60" t="s">
        <v>5221</v>
      </c>
      <c r="C2284" s="32"/>
      <c r="E2284" s="32"/>
      <c r="F2284" s="32"/>
    </row>
    <row r="2285" spans="1:7" x14ac:dyDescent="0.25">
      <c r="A2285" s="36" t="s">
        <v>3641</v>
      </c>
      <c r="B2285" s="31" t="s">
        <v>3640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x14ac:dyDescent="0.25">
      <c r="A2286" s="36" t="s">
        <v>3642</v>
      </c>
      <c r="B2286" s="31" t="s">
        <v>3640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x14ac:dyDescent="0.25">
      <c r="A2287" s="36" t="s">
        <v>3643</v>
      </c>
      <c r="B2287" s="31" t="s">
        <v>3640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x14ac:dyDescent="0.25">
      <c r="A2288" s="36" t="s">
        <v>3645</v>
      </c>
      <c r="B2288" s="31" t="s">
        <v>3644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x14ac:dyDescent="0.25">
      <c r="A2289" s="36" t="s">
        <v>3647</v>
      </c>
      <c r="B2289" s="31" t="s">
        <v>3646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x14ac:dyDescent="0.25">
      <c r="A2290" s="36" t="s">
        <v>3649</v>
      </c>
      <c r="B2290" s="31" t="s">
        <v>3648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x14ac:dyDescent="0.25">
      <c r="A2291" s="36" t="s">
        <v>3651</v>
      </c>
      <c r="B2291" s="31" t="s">
        <v>3650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x14ac:dyDescent="0.25">
      <c r="A2292" s="36" t="s">
        <v>3652</v>
      </c>
      <c r="B2292" s="31" t="s">
        <v>3650</v>
      </c>
      <c r="C2292" s="37"/>
      <c r="D2292" s="31" t="s">
        <v>157</v>
      </c>
      <c r="E2292" s="37" t="s">
        <v>147</v>
      </c>
      <c r="F2292" s="37" t="s">
        <v>160</v>
      </c>
    </row>
    <row r="2293" spans="1:7" x14ac:dyDescent="0.25">
      <c r="A2293" s="36" t="s">
        <v>3653</v>
      </c>
      <c r="B2293" s="31" t="s">
        <v>3650</v>
      </c>
      <c r="C2293" s="37"/>
      <c r="D2293" s="31" t="s">
        <v>157</v>
      </c>
      <c r="E2293" s="37" t="s">
        <v>147</v>
      </c>
      <c r="F2293" s="37" t="s">
        <v>160</v>
      </c>
    </row>
    <row r="2294" spans="1:7" x14ac:dyDescent="0.25">
      <c r="A2294" s="36" t="s">
        <v>3654</v>
      </c>
      <c r="C2294" s="37"/>
      <c r="D2294" s="31" t="s">
        <v>157</v>
      </c>
      <c r="E2294" s="37" t="s">
        <v>147</v>
      </c>
      <c r="F2294" s="37" t="s">
        <v>160</v>
      </c>
    </row>
    <row r="2295" spans="1:7" x14ac:dyDescent="0.25">
      <c r="A2295" s="36" t="s">
        <v>3656</v>
      </c>
      <c r="B2295" s="31" t="s">
        <v>3655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" x14ac:dyDescent="0.3">
      <c r="A2296" s="60" t="s">
        <v>5222</v>
      </c>
      <c r="C2296" s="32"/>
      <c r="E2296" s="32"/>
      <c r="F2296" s="32"/>
    </row>
    <row r="2297" spans="1:7" x14ac:dyDescent="0.25">
      <c r="A2297" s="36" t="s">
        <v>3658</v>
      </c>
      <c r="B2297" s="31" t="s">
        <v>3657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x14ac:dyDescent="0.25">
      <c r="A2298" s="36" t="s">
        <v>3660</v>
      </c>
      <c r="B2298" s="31" t="s">
        <v>3659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x14ac:dyDescent="0.25">
      <c r="A2299" s="36" t="s">
        <v>3662</v>
      </c>
      <c r="B2299" s="31" t="s">
        <v>3661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" x14ac:dyDescent="0.3">
      <c r="A2300" s="60" t="s">
        <v>5223</v>
      </c>
      <c r="C2300" s="32"/>
      <c r="E2300" s="32"/>
      <c r="F2300" s="32"/>
    </row>
    <row r="2301" spans="1:7" ht="14.4" x14ac:dyDescent="0.3">
      <c r="A2301" s="60" t="s">
        <v>5224</v>
      </c>
      <c r="C2301" s="32"/>
      <c r="E2301" s="32"/>
      <c r="F2301" s="32"/>
    </row>
    <row r="2302" spans="1:7" x14ac:dyDescent="0.25">
      <c r="A2302" s="36" t="s">
        <v>3664</v>
      </c>
      <c r="B2302" s="31" t="s">
        <v>3663</v>
      </c>
      <c r="C2302" s="37"/>
      <c r="D2302" s="31" t="s">
        <v>149</v>
      </c>
      <c r="E2302" s="37"/>
      <c r="F2302" s="37"/>
      <c r="G2302" s="31" t="s">
        <v>144</v>
      </c>
    </row>
    <row r="2303" spans="1:7" x14ac:dyDescent="0.25">
      <c r="A2303" s="36" t="s">
        <v>3665</v>
      </c>
      <c r="C2303" s="37">
        <v>2</v>
      </c>
      <c r="E2303" s="37" t="s">
        <v>147</v>
      </c>
      <c r="F2303" s="37" t="s">
        <v>156</v>
      </c>
    </row>
    <row r="2304" spans="1:7" x14ac:dyDescent="0.25">
      <c r="A2304" s="36" t="s">
        <v>3667</v>
      </c>
      <c r="B2304" s="31" t="s">
        <v>3666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" x14ac:dyDescent="0.3">
      <c r="A2305" s="60" t="s">
        <v>5225</v>
      </c>
      <c r="B2305" s="32"/>
      <c r="C2305" s="32"/>
      <c r="D2305" s="32"/>
      <c r="E2305" s="32"/>
      <c r="F2305" s="32"/>
    </row>
    <row r="2306" spans="1:7" x14ac:dyDescent="0.25">
      <c r="A2306" s="36" t="s">
        <v>3669</v>
      </c>
      <c r="B2306" s="31" t="s">
        <v>3668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x14ac:dyDescent="0.25">
      <c r="A2307" s="36" t="s">
        <v>3671</v>
      </c>
      <c r="B2307" s="31" t="s">
        <v>3670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" x14ac:dyDescent="0.3">
      <c r="A2308" s="60" t="s">
        <v>5226</v>
      </c>
      <c r="C2308" s="32"/>
      <c r="E2308" s="32"/>
      <c r="F2308" s="32"/>
    </row>
    <row r="2309" spans="1:7" ht="14.4" x14ac:dyDescent="0.3">
      <c r="A2309" s="60" t="s">
        <v>5227</v>
      </c>
      <c r="C2309" s="32"/>
      <c r="E2309" s="32"/>
      <c r="F2309" s="32"/>
    </row>
    <row r="2310" spans="1:7" x14ac:dyDescent="0.25">
      <c r="A2310" s="36" t="s">
        <v>3673</v>
      </c>
      <c r="B2310" s="31" t="s">
        <v>3672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x14ac:dyDescent="0.25">
      <c r="A2311" s="36" t="s">
        <v>3675</v>
      </c>
      <c r="B2311" s="31" t="s">
        <v>3674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x14ac:dyDescent="0.25">
      <c r="A2312" s="36" t="s">
        <v>3676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x14ac:dyDescent="0.25">
      <c r="A2313" s="36" t="s">
        <v>3677</v>
      </c>
      <c r="C2313" s="37">
        <v>7</v>
      </c>
      <c r="D2313" s="31" t="s">
        <v>149</v>
      </c>
      <c r="E2313" s="37" t="s">
        <v>147</v>
      </c>
      <c r="F2313" s="37" t="s">
        <v>3172</v>
      </c>
    </row>
    <row r="2314" spans="1:7" x14ac:dyDescent="0.25">
      <c r="A2314" s="36" t="s">
        <v>3679</v>
      </c>
      <c r="B2314" s="31" t="s">
        <v>3678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x14ac:dyDescent="0.25">
      <c r="A2315" s="36" t="s">
        <v>3681</v>
      </c>
      <c r="B2315" s="31" t="s">
        <v>3680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x14ac:dyDescent="0.25">
      <c r="A2316" s="36" t="s">
        <v>3683</v>
      </c>
      <c r="B2316" s="31" t="s">
        <v>3682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" x14ac:dyDescent="0.3">
      <c r="A2317" s="60" t="s">
        <v>5228</v>
      </c>
      <c r="C2317" s="32"/>
      <c r="E2317" s="32"/>
      <c r="F2317" s="32"/>
    </row>
    <row r="2318" spans="1:7" x14ac:dyDescent="0.25">
      <c r="A2318" s="36" t="s">
        <v>3685</v>
      </c>
      <c r="B2318" s="31" t="s">
        <v>3684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x14ac:dyDescent="0.25">
      <c r="A2319" s="36" t="s">
        <v>3687</v>
      </c>
      <c r="B2319" s="31" t="s">
        <v>3686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x14ac:dyDescent="0.25">
      <c r="A2320" s="36" t="s">
        <v>3689</v>
      </c>
      <c r="B2320" s="31" t="s">
        <v>3688</v>
      </c>
      <c r="C2320" s="37"/>
      <c r="D2320" s="32" t="s">
        <v>157</v>
      </c>
      <c r="E2320" s="37"/>
      <c r="F2320" s="37"/>
    </row>
    <row r="2321" spans="1:7" x14ac:dyDescent="0.25">
      <c r="A2321" s="36" t="s">
        <v>3691</v>
      </c>
      <c r="B2321" s="31" t="s">
        <v>3690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x14ac:dyDescent="0.25">
      <c r="A2322" s="36" t="s">
        <v>3692</v>
      </c>
      <c r="B2322" s="31" t="s">
        <v>3688</v>
      </c>
      <c r="C2322" s="37"/>
      <c r="D2322" s="31" t="s">
        <v>157</v>
      </c>
      <c r="E2322" s="37"/>
      <c r="F2322" s="37"/>
    </row>
    <row r="2323" spans="1:7" x14ac:dyDescent="0.25">
      <c r="A2323" s="36" t="s">
        <v>3694</v>
      </c>
      <c r="B2323" s="31" t="s">
        <v>3693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x14ac:dyDescent="0.25">
      <c r="A2324" s="36" t="s">
        <v>3696</v>
      </c>
      <c r="B2324" s="31" t="s">
        <v>3695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x14ac:dyDescent="0.25">
      <c r="A2325" s="36" t="s">
        <v>3698</v>
      </c>
      <c r="B2325" s="31" t="s">
        <v>3697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" x14ac:dyDescent="0.3">
      <c r="A2326" s="60" t="s">
        <v>5229</v>
      </c>
      <c r="C2326" s="32"/>
      <c r="E2326" s="32"/>
      <c r="F2326" s="32"/>
    </row>
    <row r="2327" spans="1:7" x14ac:dyDescent="0.25">
      <c r="A2327" s="36" t="s">
        <v>3700</v>
      </c>
      <c r="B2327" s="31" t="s">
        <v>3699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x14ac:dyDescent="0.25">
      <c r="A2328" s="36" t="s">
        <v>3702</v>
      </c>
      <c r="B2328" s="31" t="s">
        <v>3701</v>
      </c>
      <c r="C2328" s="37"/>
      <c r="D2328" s="31" t="s">
        <v>157</v>
      </c>
      <c r="E2328" s="37" t="s">
        <v>147</v>
      </c>
      <c r="F2328" s="37" t="s">
        <v>160</v>
      </c>
    </row>
    <row r="2329" spans="1:7" x14ac:dyDescent="0.25">
      <c r="A2329" s="36" t="s">
        <v>3704</v>
      </c>
      <c r="B2329" s="31" t="s">
        <v>3703</v>
      </c>
      <c r="C2329" s="32"/>
      <c r="D2329" s="31" t="s">
        <v>157</v>
      </c>
      <c r="E2329" s="32" t="s">
        <v>147</v>
      </c>
      <c r="F2329" s="32" t="s">
        <v>160</v>
      </c>
    </row>
    <row r="2330" spans="1:7" x14ac:dyDescent="0.25">
      <c r="A2330" s="36" t="s">
        <v>3706</v>
      </c>
      <c r="B2330" s="31" t="s">
        <v>3705</v>
      </c>
      <c r="C2330" s="37"/>
      <c r="D2330" s="31" t="s">
        <v>157</v>
      </c>
      <c r="E2330" s="37"/>
      <c r="F2330" s="37"/>
    </row>
    <row r="2331" spans="1:7" x14ac:dyDescent="0.25">
      <c r="A2331" s="36" t="s">
        <v>3707</v>
      </c>
      <c r="B2331" s="31" t="s">
        <v>3688</v>
      </c>
      <c r="C2331" s="37"/>
      <c r="D2331" s="31" t="s">
        <v>157</v>
      </c>
      <c r="E2331" s="37"/>
      <c r="F2331" s="37"/>
    </row>
    <row r="2332" spans="1:7" x14ac:dyDescent="0.25">
      <c r="A2332" s="36" t="s">
        <v>3709</v>
      </c>
      <c r="B2332" s="31" t="s">
        <v>3708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x14ac:dyDescent="0.25">
      <c r="A2333" s="36" t="s">
        <v>3711</v>
      </c>
      <c r="B2333" s="31" t="s">
        <v>3710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x14ac:dyDescent="0.25">
      <c r="A2334" s="36" t="s">
        <v>3712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x14ac:dyDescent="0.25">
      <c r="A2335" s="36" t="s">
        <v>3714</v>
      </c>
      <c r="B2335" s="31" t="s">
        <v>3713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x14ac:dyDescent="0.25">
      <c r="A2336" s="36" t="s">
        <v>3716</v>
      </c>
      <c r="B2336" s="31" t="s">
        <v>3715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x14ac:dyDescent="0.25">
      <c r="A2337" s="36" t="s">
        <v>3718</v>
      </c>
      <c r="B2337" s="31" t="s">
        <v>3717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x14ac:dyDescent="0.25">
      <c r="A2338" s="36" t="s">
        <v>3720</v>
      </c>
      <c r="B2338" s="31" t="s">
        <v>3719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x14ac:dyDescent="0.25">
      <c r="A2339" s="36" t="s">
        <v>3722</v>
      </c>
      <c r="B2339" s="31" t="s">
        <v>3721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x14ac:dyDescent="0.25">
      <c r="A2340" s="36" t="s">
        <v>3723</v>
      </c>
      <c r="B2340" s="31" t="s">
        <v>3721</v>
      </c>
      <c r="C2340" s="32"/>
      <c r="D2340" s="31" t="s">
        <v>262</v>
      </c>
      <c r="E2340" s="37" t="s">
        <v>147</v>
      </c>
      <c r="F2340" s="37" t="s">
        <v>160</v>
      </c>
    </row>
    <row r="2341" spans="1:7" x14ac:dyDescent="0.25">
      <c r="A2341" s="36" t="s">
        <v>3724</v>
      </c>
      <c r="B2341" s="31" t="s">
        <v>3721</v>
      </c>
      <c r="C2341" s="32"/>
      <c r="D2341" s="31" t="s">
        <v>262</v>
      </c>
      <c r="E2341" s="37" t="s">
        <v>147</v>
      </c>
      <c r="F2341" s="37" t="s">
        <v>160</v>
      </c>
    </row>
    <row r="2342" spans="1:7" x14ac:dyDescent="0.25">
      <c r="A2342" s="36" t="s">
        <v>3726</v>
      </c>
      <c r="B2342" s="31" t="s">
        <v>3725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x14ac:dyDescent="0.25">
      <c r="A2343" s="36" t="s">
        <v>3728</v>
      </c>
      <c r="B2343" s="31" t="s">
        <v>3727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x14ac:dyDescent="0.25">
      <c r="A2344" s="36" t="s">
        <v>3729</v>
      </c>
      <c r="B2344" s="31" t="s">
        <v>3727</v>
      </c>
      <c r="C2344" s="32"/>
      <c r="D2344" s="31" t="s">
        <v>149</v>
      </c>
      <c r="E2344" s="37" t="s">
        <v>147</v>
      </c>
      <c r="F2344" s="37" t="s">
        <v>160</v>
      </c>
    </row>
    <row r="2345" spans="1:7" x14ac:dyDescent="0.25">
      <c r="A2345" s="36" t="s">
        <v>3730</v>
      </c>
      <c r="B2345" s="31" t="s">
        <v>3727</v>
      </c>
      <c r="D2345" s="31" t="s">
        <v>149</v>
      </c>
      <c r="E2345" s="37" t="s">
        <v>147</v>
      </c>
      <c r="F2345" s="37" t="s">
        <v>160</v>
      </c>
    </row>
    <row r="2346" spans="1:7" x14ac:dyDescent="0.25">
      <c r="A2346" s="36" t="s">
        <v>3732</v>
      </c>
      <c r="B2346" s="31" t="s">
        <v>3731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x14ac:dyDescent="0.25">
      <c r="A2347" s="36" t="s">
        <v>3734</v>
      </c>
      <c r="B2347" s="31" t="s">
        <v>3733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x14ac:dyDescent="0.25">
      <c r="A2348" s="36" t="s">
        <v>3736</v>
      </c>
      <c r="B2348" s="31" t="s">
        <v>3735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x14ac:dyDescent="0.25">
      <c r="A2349" s="36" t="s">
        <v>3737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x14ac:dyDescent="0.25">
      <c r="A2350" s="36" t="s">
        <v>3739</v>
      </c>
      <c r="B2350" s="31" t="s">
        <v>3738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x14ac:dyDescent="0.25">
      <c r="A2351" s="36" t="s">
        <v>3741</v>
      </c>
      <c r="B2351" s="31" t="s">
        <v>3740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x14ac:dyDescent="0.25">
      <c r="A2352" s="36" t="s">
        <v>3743</v>
      </c>
      <c r="B2352" s="31" t="s">
        <v>3742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x14ac:dyDescent="0.25">
      <c r="A2353" s="36" t="s">
        <v>3745</v>
      </c>
      <c r="B2353" s="31" t="s">
        <v>3744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x14ac:dyDescent="0.25">
      <c r="A2354" s="36" t="s">
        <v>3746</v>
      </c>
      <c r="B2354" s="31" t="s">
        <v>3744</v>
      </c>
      <c r="C2354" s="32"/>
      <c r="D2354" s="31" t="s">
        <v>149</v>
      </c>
      <c r="E2354" s="37" t="s">
        <v>147</v>
      </c>
      <c r="F2354" s="37" t="s">
        <v>160</v>
      </c>
    </row>
    <row r="2355" spans="1:7" x14ac:dyDescent="0.25">
      <c r="A2355" s="36" t="s">
        <v>3747</v>
      </c>
      <c r="B2355" s="31" t="s">
        <v>3744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" x14ac:dyDescent="0.3">
      <c r="A2356" s="60" t="s">
        <v>5230</v>
      </c>
      <c r="C2356" s="32"/>
      <c r="E2356" s="32"/>
      <c r="F2356" s="32"/>
    </row>
    <row r="2357" spans="1:7" x14ac:dyDescent="0.25">
      <c r="A2357" s="36" t="s">
        <v>3749</v>
      </c>
      <c r="B2357" s="31" t="s">
        <v>3748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" x14ac:dyDescent="0.3">
      <c r="A2358" s="60" t="s">
        <v>5231</v>
      </c>
      <c r="C2358" s="32"/>
      <c r="E2358" s="32"/>
      <c r="F2358" s="32"/>
    </row>
    <row r="2359" spans="1:7" x14ac:dyDescent="0.25">
      <c r="A2359" s="36" t="s">
        <v>3751</v>
      </c>
      <c r="B2359" s="31" t="s">
        <v>3750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x14ac:dyDescent="0.25">
      <c r="A2360" s="36" t="s">
        <v>3753</v>
      </c>
      <c r="B2360" s="31" t="s">
        <v>3752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" x14ac:dyDescent="0.3">
      <c r="A2361" s="60" t="s">
        <v>5232</v>
      </c>
      <c r="C2361" s="32"/>
      <c r="E2361" s="32"/>
      <c r="F2361" s="32"/>
    </row>
    <row r="2362" spans="1:7" x14ac:dyDescent="0.25">
      <c r="A2362" s="36" t="s">
        <v>3755</v>
      </c>
      <c r="B2362" s="31" t="s">
        <v>3754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x14ac:dyDescent="0.25">
      <c r="A2363" s="36" t="s">
        <v>3757</v>
      </c>
      <c r="B2363" s="31" t="s">
        <v>3756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" x14ac:dyDescent="0.3">
      <c r="A2364" s="60" t="s">
        <v>5233</v>
      </c>
      <c r="C2364" s="32"/>
      <c r="E2364" s="32"/>
      <c r="F2364" s="32"/>
    </row>
    <row r="2365" spans="1:7" x14ac:dyDescent="0.25">
      <c r="A2365" s="36" t="s">
        <v>3758</v>
      </c>
      <c r="C2365" s="37"/>
      <c r="D2365" s="40" t="s">
        <v>149</v>
      </c>
      <c r="E2365" s="37"/>
      <c r="F2365" s="37"/>
    </row>
    <row r="2366" spans="1:7" x14ac:dyDescent="0.25">
      <c r="A2366" s="36" t="s">
        <v>3760</v>
      </c>
      <c r="B2366" s="31" t="s">
        <v>3759</v>
      </c>
      <c r="C2366" s="37"/>
      <c r="D2366" s="31" t="s">
        <v>149</v>
      </c>
      <c r="E2366" s="37"/>
      <c r="F2366" s="37"/>
      <c r="G2366" s="31" t="s">
        <v>144</v>
      </c>
    </row>
    <row r="2367" spans="1:7" ht="14.4" x14ac:dyDescent="0.3">
      <c r="A2367" s="60" t="s">
        <v>5234</v>
      </c>
      <c r="C2367" s="32"/>
      <c r="E2367" s="32"/>
      <c r="F2367" s="32"/>
    </row>
    <row r="2368" spans="1:7" x14ac:dyDescent="0.25">
      <c r="A2368" s="36" t="s">
        <v>3762</v>
      </c>
      <c r="B2368" s="31" t="s">
        <v>3761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" x14ac:dyDescent="0.3">
      <c r="A2369" s="60" t="s">
        <v>5235</v>
      </c>
      <c r="C2369" s="32"/>
      <c r="E2369" s="32"/>
      <c r="F2369" s="32"/>
    </row>
    <row r="2370" spans="1:7" x14ac:dyDescent="0.25">
      <c r="A2370" s="36" t="s">
        <v>3764</v>
      </c>
      <c r="B2370" s="31" t="s">
        <v>3763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" x14ac:dyDescent="0.3">
      <c r="A2371" s="60" t="s">
        <v>5236</v>
      </c>
      <c r="C2371" s="32"/>
      <c r="E2371" s="32"/>
      <c r="F2371" s="32"/>
    </row>
    <row r="2372" spans="1:7" x14ac:dyDescent="0.25">
      <c r="A2372" s="36" t="s">
        <v>3765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x14ac:dyDescent="0.25">
      <c r="A2373" s="36" t="s">
        <v>3767</v>
      </c>
      <c r="B2373" s="31" t="s">
        <v>3766</v>
      </c>
      <c r="C2373" s="37"/>
      <c r="D2373" s="31" t="s">
        <v>157</v>
      </c>
      <c r="E2373" s="37"/>
      <c r="F2373" s="37"/>
    </row>
    <row r="2374" spans="1:7" x14ac:dyDescent="0.25">
      <c r="A2374" s="36" t="s">
        <v>3769</v>
      </c>
      <c r="B2374" s="31" t="s">
        <v>3768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x14ac:dyDescent="0.25">
      <c r="A2375" s="36" t="s">
        <v>3771</v>
      </c>
      <c r="B2375" s="31" t="s">
        <v>3770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x14ac:dyDescent="0.25">
      <c r="A2376" s="36" t="s">
        <v>3773</v>
      </c>
      <c r="B2376" s="31" t="s">
        <v>3772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x14ac:dyDescent="0.25">
      <c r="A2377" s="36" t="s">
        <v>3775</v>
      </c>
      <c r="B2377" s="31" t="s">
        <v>3774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" x14ac:dyDescent="0.3">
      <c r="A2378" s="60" t="s">
        <v>5237</v>
      </c>
      <c r="C2378" s="32"/>
      <c r="E2378" s="32"/>
      <c r="F2378" s="32"/>
    </row>
    <row r="2379" spans="1:7" x14ac:dyDescent="0.25">
      <c r="A2379" s="36" t="s">
        <v>3777</v>
      </c>
      <c r="B2379" s="31" t="s">
        <v>3776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x14ac:dyDescent="0.25">
      <c r="A2380" s="36" t="s">
        <v>3778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x14ac:dyDescent="0.25">
      <c r="A2381" s="36" t="s">
        <v>3780</v>
      </c>
      <c r="B2381" s="31" t="s">
        <v>3779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x14ac:dyDescent="0.25">
      <c r="A2382" s="36" t="s">
        <v>3782</v>
      </c>
      <c r="B2382" s="31" t="s">
        <v>3781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x14ac:dyDescent="0.25">
      <c r="A2383" s="36" t="s">
        <v>3784</v>
      </c>
      <c r="B2383" s="31" t="s">
        <v>3783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x14ac:dyDescent="0.25">
      <c r="A2384" s="36" t="s">
        <v>3786</v>
      </c>
      <c r="B2384" s="31" t="s">
        <v>3785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x14ac:dyDescent="0.25">
      <c r="A2385" s="36" t="s">
        <v>3788</v>
      </c>
      <c r="B2385" s="31" t="s">
        <v>3787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x14ac:dyDescent="0.25">
      <c r="A2386" s="36" t="s">
        <v>3790</v>
      </c>
      <c r="B2386" s="31" t="s">
        <v>3789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x14ac:dyDescent="0.25">
      <c r="A2387" s="36" t="s">
        <v>3792</v>
      </c>
      <c r="B2387" s="31" t="s">
        <v>3791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x14ac:dyDescent="0.25">
      <c r="A2388" s="36" t="s">
        <v>3794</v>
      </c>
      <c r="B2388" s="31" t="s">
        <v>3793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x14ac:dyDescent="0.25">
      <c r="A2389" s="36" t="s">
        <v>3795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x14ac:dyDescent="0.25">
      <c r="A2390" s="36" t="s">
        <v>3797</v>
      </c>
      <c r="B2390" s="31" t="s">
        <v>3796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" x14ac:dyDescent="0.3">
      <c r="A2391" s="60" t="s">
        <v>5238</v>
      </c>
      <c r="C2391" s="32"/>
      <c r="E2391" s="32"/>
      <c r="F2391" s="32"/>
    </row>
    <row r="2392" spans="1:7" x14ac:dyDescent="0.25">
      <c r="A2392" s="36" t="s">
        <v>3799</v>
      </c>
      <c r="B2392" s="31" t="s">
        <v>3798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x14ac:dyDescent="0.25">
      <c r="A2393" s="36" t="s">
        <v>3801</v>
      </c>
      <c r="B2393" s="31" t="s">
        <v>3800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" x14ac:dyDescent="0.3">
      <c r="A2394" s="60" t="s">
        <v>5239</v>
      </c>
      <c r="C2394" s="32"/>
      <c r="E2394" s="32"/>
      <c r="F2394" s="32"/>
    </row>
    <row r="2395" spans="1:7" x14ac:dyDescent="0.25">
      <c r="A2395" s="36" t="s">
        <v>3803</v>
      </c>
      <c r="B2395" s="31" t="s">
        <v>3802</v>
      </c>
      <c r="C2395" s="39">
        <v>0</v>
      </c>
      <c r="D2395" s="31" t="s">
        <v>3558</v>
      </c>
      <c r="E2395" s="37" t="s">
        <v>152</v>
      </c>
      <c r="F2395" s="37" t="s">
        <v>163</v>
      </c>
    </row>
    <row r="2396" spans="1:7" x14ac:dyDescent="0.25">
      <c r="A2396" s="36" t="s">
        <v>3804</v>
      </c>
      <c r="C2396" s="32"/>
      <c r="D2396" s="31" t="s">
        <v>149</v>
      </c>
      <c r="E2396" s="37"/>
      <c r="F2396" s="37"/>
    </row>
    <row r="2397" spans="1:7" x14ac:dyDescent="0.25">
      <c r="A2397" s="36" t="s">
        <v>3806</v>
      </c>
      <c r="B2397" s="31" t="s">
        <v>3805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x14ac:dyDescent="0.25">
      <c r="A2398" s="36" t="s">
        <v>3807</v>
      </c>
      <c r="B2398" s="31" t="s">
        <v>3805</v>
      </c>
      <c r="C2398" s="37"/>
      <c r="D2398" s="31" t="s">
        <v>149</v>
      </c>
      <c r="E2398" s="37" t="s">
        <v>147</v>
      </c>
      <c r="F2398" s="37" t="s">
        <v>160</v>
      </c>
    </row>
    <row r="2399" spans="1:7" x14ac:dyDescent="0.25">
      <c r="A2399" s="36" t="s">
        <v>3808</v>
      </c>
      <c r="B2399" s="31" t="s">
        <v>3805</v>
      </c>
      <c r="C2399" s="37"/>
      <c r="D2399" s="31" t="s">
        <v>149</v>
      </c>
      <c r="E2399" s="37" t="s">
        <v>147</v>
      </c>
      <c r="F2399" s="37" t="s">
        <v>160</v>
      </c>
    </row>
    <row r="2400" spans="1:7" x14ac:dyDescent="0.25">
      <c r="A2400" s="36" t="s">
        <v>3810</v>
      </c>
      <c r="B2400" s="31" t="s">
        <v>3809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x14ac:dyDescent="0.25">
      <c r="A2401" s="36" t="s">
        <v>3812</v>
      </c>
      <c r="B2401" s="31" t="s">
        <v>3811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x14ac:dyDescent="0.25">
      <c r="A2402" s="36" t="s">
        <v>3814</v>
      </c>
      <c r="B2402" s="31" t="s">
        <v>3813</v>
      </c>
      <c r="C2402" s="32"/>
      <c r="D2402" s="31" t="s">
        <v>149</v>
      </c>
      <c r="E2402" s="37"/>
      <c r="F2402" s="37"/>
      <c r="G2402" s="31" t="s">
        <v>223</v>
      </c>
    </row>
    <row r="2403" spans="1:7" ht="14.4" x14ac:dyDescent="0.3">
      <c r="A2403" s="60" t="s">
        <v>5240</v>
      </c>
      <c r="C2403" s="32"/>
      <c r="E2403" s="32"/>
      <c r="F2403" s="32"/>
    </row>
    <row r="2404" spans="1:7" x14ac:dyDescent="0.25">
      <c r="A2404" s="36" t="s">
        <v>3816</v>
      </c>
      <c r="B2404" s="31" t="s">
        <v>3815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x14ac:dyDescent="0.25">
      <c r="A2405" s="36" t="s">
        <v>3817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x14ac:dyDescent="0.25">
      <c r="A2406" s="36" t="s">
        <v>3819</v>
      </c>
      <c r="B2406" s="31" t="s">
        <v>3818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x14ac:dyDescent="0.25">
      <c r="A2407" s="36" t="s">
        <v>3821</v>
      </c>
      <c r="B2407" s="31" t="s">
        <v>3820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x14ac:dyDescent="0.25">
      <c r="A2408" s="36" t="s">
        <v>3823</v>
      </c>
      <c r="B2408" s="31" t="s">
        <v>3822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x14ac:dyDescent="0.25">
      <c r="A2409" s="36" t="s">
        <v>3825</v>
      </c>
      <c r="B2409" s="31" t="s">
        <v>3824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" x14ac:dyDescent="0.3">
      <c r="A2410" s="60" t="s">
        <v>5241</v>
      </c>
      <c r="C2410" s="32"/>
      <c r="E2410" s="32"/>
      <c r="F2410" s="32"/>
    </row>
    <row r="2411" spans="1:7" x14ac:dyDescent="0.25">
      <c r="A2411" s="36" t="s">
        <v>3826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x14ac:dyDescent="0.25">
      <c r="A2412" s="36" t="s">
        <v>3828</v>
      </c>
      <c r="B2412" s="31" t="s">
        <v>3827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x14ac:dyDescent="0.25">
      <c r="A2413" s="36" t="s">
        <v>3830</v>
      </c>
      <c r="B2413" s="31" t="s">
        <v>3829</v>
      </c>
      <c r="C2413" s="37"/>
      <c r="D2413" s="31" t="s">
        <v>157</v>
      </c>
      <c r="E2413" s="37" t="s">
        <v>147</v>
      </c>
      <c r="F2413" s="37" t="s">
        <v>160</v>
      </c>
    </row>
    <row r="2414" spans="1:7" x14ac:dyDescent="0.25">
      <c r="A2414" s="36" t="s">
        <v>3832</v>
      </c>
      <c r="B2414" s="31" t="s">
        <v>3831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" x14ac:dyDescent="0.3">
      <c r="A2415" s="60" t="s">
        <v>5242</v>
      </c>
      <c r="C2415" s="32"/>
      <c r="E2415" s="32"/>
      <c r="F2415" s="32"/>
    </row>
    <row r="2416" spans="1:7" x14ac:dyDescent="0.25">
      <c r="A2416" s="36" t="s">
        <v>3834</v>
      </c>
      <c r="B2416" s="31" t="s">
        <v>3833</v>
      </c>
      <c r="C2416" s="32"/>
      <c r="D2416" s="31" t="s">
        <v>157</v>
      </c>
      <c r="E2416" s="37"/>
      <c r="F2416" s="37"/>
    </row>
    <row r="2417" spans="1:7" x14ac:dyDescent="0.25">
      <c r="A2417" s="36" t="s">
        <v>3836</v>
      </c>
      <c r="B2417" s="31" t="s">
        <v>3835</v>
      </c>
      <c r="C2417" s="32"/>
      <c r="D2417" s="31" t="s">
        <v>157</v>
      </c>
      <c r="E2417" s="37"/>
      <c r="F2417" s="37"/>
    </row>
    <row r="2418" spans="1:7" x14ac:dyDescent="0.25">
      <c r="A2418" s="36" t="s">
        <v>3838</v>
      </c>
      <c r="B2418" s="31" t="s">
        <v>3837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x14ac:dyDescent="0.25">
      <c r="A2419" s="36" t="s">
        <v>3839</v>
      </c>
      <c r="C2419" s="37"/>
      <c r="D2419" s="31" t="s">
        <v>149</v>
      </c>
      <c r="E2419" s="37" t="s">
        <v>147</v>
      </c>
      <c r="F2419" s="37" t="s">
        <v>148</v>
      </c>
    </row>
    <row r="2420" spans="1:7" x14ac:dyDescent="0.25">
      <c r="A2420" s="36" t="s">
        <v>3841</v>
      </c>
      <c r="B2420" s="31" t="s">
        <v>3840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x14ac:dyDescent="0.25">
      <c r="A2421" s="36" t="s">
        <v>3843</v>
      </c>
      <c r="B2421" s="31" t="s">
        <v>3842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x14ac:dyDescent="0.25">
      <c r="A2422" s="36" t="s">
        <v>3845</v>
      </c>
      <c r="B2422" s="31" t="s">
        <v>3844</v>
      </c>
      <c r="C2422" s="32"/>
      <c r="D2422" s="31" t="s">
        <v>157</v>
      </c>
      <c r="E2422" s="37"/>
      <c r="F2422" s="37"/>
      <c r="G2422" s="31" t="s">
        <v>182</v>
      </c>
    </row>
    <row r="2423" spans="1:7" x14ac:dyDescent="0.25">
      <c r="A2423" s="36" t="s">
        <v>3847</v>
      </c>
      <c r="B2423" s="31" t="s">
        <v>3846</v>
      </c>
      <c r="C2423" s="37"/>
      <c r="D2423" s="31" t="s">
        <v>157</v>
      </c>
      <c r="E2423" s="37"/>
      <c r="F2423" s="37"/>
    </row>
    <row r="2424" spans="1:7" x14ac:dyDescent="0.25">
      <c r="A2424" s="36" t="s">
        <v>3848</v>
      </c>
      <c r="C2424" s="37"/>
      <c r="D2424" s="31" t="s">
        <v>157</v>
      </c>
      <c r="E2424" s="37"/>
      <c r="F2424" s="37"/>
      <c r="G2424" s="31" t="s">
        <v>182</v>
      </c>
    </row>
    <row r="2425" spans="1:7" x14ac:dyDescent="0.25">
      <c r="A2425" s="36" t="s">
        <v>3850</v>
      </c>
      <c r="B2425" s="31" t="s">
        <v>3849</v>
      </c>
      <c r="C2425" s="37"/>
      <c r="D2425" s="31" t="s">
        <v>157</v>
      </c>
      <c r="E2425" s="37"/>
      <c r="F2425" s="37"/>
    </row>
    <row r="2426" spans="1:7" x14ac:dyDescent="0.25">
      <c r="A2426" s="36" t="s">
        <v>3851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x14ac:dyDescent="0.25">
      <c r="A2427" s="36" t="s">
        <v>3852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x14ac:dyDescent="0.25">
      <c r="A2428" s="36" t="s">
        <v>3854</v>
      </c>
      <c r="B2428" s="31" t="s">
        <v>3853</v>
      </c>
      <c r="C2428" s="37"/>
      <c r="D2428" s="31" t="s">
        <v>157</v>
      </c>
      <c r="E2428" s="37"/>
      <c r="F2428" s="37"/>
      <c r="G2428" s="31" t="s">
        <v>144</v>
      </c>
    </row>
    <row r="2429" spans="1:7" x14ac:dyDescent="0.25">
      <c r="A2429" s="36" t="s">
        <v>3856</v>
      </c>
      <c r="B2429" s="31" t="s">
        <v>3855</v>
      </c>
      <c r="C2429" s="37"/>
      <c r="D2429" s="31" t="s">
        <v>157</v>
      </c>
      <c r="E2429" s="37"/>
      <c r="F2429" s="37"/>
      <c r="G2429" s="31" t="s">
        <v>203</v>
      </c>
    </row>
    <row r="2430" spans="1:7" x14ac:dyDescent="0.25">
      <c r="A2430" s="36" t="s">
        <v>3858</v>
      </c>
      <c r="B2430" s="31" t="s">
        <v>3857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x14ac:dyDescent="0.25">
      <c r="A2431" s="36" t="s">
        <v>3860</v>
      </c>
      <c r="B2431" s="31" t="s">
        <v>3859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x14ac:dyDescent="0.25">
      <c r="A2432" s="36" t="s">
        <v>3861</v>
      </c>
      <c r="C2432" s="37"/>
      <c r="D2432" s="31" t="s">
        <v>157</v>
      </c>
      <c r="E2432" s="37"/>
      <c r="F2432" s="37"/>
    </row>
    <row r="2433" spans="1:7" x14ac:dyDescent="0.25">
      <c r="A2433" s="36" t="s">
        <v>3863</v>
      </c>
      <c r="B2433" s="31" t="s">
        <v>3862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x14ac:dyDescent="0.25">
      <c r="A2434" s="36" t="s">
        <v>3865</v>
      </c>
      <c r="B2434" s="31" t="s">
        <v>3864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x14ac:dyDescent="0.25">
      <c r="A2435" s="36" t="s">
        <v>3867</v>
      </c>
      <c r="B2435" s="31" t="s">
        <v>3866</v>
      </c>
      <c r="C2435" s="37"/>
      <c r="D2435" s="31" t="s">
        <v>157</v>
      </c>
      <c r="E2435" s="37"/>
      <c r="F2435" s="37"/>
    </row>
    <row r="2436" spans="1:7" x14ac:dyDescent="0.25">
      <c r="A2436" s="36" t="s">
        <v>3869</v>
      </c>
      <c r="B2436" s="31" t="s">
        <v>3868</v>
      </c>
      <c r="C2436" s="37"/>
      <c r="D2436" s="31" t="s">
        <v>157</v>
      </c>
      <c r="E2436" s="37"/>
      <c r="F2436" s="37"/>
    </row>
    <row r="2437" spans="1:7" x14ac:dyDescent="0.25">
      <c r="A2437" s="36" t="s">
        <v>3871</v>
      </c>
      <c r="B2437" s="31" t="s">
        <v>3870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x14ac:dyDescent="0.25">
      <c r="A2438" s="36" t="s">
        <v>3872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" x14ac:dyDescent="0.3">
      <c r="A2439" s="60" t="s">
        <v>5243</v>
      </c>
      <c r="C2439" s="32"/>
      <c r="E2439" s="32"/>
      <c r="F2439" s="32"/>
    </row>
    <row r="2440" spans="1:7" x14ac:dyDescent="0.25">
      <c r="A2440" s="36" t="s">
        <v>3874</v>
      </c>
      <c r="B2440" s="31" t="s">
        <v>3873</v>
      </c>
      <c r="C2440" s="37"/>
      <c r="D2440" s="31" t="s">
        <v>157</v>
      </c>
      <c r="E2440" s="37"/>
      <c r="F2440" s="37"/>
    </row>
    <row r="2441" spans="1:7" x14ac:dyDescent="0.25">
      <c r="A2441" s="36" t="s">
        <v>3876</v>
      </c>
      <c r="B2441" s="31" t="s">
        <v>3875</v>
      </c>
      <c r="C2441" s="32"/>
      <c r="D2441" s="31" t="s">
        <v>157</v>
      </c>
      <c r="E2441" s="37"/>
      <c r="F2441" s="37"/>
      <c r="G2441" s="31" t="s">
        <v>144</v>
      </c>
    </row>
    <row r="2442" spans="1:7" x14ac:dyDescent="0.25">
      <c r="A2442" s="36" t="s">
        <v>3877</v>
      </c>
      <c r="B2442" s="31" t="s">
        <v>3875</v>
      </c>
      <c r="C2442" s="37"/>
      <c r="D2442" s="31" t="s">
        <v>157</v>
      </c>
      <c r="E2442" s="37"/>
      <c r="F2442" s="37"/>
    </row>
    <row r="2443" spans="1:7" x14ac:dyDescent="0.25">
      <c r="A2443" s="36" t="s">
        <v>3879</v>
      </c>
      <c r="B2443" s="31" t="s">
        <v>3878</v>
      </c>
      <c r="C2443" s="32"/>
      <c r="D2443" s="31" t="s">
        <v>157</v>
      </c>
      <c r="E2443" s="32"/>
      <c r="F2443" s="32"/>
      <c r="G2443" s="31" t="s">
        <v>203</v>
      </c>
    </row>
    <row r="2444" spans="1:7" x14ac:dyDescent="0.25">
      <c r="A2444" s="36" t="s">
        <v>3881</v>
      </c>
      <c r="B2444" s="31" t="s">
        <v>3880</v>
      </c>
      <c r="C2444" s="37"/>
      <c r="D2444" s="31" t="s">
        <v>157</v>
      </c>
      <c r="E2444" s="37" t="s">
        <v>147</v>
      </c>
      <c r="F2444" s="37" t="s">
        <v>160</v>
      </c>
    </row>
    <row r="2445" spans="1:7" x14ac:dyDescent="0.25">
      <c r="A2445" s="36" t="s">
        <v>3882</v>
      </c>
      <c r="B2445" s="32" t="s">
        <v>3883</v>
      </c>
      <c r="C2445" s="37">
        <v>4</v>
      </c>
      <c r="E2445" s="37" t="s">
        <v>147</v>
      </c>
      <c r="F2445" s="37" t="s">
        <v>156</v>
      </c>
    </row>
    <row r="2446" spans="1:7" x14ac:dyDescent="0.25">
      <c r="A2446" s="36" t="s">
        <v>3884</v>
      </c>
      <c r="B2446" s="31" t="s">
        <v>3883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x14ac:dyDescent="0.25">
      <c r="A2447" s="36" t="s">
        <v>3885</v>
      </c>
      <c r="B2447" s="32" t="s">
        <v>3886</v>
      </c>
      <c r="C2447" s="37">
        <v>6</v>
      </c>
      <c r="E2447" s="37" t="s">
        <v>147</v>
      </c>
      <c r="F2447" s="37" t="s">
        <v>148</v>
      </c>
    </row>
    <row r="2448" spans="1:7" x14ac:dyDescent="0.25">
      <c r="A2448" s="36" t="s">
        <v>3887</v>
      </c>
      <c r="B2448" s="31" t="s">
        <v>3886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" x14ac:dyDescent="0.3">
      <c r="A2449" s="60" t="s">
        <v>5244</v>
      </c>
      <c r="C2449" s="32"/>
      <c r="E2449" s="32"/>
      <c r="F2449" s="32"/>
    </row>
    <row r="2450" spans="1:13" x14ac:dyDescent="0.25">
      <c r="A2450" s="36" t="s">
        <v>3889</v>
      </c>
      <c r="B2450" s="31" t="s">
        <v>3888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x14ac:dyDescent="0.25">
      <c r="A2451" s="36" t="s">
        <v>3890</v>
      </c>
      <c r="B2451" s="32" t="s">
        <v>3891</v>
      </c>
      <c r="C2451" s="32">
        <v>4</v>
      </c>
      <c r="E2451" s="37" t="s">
        <v>147</v>
      </c>
      <c r="F2451" s="37" t="s">
        <v>156</v>
      </c>
    </row>
    <row r="2452" spans="1:13" x14ac:dyDescent="0.25">
      <c r="A2452" s="36" t="s">
        <v>3892</v>
      </c>
      <c r="B2452" s="31" t="s">
        <v>3891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x14ac:dyDescent="0.25">
      <c r="A2453" s="36" t="s">
        <v>3894</v>
      </c>
      <c r="B2453" s="31" t="s">
        <v>3893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" x14ac:dyDescent="0.3">
      <c r="A2454" s="60" t="s">
        <v>5245</v>
      </c>
      <c r="C2454" s="32"/>
      <c r="E2454" s="32"/>
      <c r="F2454" s="32"/>
    </row>
    <row r="2455" spans="1:13" x14ac:dyDescent="0.25">
      <c r="A2455" s="36" t="s">
        <v>3896</v>
      </c>
      <c r="B2455" s="31" t="s">
        <v>3895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x14ac:dyDescent="0.25">
      <c r="A2456" s="36" t="s">
        <v>3898</v>
      </c>
      <c r="B2456" s="31" t="s">
        <v>3897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x14ac:dyDescent="0.25">
      <c r="A2457" s="36" t="s">
        <v>3900</v>
      </c>
      <c r="B2457" s="31" t="s">
        <v>3899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x14ac:dyDescent="0.25">
      <c r="A2458" s="36" t="s">
        <v>3902</v>
      </c>
      <c r="B2458" s="31" t="s">
        <v>3901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x14ac:dyDescent="0.25">
      <c r="A2459" s="36" t="s">
        <v>3904</v>
      </c>
      <c r="B2459" s="31" t="s">
        <v>3903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x14ac:dyDescent="0.25">
      <c r="A2460" s="36" t="s">
        <v>3906</v>
      </c>
      <c r="B2460" s="31" t="s">
        <v>3905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x14ac:dyDescent="0.25">
      <c r="A2461" s="36" t="s">
        <v>3908</v>
      </c>
      <c r="B2461" s="31" t="s">
        <v>3907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x14ac:dyDescent="0.25">
      <c r="A2462" s="36" t="s">
        <v>3910</v>
      </c>
      <c r="B2462" s="31" t="s">
        <v>3909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x14ac:dyDescent="0.25">
      <c r="A2463" s="36" t="s">
        <v>3912</v>
      </c>
      <c r="B2463" s="31" t="s">
        <v>3911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x14ac:dyDescent="0.25">
      <c r="A2464" s="36" t="s">
        <v>3914</v>
      </c>
      <c r="B2464" s="31" t="s">
        <v>3913</v>
      </c>
      <c r="C2464" s="32"/>
      <c r="D2464" s="31" t="s">
        <v>149</v>
      </c>
      <c r="E2464" s="32"/>
      <c r="F2464" s="32"/>
    </row>
    <row r="2465" spans="1:7" ht="14.4" x14ac:dyDescent="0.3">
      <c r="A2465" s="60" t="s">
        <v>5246</v>
      </c>
      <c r="C2465" s="32"/>
      <c r="E2465" s="32"/>
      <c r="F2465" s="32"/>
    </row>
    <row r="2466" spans="1:7" x14ac:dyDescent="0.25">
      <c r="A2466" s="36" t="s">
        <v>3916</v>
      </c>
      <c r="B2466" s="31" t="s">
        <v>3915</v>
      </c>
      <c r="C2466" s="32">
        <v>0</v>
      </c>
      <c r="D2466" s="31" t="s">
        <v>149</v>
      </c>
      <c r="E2466" s="37" t="s">
        <v>152</v>
      </c>
      <c r="F2466" s="37" t="s">
        <v>3373</v>
      </c>
    </row>
    <row r="2467" spans="1:7" x14ac:dyDescent="0.25">
      <c r="A2467" s="36" t="s">
        <v>3918</v>
      </c>
      <c r="B2467" s="31" t="s">
        <v>3917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x14ac:dyDescent="0.25">
      <c r="A2468" s="36" t="s">
        <v>3920</v>
      </c>
      <c r="B2468" s="31" t="s">
        <v>3919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x14ac:dyDescent="0.25">
      <c r="A2469" s="36" t="s">
        <v>3922</v>
      </c>
      <c r="B2469" s="31" t="s">
        <v>3921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" x14ac:dyDescent="0.3">
      <c r="A2470" s="60" t="s">
        <v>5247</v>
      </c>
      <c r="C2470" s="32"/>
      <c r="E2470" s="32"/>
      <c r="F2470" s="32"/>
    </row>
    <row r="2471" spans="1:7" x14ac:dyDescent="0.25">
      <c r="A2471" s="36" t="s">
        <v>3923</v>
      </c>
      <c r="C2471" s="32"/>
      <c r="E2471" s="32"/>
      <c r="F2471" s="32"/>
    </row>
    <row r="2472" spans="1:7" x14ac:dyDescent="0.25">
      <c r="A2472" s="36" t="s">
        <v>3925</v>
      </c>
      <c r="B2472" s="31" t="s">
        <v>3924</v>
      </c>
      <c r="C2472" s="37">
        <v>10</v>
      </c>
      <c r="D2472" s="31" t="s">
        <v>149</v>
      </c>
      <c r="E2472" s="37" t="s">
        <v>147</v>
      </c>
      <c r="F2472" s="37" t="s">
        <v>3926</v>
      </c>
      <c r="G2472" s="31" t="s">
        <v>144</v>
      </c>
    </row>
    <row r="2473" spans="1:7" x14ac:dyDescent="0.25">
      <c r="A2473" s="36" t="s">
        <v>3928</v>
      </c>
      <c r="B2473" s="31" t="s">
        <v>3927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" x14ac:dyDescent="0.3">
      <c r="A2474" s="60" t="s">
        <v>5248</v>
      </c>
      <c r="C2474" s="32"/>
      <c r="D2474" s="32"/>
      <c r="E2474" s="32"/>
      <c r="F2474" s="32"/>
    </row>
    <row r="2475" spans="1:7" x14ac:dyDescent="0.25">
      <c r="A2475" s="36" t="s">
        <v>3930</v>
      </c>
      <c r="B2475" s="31" t="s">
        <v>3929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x14ac:dyDescent="0.25">
      <c r="A2476" s="36" t="s">
        <v>3931</v>
      </c>
      <c r="C2476" s="37"/>
      <c r="E2476" s="37"/>
      <c r="F2476" s="37"/>
    </row>
    <row r="2477" spans="1:7" x14ac:dyDescent="0.25">
      <c r="A2477" s="36" t="s">
        <v>3933</v>
      </c>
      <c r="B2477" s="31" t="s">
        <v>3932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x14ac:dyDescent="0.25">
      <c r="A2478" s="36" t="s">
        <v>3935</v>
      </c>
      <c r="B2478" s="31" t="s">
        <v>3934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x14ac:dyDescent="0.25">
      <c r="A2479" s="36" t="s">
        <v>3937</v>
      </c>
      <c r="B2479" s="31" t="s">
        <v>3936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x14ac:dyDescent="0.25">
      <c r="A2480" s="36" t="s">
        <v>3939</v>
      </c>
      <c r="B2480" s="31" t="s">
        <v>3938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x14ac:dyDescent="0.25">
      <c r="A2481" s="36" t="s">
        <v>3942</v>
      </c>
      <c r="B2481" s="31" t="s">
        <v>3941</v>
      </c>
      <c r="C2481" s="37">
        <v>7</v>
      </c>
      <c r="D2481" s="31" t="s">
        <v>3940</v>
      </c>
      <c r="E2481" s="37" t="s">
        <v>147</v>
      </c>
      <c r="F2481" s="37" t="s">
        <v>222</v>
      </c>
    </row>
    <row r="2482" spans="1:7" ht="14.4" x14ac:dyDescent="0.3">
      <c r="A2482" s="60" t="s">
        <v>5249</v>
      </c>
      <c r="C2482" s="32"/>
      <c r="D2482" s="32"/>
      <c r="E2482" s="32"/>
      <c r="F2482" s="32"/>
    </row>
    <row r="2483" spans="1:7" x14ac:dyDescent="0.25">
      <c r="A2483" s="36" t="s">
        <v>3944</v>
      </c>
      <c r="B2483" s="31" t="s">
        <v>3943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" x14ac:dyDescent="0.3">
      <c r="A2484" s="60" t="s">
        <v>5250</v>
      </c>
      <c r="C2484" s="32"/>
      <c r="E2484" s="32"/>
      <c r="F2484" s="32"/>
    </row>
    <row r="2485" spans="1:7" x14ac:dyDescent="0.25">
      <c r="A2485" s="36" t="s">
        <v>3946</v>
      </c>
      <c r="B2485" s="31" t="s">
        <v>3945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x14ac:dyDescent="0.25">
      <c r="A2486" s="36" t="s">
        <v>3948</v>
      </c>
      <c r="B2486" s="31" t="s">
        <v>3947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x14ac:dyDescent="0.25">
      <c r="A2487" s="36" t="s">
        <v>3950</v>
      </c>
      <c r="B2487" s="31" t="s">
        <v>3949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x14ac:dyDescent="0.25">
      <c r="A2488" s="36" t="s">
        <v>3952</v>
      </c>
      <c r="B2488" s="31" t="s">
        <v>3951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x14ac:dyDescent="0.25">
      <c r="A2489" s="36" t="s">
        <v>3954</v>
      </c>
      <c r="B2489" s="31" t="s">
        <v>3953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x14ac:dyDescent="0.25">
      <c r="A2490" s="36" t="s">
        <v>3956</v>
      </c>
      <c r="B2490" s="31" t="s">
        <v>3955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x14ac:dyDescent="0.25">
      <c r="A2491" s="36" t="s">
        <v>3957</v>
      </c>
      <c r="B2491" s="31" t="s">
        <v>3955</v>
      </c>
      <c r="C2491" s="37"/>
      <c r="D2491" s="31" t="s">
        <v>157</v>
      </c>
      <c r="E2491" s="37"/>
      <c r="F2491" s="37"/>
    </row>
    <row r="2492" spans="1:7" x14ac:dyDescent="0.25">
      <c r="A2492" s="37" t="s">
        <v>3959</v>
      </c>
      <c r="B2492" s="40" t="s">
        <v>3958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x14ac:dyDescent="0.25">
      <c r="A2493" s="36" t="s">
        <v>3961</v>
      </c>
      <c r="B2493" s="31" t="s">
        <v>3960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x14ac:dyDescent="0.25">
      <c r="A2494" s="36" t="s">
        <v>3962</v>
      </c>
      <c r="B2494" s="31" t="s">
        <v>3960</v>
      </c>
      <c r="D2494" s="31" t="s">
        <v>157</v>
      </c>
      <c r="E2494" s="37" t="s">
        <v>147</v>
      </c>
      <c r="F2494" s="37" t="s">
        <v>160</v>
      </c>
    </row>
    <row r="2495" spans="1:7" x14ac:dyDescent="0.25">
      <c r="A2495" s="36" t="s">
        <v>3963</v>
      </c>
      <c r="B2495" s="31" t="s">
        <v>3960</v>
      </c>
      <c r="D2495" s="31" t="s">
        <v>157</v>
      </c>
      <c r="E2495" s="37" t="s">
        <v>147</v>
      </c>
      <c r="F2495" s="37" t="s">
        <v>160</v>
      </c>
    </row>
    <row r="2496" spans="1:7" x14ac:dyDescent="0.25">
      <c r="A2496" s="36" t="s">
        <v>3965</v>
      </c>
      <c r="B2496" s="31" t="s">
        <v>3964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x14ac:dyDescent="0.25">
      <c r="A2497" s="36" t="s">
        <v>3967</v>
      </c>
      <c r="B2497" s="31" t="s">
        <v>3966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x14ac:dyDescent="0.25">
      <c r="A2498" s="36" t="s">
        <v>3969</v>
      </c>
      <c r="B2498" s="31" t="s">
        <v>3968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x14ac:dyDescent="0.25">
      <c r="A2499" s="36" t="s">
        <v>3971</v>
      </c>
      <c r="B2499" s="31" t="s">
        <v>3970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x14ac:dyDescent="0.25">
      <c r="A2500" s="36" t="s">
        <v>3973</v>
      </c>
      <c r="B2500" s="31" t="s">
        <v>3972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x14ac:dyDescent="0.25">
      <c r="A2501" s="36" t="s">
        <v>3975</v>
      </c>
      <c r="B2501" s="31" t="s">
        <v>3974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x14ac:dyDescent="0.25">
      <c r="A2502" s="36" t="s">
        <v>3977</v>
      </c>
      <c r="B2502" s="31" t="s">
        <v>3976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x14ac:dyDescent="0.25">
      <c r="A2503" s="36" t="s">
        <v>3979</v>
      </c>
      <c r="B2503" s="31" t="s">
        <v>3978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x14ac:dyDescent="0.25">
      <c r="A2504" s="36" t="s">
        <v>3981</v>
      </c>
      <c r="B2504" s="31" t="s">
        <v>3980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x14ac:dyDescent="0.25">
      <c r="A2505" s="36" t="s">
        <v>3983</v>
      </c>
      <c r="B2505" s="31" t="s">
        <v>3982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x14ac:dyDescent="0.25">
      <c r="A2506" s="36" t="s">
        <v>3985</v>
      </c>
      <c r="B2506" s="31" t="s">
        <v>3984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x14ac:dyDescent="0.25">
      <c r="A2507" s="36" t="s">
        <v>3987</v>
      </c>
      <c r="B2507" s="31" t="s">
        <v>3986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x14ac:dyDescent="0.25">
      <c r="A2508" s="36" t="s">
        <v>3989</v>
      </c>
      <c r="B2508" s="31" t="s">
        <v>3988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" x14ac:dyDescent="0.3">
      <c r="A2509" s="60" t="s">
        <v>5251</v>
      </c>
    </row>
    <row r="2510" spans="1:7" x14ac:dyDescent="0.25">
      <c r="A2510" s="36" t="s">
        <v>3991</v>
      </c>
      <c r="B2510" s="31" t="s">
        <v>3990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x14ac:dyDescent="0.25">
      <c r="A2511" s="36" t="s">
        <v>3993</v>
      </c>
      <c r="B2511" s="31" t="s">
        <v>3992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" x14ac:dyDescent="0.3">
      <c r="A2512" s="60" t="s">
        <v>5252</v>
      </c>
    </row>
    <row r="2513" spans="1:7" x14ac:dyDescent="0.25">
      <c r="A2513" s="36" t="s">
        <v>3995</v>
      </c>
      <c r="B2513" s="31" t="s">
        <v>3994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x14ac:dyDescent="0.25">
      <c r="A2514" s="36" t="s">
        <v>3997</v>
      </c>
      <c r="B2514" s="31" t="s">
        <v>3996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" x14ac:dyDescent="0.3">
      <c r="A2515" s="60" t="s">
        <v>5253</v>
      </c>
    </row>
    <row r="2516" spans="1:7" x14ac:dyDescent="0.25">
      <c r="A2516" s="36" t="s">
        <v>3999</v>
      </c>
      <c r="B2516" s="31" t="s">
        <v>3998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x14ac:dyDescent="0.25">
      <c r="A2517" s="36" t="s">
        <v>4000</v>
      </c>
      <c r="B2517" s="31" t="s">
        <v>3998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x14ac:dyDescent="0.25">
      <c r="A2518" s="36" t="s">
        <v>4001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x14ac:dyDescent="0.25">
      <c r="A2519" s="36" t="s">
        <v>4003</v>
      </c>
      <c r="B2519" s="31" t="s">
        <v>4002</v>
      </c>
      <c r="C2519" s="37"/>
      <c r="D2519" s="31" t="s">
        <v>157</v>
      </c>
      <c r="E2519" s="37"/>
      <c r="F2519" s="37"/>
    </row>
    <row r="2520" spans="1:7" ht="14.4" x14ac:dyDescent="0.3">
      <c r="A2520" s="60" t="s">
        <v>5254</v>
      </c>
    </row>
    <row r="2521" spans="1:7" x14ac:dyDescent="0.25">
      <c r="A2521" s="36" t="s">
        <v>4005</v>
      </c>
      <c r="B2521" s="31" t="s">
        <v>4004</v>
      </c>
      <c r="C2521" s="37">
        <v>6</v>
      </c>
      <c r="D2521" s="31" t="s">
        <v>149</v>
      </c>
      <c r="E2521" s="37" t="s">
        <v>147</v>
      </c>
      <c r="F2521" s="37" t="s">
        <v>4006</v>
      </c>
    </row>
    <row r="2522" spans="1:7" ht="14.4" x14ac:dyDescent="0.3">
      <c r="A2522" s="60" t="s">
        <v>5255</v>
      </c>
    </row>
    <row r="2523" spans="1:7" x14ac:dyDescent="0.25">
      <c r="A2523" s="36" t="s">
        <v>4008</v>
      </c>
      <c r="B2523" s="31" t="s">
        <v>4007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x14ac:dyDescent="0.25">
      <c r="A2524" s="36" t="s">
        <v>4010</v>
      </c>
      <c r="B2524" s="31" t="s">
        <v>4009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x14ac:dyDescent="0.25">
      <c r="A2525" s="36" t="s">
        <v>4012</v>
      </c>
      <c r="B2525" s="31" t="s">
        <v>4011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" x14ac:dyDescent="0.3">
      <c r="A2526" s="60" t="s">
        <v>5256</v>
      </c>
    </row>
    <row r="2527" spans="1:7" x14ac:dyDescent="0.25">
      <c r="A2527" s="36" t="s">
        <v>4014</v>
      </c>
      <c r="B2527" s="31" t="s">
        <v>4013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x14ac:dyDescent="0.25">
      <c r="A2528" s="36" t="s">
        <v>4016</v>
      </c>
      <c r="B2528" s="31" t="s">
        <v>4015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" x14ac:dyDescent="0.3">
      <c r="A2529" s="60" t="s">
        <v>5257</v>
      </c>
    </row>
    <row r="2530" spans="1:7" x14ac:dyDescent="0.25">
      <c r="A2530" s="36" t="s">
        <v>4017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x14ac:dyDescent="0.25">
      <c r="A2531" s="36" t="s">
        <v>4019</v>
      </c>
      <c r="B2531" s="31" t="s">
        <v>4018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" x14ac:dyDescent="0.3">
      <c r="A2532" s="60" t="s">
        <v>5258</v>
      </c>
    </row>
    <row r="2533" spans="1:7" ht="14.4" x14ac:dyDescent="0.3">
      <c r="A2533" s="60" t="s">
        <v>5259</v>
      </c>
    </row>
    <row r="2534" spans="1:7" x14ac:dyDescent="0.25">
      <c r="A2534" s="36" t="s">
        <v>4021</v>
      </c>
      <c r="B2534" s="31" t="s">
        <v>4020</v>
      </c>
      <c r="C2534" s="37"/>
      <c r="D2534" s="31" t="s">
        <v>149</v>
      </c>
      <c r="E2534" s="37"/>
      <c r="F2534" s="37"/>
    </row>
    <row r="2535" spans="1:7" x14ac:dyDescent="0.25">
      <c r="A2535" s="36" t="s">
        <v>4023</v>
      </c>
      <c r="B2535" s="31" t="s">
        <v>4022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x14ac:dyDescent="0.25">
      <c r="A2536" s="36" t="s">
        <v>4025</v>
      </c>
      <c r="B2536" s="31" t="s">
        <v>4024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" x14ac:dyDescent="0.3">
      <c r="A2537" s="60" t="s">
        <v>5260</v>
      </c>
    </row>
    <row r="2538" spans="1:7" x14ac:dyDescent="0.25">
      <c r="A2538" s="36" t="s">
        <v>4027</v>
      </c>
      <c r="B2538" s="31" t="s">
        <v>4026</v>
      </c>
      <c r="C2538" s="37"/>
      <c r="D2538" s="31" t="s">
        <v>189</v>
      </c>
      <c r="E2538" s="37"/>
      <c r="F2538" s="37"/>
      <c r="G2538" s="31" t="s">
        <v>203</v>
      </c>
    </row>
    <row r="2539" spans="1:7" ht="14.4" x14ac:dyDescent="0.3">
      <c r="A2539" s="60" t="s">
        <v>5261</v>
      </c>
    </row>
    <row r="2540" spans="1:7" x14ac:dyDescent="0.25">
      <c r="A2540" s="36" t="s">
        <v>4028</v>
      </c>
      <c r="B2540" s="31" t="s">
        <v>2110</v>
      </c>
      <c r="C2540" s="37"/>
      <c r="D2540" s="31" t="s">
        <v>189</v>
      </c>
      <c r="E2540" s="37"/>
      <c r="F2540" s="37"/>
    </row>
    <row r="2541" spans="1:7" x14ac:dyDescent="0.25">
      <c r="A2541" s="36" t="s">
        <v>4030</v>
      </c>
      <c r="B2541" s="31" t="s">
        <v>4029</v>
      </c>
      <c r="C2541" s="37"/>
      <c r="D2541" s="31" t="s">
        <v>189</v>
      </c>
      <c r="E2541" s="37"/>
      <c r="F2541" s="37"/>
    </row>
    <row r="2542" spans="1:7" ht="14.4" x14ac:dyDescent="0.3">
      <c r="A2542" s="60" t="s">
        <v>5262</v>
      </c>
    </row>
    <row r="2543" spans="1:7" x14ac:dyDescent="0.25">
      <c r="A2543" s="36" t="s">
        <v>4032</v>
      </c>
      <c r="B2543" s="31" t="s">
        <v>4031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" x14ac:dyDescent="0.3">
      <c r="A2544" s="60" t="s">
        <v>5263</v>
      </c>
    </row>
    <row r="2545" spans="1:7" x14ac:dyDescent="0.25">
      <c r="A2545" s="36" t="s">
        <v>4034</v>
      </c>
      <c r="B2545" s="31" t="s">
        <v>4033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" x14ac:dyDescent="0.3">
      <c r="A2546" s="60" t="s">
        <v>5264</v>
      </c>
    </row>
    <row r="2547" spans="1:7" x14ac:dyDescent="0.25">
      <c r="A2547" s="36" t="s">
        <v>4035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x14ac:dyDescent="0.25">
      <c r="A2548" s="36" t="s">
        <v>4037</v>
      </c>
      <c r="B2548" s="31" t="s">
        <v>4036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" x14ac:dyDescent="0.3">
      <c r="A2549" s="60" t="s">
        <v>5265</v>
      </c>
    </row>
    <row r="2550" spans="1:7" x14ac:dyDescent="0.25">
      <c r="A2550" s="36" t="s">
        <v>4038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x14ac:dyDescent="0.25">
      <c r="A2551" s="36" t="s">
        <v>4040</v>
      </c>
      <c r="B2551" s="31" t="s">
        <v>4039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x14ac:dyDescent="0.25">
      <c r="A2552" s="36" t="s">
        <v>4042</v>
      </c>
      <c r="B2552" s="31" t="s">
        <v>4041</v>
      </c>
      <c r="C2552" s="37"/>
      <c r="D2552" s="31" t="s">
        <v>189</v>
      </c>
      <c r="E2552" s="37"/>
      <c r="F2552" s="37"/>
    </row>
    <row r="2553" spans="1:7" x14ac:dyDescent="0.25">
      <c r="A2553" s="36" t="s">
        <v>4044</v>
      </c>
      <c r="B2553" s="31" t="s">
        <v>4043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x14ac:dyDescent="0.25">
      <c r="A2554" s="36" t="s">
        <v>4046</v>
      </c>
      <c r="B2554" s="31" t="s">
        <v>4045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x14ac:dyDescent="0.25">
      <c r="A2555" s="36" t="s">
        <v>4047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x14ac:dyDescent="0.25">
      <c r="A2556" s="36" t="s">
        <v>4049</v>
      </c>
      <c r="B2556" s="31" t="s">
        <v>4048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x14ac:dyDescent="0.25">
      <c r="A2557" s="36" t="s">
        <v>4051</v>
      </c>
      <c r="B2557" s="31" t="s">
        <v>4050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x14ac:dyDescent="0.25">
      <c r="A2558" s="36" t="s">
        <v>4052</v>
      </c>
      <c r="B2558" s="31" t="s">
        <v>4050</v>
      </c>
      <c r="C2558" s="37"/>
      <c r="D2558" s="31" t="s">
        <v>189</v>
      </c>
      <c r="E2558" s="37" t="s">
        <v>147</v>
      </c>
      <c r="F2558" s="37" t="s">
        <v>160</v>
      </c>
    </row>
    <row r="2559" spans="1:7" x14ac:dyDescent="0.25">
      <c r="A2559" s="36" t="s">
        <v>4053</v>
      </c>
      <c r="B2559" s="31" t="s">
        <v>4050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" x14ac:dyDescent="0.3">
      <c r="A2560" s="60" t="s">
        <v>5266</v>
      </c>
    </row>
    <row r="2561" spans="1:7" x14ac:dyDescent="0.25">
      <c r="A2561" s="36" t="s">
        <v>4055</v>
      </c>
      <c r="B2561" s="31" t="s">
        <v>4054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x14ac:dyDescent="0.25">
      <c r="A2562" s="36" t="s">
        <v>4057</v>
      </c>
      <c r="B2562" s="31" t="s">
        <v>4056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x14ac:dyDescent="0.25">
      <c r="A2563" s="36" t="s">
        <v>4059</v>
      </c>
      <c r="B2563" s="31" t="s">
        <v>4058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x14ac:dyDescent="0.25">
      <c r="A2564" s="36" t="s">
        <v>4060</v>
      </c>
      <c r="B2564" s="31" t="s">
        <v>4041</v>
      </c>
      <c r="C2564" s="37"/>
      <c r="D2564" s="31" t="s">
        <v>189</v>
      </c>
      <c r="E2564" s="37"/>
      <c r="F2564" s="37"/>
    </row>
    <row r="2565" spans="1:7" x14ac:dyDescent="0.25">
      <c r="A2565" s="36" t="s">
        <v>4061</v>
      </c>
      <c r="C2565" s="37"/>
      <c r="D2565" s="31" t="s">
        <v>157</v>
      </c>
      <c r="E2565" s="37"/>
      <c r="F2565" s="37"/>
    </row>
    <row r="2566" spans="1:7" ht="14.4" x14ac:dyDescent="0.3">
      <c r="A2566" s="60" t="s">
        <v>5267</v>
      </c>
    </row>
    <row r="2567" spans="1:7" x14ac:dyDescent="0.25">
      <c r="A2567" s="36" t="s">
        <v>4063</v>
      </c>
      <c r="B2567" s="31" t="s">
        <v>4062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x14ac:dyDescent="0.25">
      <c r="A2568" s="36" t="s">
        <v>4065</v>
      </c>
      <c r="B2568" s="31" t="s">
        <v>4064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x14ac:dyDescent="0.25">
      <c r="A2569" s="36" t="s">
        <v>4067</v>
      </c>
      <c r="B2569" s="31" t="s">
        <v>4066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x14ac:dyDescent="0.25">
      <c r="A2570" s="36" t="s">
        <v>4069</v>
      </c>
      <c r="B2570" s="31" t="s">
        <v>4068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x14ac:dyDescent="0.25">
      <c r="A2571" s="36" t="s">
        <v>4071</v>
      </c>
      <c r="B2571" s="31" t="s">
        <v>4070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x14ac:dyDescent="0.25">
      <c r="A2572" s="36" t="s">
        <v>4073</v>
      </c>
      <c r="B2572" s="31" t="s">
        <v>4072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x14ac:dyDescent="0.25">
      <c r="A2573" s="36" t="s">
        <v>4075</v>
      </c>
      <c r="B2573" s="31" t="s">
        <v>4074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x14ac:dyDescent="0.25">
      <c r="A2574" s="36" t="s">
        <v>4077</v>
      </c>
      <c r="B2574" s="31" t="s">
        <v>4076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x14ac:dyDescent="0.25">
      <c r="A2575" s="36" t="s">
        <v>4079</v>
      </c>
      <c r="B2575" s="31" t="s">
        <v>4078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" x14ac:dyDescent="0.3">
      <c r="A2576" s="60" t="s">
        <v>5268</v>
      </c>
    </row>
    <row r="2577" spans="1:7" x14ac:dyDescent="0.25">
      <c r="A2577" s="36" t="s">
        <v>4080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x14ac:dyDescent="0.25">
      <c r="A2578" s="36" t="s">
        <v>4082</v>
      </c>
      <c r="B2578" s="31" t="s">
        <v>4081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" x14ac:dyDescent="0.3">
      <c r="A2579" s="60" t="s">
        <v>5269</v>
      </c>
    </row>
    <row r="2580" spans="1:7" ht="14.4" x14ac:dyDescent="0.3">
      <c r="A2580" s="60" t="s">
        <v>5270</v>
      </c>
    </row>
    <row r="2581" spans="1:7" x14ac:dyDescent="0.25">
      <c r="A2581" s="36" t="s">
        <v>4084</v>
      </c>
      <c r="B2581" s="31" t="s">
        <v>4083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x14ac:dyDescent="0.25">
      <c r="A2582" s="36" t="s">
        <v>4086</v>
      </c>
      <c r="B2582" s="31" t="s">
        <v>4085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x14ac:dyDescent="0.25">
      <c r="A2583" s="36" t="s">
        <v>4088</v>
      </c>
      <c r="B2583" s="31" t="s">
        <v>4087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" x14ac:dyDescent="0.3">
      <c r="A2584" s="60" t="s">
        <v>5271</v>
      </c>
    </row>
    <row r="2585" spans="1:7" x14ac:dyDescent="0.25">
      <c r="A2585" s="36" t="s">
        <v>4090</v>
      </c>
      <c r="B2585" s="31" t="s">
        <v>4089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x14ac:dyDescent="0.25">
      <c r="A2586" s="36" t="s">
        <v>4092</v>
      </c>
      <c r="B2586" s="31" t="s">
        <v>4091</v>
      </c>
      <c r="C2586" s="37">
        <v>5</v>
      </c>
      <c r="D2586" s="31" t="s">
        <v>149</v>
      </c>
      <c r="E2586" s="37" t="s">
        <v>147</v>
      </c>
      <c r="F2586" s="37" t="s">
        <v>4006</v>
      </c>
    </row>
    <row r="2587" spans="1:7" ht="14.4" x14ac:dyDescent="0.3">
      <c r="A2587" s="60" t="s">
        <v>5272</v>
      </c>
    </row>
    <row r="2588" spans="1:7" x14ac:dyDescent="0.25">
      <c r="A2588" s="36" t="s">
        <v>4094</v>
      </c>
      <c r="B2588" s="31" t="s">
        <v>4093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x14ac:dyDescent="0.25">
      <c r="A2589" s="36" t="s">
        <v>4096</v>
      </c>
      <c r="B2589" s="31" t="s">
        <v>4095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x14ac:dyDescent="0.25">
      <c r="A2590" s="36" t="s">
        <v>4098</v>
      </c>
      <c r="B2590" s="31" t="s">
        <v>4097</v>
      </c>
      <c r="C2590" s="37"/>
      <c r="D2590" s="31" t="s">
        <v>149</v>
      </c>
      <c r="E2590" s="37"/>
      <c r="F2590" s="37"/>
    </row>
    <row r="2591" spans="1:7" x14ac:dyDescent="0.25">
      <c r="A2591" s="36" t="s">
        <v>4099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x14ac:dyDescent="0.25">
      <c r="A2592" s="36" t="s">
        <v>4101</v>
      </c>
      <c r="B2592" s="31" t="s">
        <v>4100</v>
      </c>
      <c r="C2592" s="37"/>
      <c r="D2592" s="31" t="s">
        <v>149</v>
      </c>
      <c r="E2592" s="37"/>
      <c r="F2592" s="37"/>
      <c r="G2592" s="31" t="s">
        <v>182</v>
      </c>
    </row>
    <row r="2593" spans="1:7" x14ac:dyDescent="0.25">
      <c r="A2593" s="36" t="s">
        <v>4103</v>
      </c>
      <c r="B2593" s="31" t="s">
        <v>4102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" x14ac:dyDescent="0.3">
      <c r="A2594" s="60" t="s">
        <v>5273</v>
      </c>
    </row>
    <row r="2595" spans="1:7" x14ac:dyDescent="0.25">
      <c r="A2595" s="36" t="s">
        <v>4105</v>
      </c>
      <c r="B2595" s="31" t="s">
        <v>4104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" x14ac:dyDescent="0.3">
      <c r="A2596" s="60" t="s">
        <v>5274</v>
      </c>
    </row>
    <row r="2597" spans="1:7" x14ac:dyDescent="0.25">
      <c r="A2597" s="36" t="s">
        <v>4107</v>
      </c>
      <c r="B2597" s="31" t="s">
        <v>4106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x14ac:dyDescent="0.25">
      <c r="A2598" s="36" t="s">
        <v>4109</v>
      </c>
      <c r="B2598" s="31" t="s">
        <v>4108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" x14ac:dyDescent="0.3">
      <c r="A2599" s="60" t="s">
        <v>5275</v>
      </c>
    </row>
    <row r="2600" spans="1:7" x14ac:dyDescent="0.25">
      <c r="A2600" s="36" t="s">
        <v>4110</v>
      </c>
      <c r="C2600" s="37"/>
      <c r="D2600" s="31" t="s">
        <v>149</v>
      </c>
      <c r="E2600" s="37"/>
      <c r="F2600" s="37"/>
    </row>
    <row r="2601" spans="1:7" x14ac:dyDescent="0.25">
      <c r="A2601" s="36" t="s">
        <v>4112</v>
      </c>
      <c r="B2601" s="31" t="s">
        <v>4111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" x14ac:dyDescent="0.3">
      <c r="A2602" s="60" t="s">
        <v>5276</v>
      </c>
    </row>
    <row r="2603" spans="1:7" x14ac:dyDescent="0.25">
      <c r="A2603" s="36" t="s">
        <v>4114</v>
      </c>
      <c r="B2603" s="31" t="s">
        <v>4113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x14ac:dyDescent="0.25">
      <c r="A2604" s="36" t="s">
        <v>4116</v>
      </c>
      <c r="B2604" s="31" t="s">
        <v>4115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x14ac:dyDescent="0.25">
      <c r="A2605" s="36" t="s">
        <v>4118</v>
      </c>
      <c r="B2605" s="31" t="s">
        <v>4117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x14ac:dyDescent="0.25">
      <c r="A2606" s="36" t="s">
        <v>4119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x14ac:dyDescent="0.25">
      <c r="A2607" s="36" t="s">
        <v>4120</v>
      </c>
      <c r="D2607" s="31" t="s">
        <v>189</v>
      </c>
      <c r="E2607" s="37"/>
      <c r="F2607" s="37"/>
    </row>
    <row r="2608" spans="1:7" x14ac:dyDescent="0.25">
      <c r="A2608" s="36" t="s">
        <v>4122</v>
      </c>
      <c r="B2608" s="31" t="s">
        <v>4121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" x14ac:dyDescent="0.3">
      <c r="A2609" s="60" t="s">
        <v>5277</v>
      </c>
    </row>
    <row r="2610" spans="1:7" x14ac:dyDescent="0.25">
      <c r="A2610" s="36" t="s">
        <v>4124</v>
      </c>
      <c r="B2610" s="31" t="s">
        <v>4123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x14ac:dyDescent="0.25">
      <c r="A2611" s="36" t="s">
        <v>4126</v>
      </c>
      <c r="B2611" s="31" t="s">
        <v>4125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x14ac:dyDescent="0.25">
      <c r="A2612" s="36" t="s">
        <v>4127</v>
      </c>
      <c r="B2612" s="31" t="s">
        <v>4125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x14ac:dyDescent="0.25">
      <c r="A2613" s="36" t="s">
        <v>4128</v>
      </c>
      <c r="B2613" s="31" t="s">
        <v>4125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x14ac:dyDescent="0.25">
      <c r="A2614" s="36" t="s">
        <v>4130</v>
      </c>
      <c r="B2614" s="31" t="s">
        <v>4129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x14ac:dyDescent="0.25">
      <c r="A2615" s="36" t="s">
        <v>4132</v>
      </c>
      <c r="B2615" s="31" t="s">
        <v>4131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" x14ac:dyDescent="0.3">
      <c r="A2616" s="60" t="s">
        <v>5278</v>
      </c>
    </row>
    <row r="2617" spans="1:7" x14ac:dyDescent="0.25">
      <c r="A2617" s="36" t="s">
        <v>4134</v>
      </c>
      <c r="B2617" s="31" t="s">
        <v>4133</v>
      </c>
      <c r="D2617" s="31" t="s">
        <v>149</v>
      </c>
      <c r="E2617" s="37"/>
      <c r="F2617" s="37"/>
      <c r="G2617" s="31" t="s">
        <v>182</v>
      </c>
    </row>
    <row r="2618" spans="1:7" ht="14.4" x14ac:dyDescent="0.3">
      <c r="A2618" s="60" t="s">
        <v>5279</v>
      </c>
    </row>
    <row r="2619" spans="1:7" ht="14.4" x14ac:dyDescent="0.3">
      <c r="A2619" s="60" t="s">
        <v>5280</v>
      </c>
    </row>
    <row r="2620" spans="1:7" x14ac:dyDescent="0.25">
      <c r="A2620" s="36" t="s">
        <v>4136</v>
      </c>
      <c r="B2620" s="31" t="s">
        <v>4135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x14ac:dyDescent="0.25">
      <c r="A2621" s="36" t="s">
        <v>4138</v>
      </c>
      <c r="B2621" s="31" t="s">
        <v>4137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" x14ac:dyDescent="0.3">
      <c r="A2622" s="60" t="s">
        <v>5281</v>
      </c>
    </row>
    <row r="2623" spans="1:7" x14ac:dyDescent="0.25">
      <c r="A2623" s="36" t="s">
        <v>4140</v>
      </c>
      <c r="B2623" s="31" t="s">
        <v>4139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x14ac:dyDescent="0.25">
      <c r="A2624" s="36" t="s">
        <v>4142</v>
      </c>
      <c r="B2624" s="31" t="s">
        <v>4141</v>
      </c>
      <c r="D2624" s="31" t="s">
        <v>149</v>
      </c>
      <c r="E2624" s="37"/>
      <c r="F2624" s="37"/>
    </row>
    <row r="2625" spans="1:7" x14ac:dyDescent="0.25">
      <c r="A2625" s="36" t="s">
        <v>4144</v>
      </c>
      <c r="B2625" s="31" t="s">
        <v>4143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x14ac:dyDescent="0.25">
      <c r="A2626" s="36" t="s">
        <v>4145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x14ac:dyDescent="0.25">
      <c r="A2627" s="36" t="s">
        <v>4147</v>
      </c>
      <c r="B2627" s="31" t="s">
        <v>4146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x14ac:dyDescent="0.25">
      <c r="A2628" s="36" t="s">
        <v>4149</v>
      </c>
      <c r="B2628" s="31" t="s">
        <v>4148</v>
      </c>
      <c r="D2628" s="31" t="s">
        <v>149</v>
      </c>
      <c r="E2628" s="37"/>
      <c r="F2628" s="37"/>
    </row>
    <row r="2629" spans="1:7" x14ac:dyDescent="0.25">
      <c r="A2629" s="36" t="s">
        <v>4150</v>
      </c>
      <c r="D2629" s="31" t="s">
        <v>149</v>
      </c>
      <c r="E2629" s="37"/>
      <c r="F2629" s="37"/>
    </row>
    <row r="2630" spans="1:7" x14ac:dyDescent="0.25">
      <c r="A2630" s="36" t="s">
        <v>4152</v>
      </c>
      <c r="B2630" s="31" t="s">
        <v>4151</v>
      </c>
      <c r="D2630" s="31" t="s">
        <v>149</v>
      </c>
      <c r="E2630" s="37"/>
      <c r="F2630" s="37"/>
      <c r="G2630" s="31" t="s">
        <v>203</v>
      </c>
    </row>
    <row r="2631" spans="1:7" x14ac:dyDescent="0.25">
      <c r="A2631" s="36" t="s">
        <v>4153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x14ac:dyDescent="0.25">
      <c r="A2632" s="36" t="s">
        <v>4155</v>
      </c>
      <c r="B2632" s="31" t="s">
        <v>4154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x14ac:dyDescent="0.25">
      <c r="A2633" s="36" t="s">
        <v>4157</v>
      </c>
      <c r="B2633" s="31" t="s">
        <v>4156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x14ac:dyDescent="0.25">
      <c r="A2634" s="36" t="s">
        <v>4159</v>
      </c>
      <c r="B2634" s="31" t="s">
        <v>4158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x14ac:dyDescent="0.25">
      <c r="A2635" s="36" t="s">
        <v>4161</v>
      </c>
      <c r="B2635" s="31" t="s">
        <v>4160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" x14ac:dyDescent="0.3">
      <c r="A2636" s="60" t="s">
        <v>5282</v>
      </c>
    </row>
    <row r="2637" spans="1:7" x14ac:dyDescent="0.25">
      <c r="A2637" s="36" t="s">
        <v>4163</v>
      </c>
      <c r="B2637" s="31" t="s">
        <v>4162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x14ac:dyDescent="0.25">
      <c r="A2638" s="36" t="s">
        <v>4164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x14ac:dyDescent="0.25">
      <c r="A2639" s="36" t="s">
        <v>4166</v>
      </c>
      <c r="B2639" s="31" t="s">
        <v>4165</v>
      </c>
      <c r="D2639" s="31" t="s">
        <v>149</v>
      </c>
      <c r="E2639" s="37"/>
      <c r="F2639" s="37"/>
    </row>
    <row r="2640" spans="1:7" x14ac:dyDescent="0.25">
      <c r="A2640" s="36" t="s">
        <v>4168</v>
      </c>
      <c r="B2640" s="31" t="s">
        <v>4167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x14ac:dyDescent="0.25">
      <c r="A2641" s="36" t="s">
        <v>4169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x14ac:dyDescent="0.25">
      <c r="A2642" s="36" t="s">
        <v>4171</v>
      </c>
      <c r="B2642" s="31" t="s">
        <v>4170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" x14ac:dyDescent="0.3">
      <c r="A2643" s="60" t="s">
        <v>5283</v>
      </c>
    </row>
    <row r="2644" spans="1:6" x14ac:dyDescent="0.25">
      <c r="A2644" s="36" t="s">
        <v>4173</v>
      </c>
      <c r="B2644" s="31" t="s">
        <v>4172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" x14ac:dyDescent="0.3">
      <c r="A2645" s="60" t="s">
        <v>5284</v>
      </c>
    </row>
    <row r="2646" spans="1:6" x14ac:dyDescent="0.25">
      <c r="A2646" s="36" t="s">
        <v>4175</v>
      </c>
      <c r="B2646" s="31" t="s">
        <v>4174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x14ac:dyDescent="0.25">
      <c r="A2647" s="36" t="s">
        <v>4177</v>
      </c>
      <c r="B2647" s="31" t="s">
        <v>4176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x14ac:dyDescent="0.25">
      <c r="A2648" s="36" t="s">
        <v>4179</v>
      </c>
      <c r="B2648" s="31" t="s">
        <v>4178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" x14ac:dyDescent="0.3">
      <c r="A2649" s="60" t="s">
        <v>5285</v>
      </c>
    </row>
    <row r="2650" spans="1:6" x14ac:dyDescent="0.25">
      <c r="A2650" s="36" t="s">
        <v>4181</v>
      </c>
      <c r="B2650" s="31" t="s">
        <v>4180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x14ac:dyDescent="0.25">
      <c r="A2651" s="36" t="s">
        <v>4183</v>
      </c>
      <c r="B2651" s="31" t="s">
        <v>4182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x14ac:dyDescent="0.25">
      <c r="A2652" s="36" t="s">
        <v>4184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x14ac:dyDescent="0.25">
      <c r="A2653" s="36" t="s">
        <v>4186</v>
      </c>
      <c r="B2653" s="31" t="s">
        <v>4185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x14ac:dyDescent="0.25">
      <c r="A2654" s="36" t="s">
        <v>4188</v>
      </c>
      <c r="B2654" s="31" t="s">
        <v>4187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" x14ac:dyDescent="0.3">
      <c r="A2655" s="60" t="s">
        <v>5286</v>
      </c>
    </row>
    <row r="2656" spans="1:6" ht="14.4" x14ac:dyDescent="0.3">
      <c r="A2656" s="60" t="s">
        <v>5287</v>
      </c>
    </row>
    <row r="2657" spans="1:6" x14ac:dyDescent="0.25">
      <c r="A2657" s="36" t="s">
        <v>4190</v>
      </c>
      <c r="B2657" s="31" t="s">
        <v>4189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x14ac:dyDescent="0.25">
      <c r="A2658" s="36" t="s">
        <v>4192</v>
      </c>
      <c r="B2658" s="31" t="s">
        <v>4191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x14ac:dyDescent="0.25">
      <c r="A2659" s="36" t="s">
        <v>4194</v>
      </c>
      <c r="B2659" s="31" t="s">
        <v>4193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x14ac:dyDescent="0.25">
      <c r="A2660" s="36" t="s">
        <v>4196</v>
      </c>
      <c r="B2660" s="31" t="s">
        <v>4195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x14ac:dyDescent="0.25">
      <c r="A2661" s="36" t="s">
        <v>4198</v>
      </c>
      <c r="B2661" s="31" t="s">
        <v>4197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" x14ac:dyDescent="0.3">
      <c r="A2662" s="60" t="s">
        <v>5288</v>
      </c>
    </row>
    <row r="2663" spans="1:6" x14ac:dyDescent="0.25">
      <c r="A2663" s="36" t="s">
        <v>4200</v>
      </c>
      <c r="B2663" s="31" t="s">
        <v>4199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x14ac:dyDescent="0.25">
      <c r="A2664" s="36" t="s">
        <v>4202</v>
      </c>
      <c r="B2664" s="31" t="s">
        <v>4201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x14ac:dyDescent="0.25">
      <c r="A2665" s="36" t="s">
        <v>4204</v>
      </c>
      <c r="B2665" s="31" t="s">
        <v>4203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x14ac:dyDescent="0.25">
      <c r="A2666" s="36" t="s">
        <v>4205</v>
      </c>
      <c r="D2666" s="31" t="s">
        <v>149</v>
      </c>
      <c r="E2666" s="37"/>
      <c r="F2666" s="37"/>
    </row>
    <row r="2667" spans="1:6" x14ac:dyDescent="0.25">
      <c r="A2667" s="36" t="s">
        <v>4207</v>
      </c>
      <c r="B2667" s="31" t="s">
        <v>4206</v>
      </c>
      <c r="D2667" s="31" t="s">
        <v>149</v>
      </c>
      <c r="E2667" s="37"/>
      <c r="F2667" s="37"/>
    </row>
    <row r="2668" spans="1:6" x14ac:dyDescent="0.25">
      <c r="A2668" s="36" t="s">
        <v>4209</v>
      </c>
      <c r="B2668" s="31" t="s">
        <v>4208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" x14ac:dyDescent="0.3">
      <c r="A2669" s="60" t="s">
        <v>5289</v>
      </c>
    </row>
    <row r="2670" spans="1:6" x14ac:dyDescent="0.25">
      <c r="A2670" s="36" t="s">
        <v>4211</v>
      </c>
      <c r="B2670" s="31" t="s">
        <v>4210</v>
      </c>
      <c r="D2670" s="31" t="s">
        <v>149</v>
      </c>
      <c r="E2670" s="37"/>
      <c r="F2670" s="37"/>
    </row>
    <row r="2671" spans="1:6" x14ac:dyDescent="0.25">
      <c r="A2671" s="36" t="s">
        <v>4213</v>
      </c>
      <c r="B2671" s="31" t="s">
        <v>4212</v>
      </c>
      <c r="C2671" s="37"/>
      <c r="D2671" s="31" t="s">
        <v>149</v>
      </c>
      <c r="E2671" s="37" t="s">
        <v>147</v>
      </c>
      <c r="F2671" s="37" t="s">
        <v>156</v>
      </c>
    </row>
    <row r="2672" spans="1:6" x14ac:dyDescent="0.25">
      <c r="A2672" s="36" t="s">
        <v>4214</v>
      </c>
      <c r="B2672" s="31" t="s">
        <v>4212</v>
      </c>
      <c r="C2672" s="37"/>
      <c r="D2672" s="31" t="s">
        <v>149</v>
      </c>
      <c r="E2672" s="37" t="s">
        <v>147</v>
      </c>
      <c r="F2672" s="37" t="s">
        <v>160</v>
      </c>
    </row>
    <row r="2673" spans="1:7" x14ac:dyDescent="0.25">
      <c r="A2673" s="36" t="s">
        <v>4215</v>
      </c>
      <c r="B2673" s="31" t="s">
        <v>4212</v>
      </c>
      <c r="C2673" s="37"/>
      <c r="D2673" s="31" t="s">
        <v>149</v>
      </c>
      <c r="E2673" s="37"/>
      <c r="F2673" s="37"/>
    </row>
    <row r="2674" spans="1:7" x14ac:dyDescent="0.25">
      <c r="A2674" s="36" t="s">
        <v>5436</v>
      </c>
      <c r="B2674" s="31" t="s">
        <v>4216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x14ac:dyDescent="0.25">
      <c r="A2675" s="36" t="s">
        <v>4217</v>
      </c>
      <c r="B2675" s="31" t="s">
        <v>4216</v>
      </c>
      <c r="C2675" s="37"/>
      <c r="D2675" s="31" t="s">
        <v>149</v>
      </c>
      <c r="E2675" s="37" t="s">
        <v>147</v>
      </c>
      <c r="F2675" s="37" t="s">
        <v>160</v>
      </c>
    </row>
    <row r="2676" spans="1:7" x14ac:dyDescent="0.25">
      <c r="A2676" s="36" t="s">
        <v>4218</v>
      </c>
      <c r="B2676" s="31" t="s">
        <v>4216</v>
      </c>
      <c r="C2676" s="37"/>
      <c r="D2676" s="31" t="s">
        <v>149</v>
      </c>
      <c r="E2676" s="37" t="s">
        <v>147</v>
      </c>
      <c r="F2676" s="37" t="s">
        <v>160</v>
      </c>
    </row>
    <row r="2677" spans="1:7" x14ac:dyDescent="0.25">
      <c r="A2677" s="36" t="s">
        <v>4220</v>
      </c>
      <c r="B2677" s="31" t="s">
        <v>4219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x14ac:dyDescent="0.25">
      <c r="A2678" s="36" t="s">
        <v>4222</v>
      </c>
      <c r="B2678" s="31" t="s">
        <v>4221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x14ac:dyDescent="0.25">
      <c r="A2679" s="36" t="s">
        <v>4224</v>
      </c>
      <c r="B2679" s="31" t="s">
        <v>4223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x14ac:dyDescent="0.25">
      <c r="A2680" s="36" t="s">
        <v>4226</v>
      </c>
      <c r="B2680" s="31" t="s">
        <v>4225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x14ac:dyDescent="0.25">
      <c r="A2681" s="36" t="s">
        <v>4228</v>
      </c>
      <c r="B2681" s="31" t="s">
        <v>4227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x14ac:dyDescent="0.25">
      <c r="A2682" s="36" t="s">
        <v>4230</v>
      </c>
      <c r="B2682" s="31" t="s">
        <v>4229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x14ac:dyDescent="0.25">
      <c r="A2683" s="36" t="s">
        <v>4232</v>
      </c>
      <c r="B2683" s="31" t="s">
        <v>4231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x14ac:dyDescent="0.25">
      <c r="A2684" s="36" t="s">
        <v>4233</v>
      </c>
      <c r="B2684" s="31" t="s">
        <v>4231</v>
      </c>
      <c r="C2684" s="37"/>
      <c r="D2684" s="31" t="s">
        <v>149</v>
      </c>
      <c r="E2684" s="37" t="s">
        <v>147</v>
      </c>
      <c r="F2684" s="37" t="s">
        <v>160</v>
      </c>
    </row>
    <row r="2685" spans="1:7" x14ac:dyDescent="0.25">
      <c r="A2685" s="36" t="s">
        <v>4234</v>
      </c>
      <c r="B2685" s="31" t="s">
        <v>4231</v>
      </c>
      <c r="C2685" s="37"/>
      <c r="D2685" s="31" t="s">
        <v>149</v>
      </c>
      <c r="E2685" s="37" t="s">
        <v>147</v>
      </c>
      <c r="F2685" s="37" t="s">
        <v>160</v>
      </c>
    </row>
    <row r="2686" spans="1:7" x14ac:dyDescent="0.25">
      <c r="A2686" s="36" t="s">
        <v>4236</v>
      </c>
      <c r="B2686" s="31" t="s">
        <v>4235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x14ac:dyDescent="0.25">
      <c r="A2687" s="36" t="s">
        <v>4238</v>
      </c>
      <c r="B2687" s="31" t="s">
        <v>4237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x14ac:dyDescent="0.25">
      <c r="A2688" s="36" t="s">
        <v>4240</v>
      </c>
      <c r="B2688" s="31" t="s">
        <v>4239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x14ac:dyDescent="0.25">
      <c r="A2689" s="36" t="s">
        <v>4241</v>
      </c>
      <c r="B2689" s="31" t="s">
        <v>4239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x14ac:dyDescent="0.25">
      <c r="A2690" s="36" t="s">
        <v>4242</v>
      </c>
      <c r="B2690" s="31" t="s">
        <v>4239</v>
      </c>
      <c r="C2690" s="37"/>
      <c r="D2690" s="31" t="s">
        <v>149</v>
      </c>
      <c r="E2690" s="37" t="s">
        <v>147</v>
      </c>
      <c r="F2690" s="37" t="s">
        <v>160</v>
      </c>
    </row>
    <row r="2691" spans="1:6" x14ac:dyDescent="0.25">
      <c r="A2691" s="36" t="s">
        <v>4244</v>
      </c>
      <c r="B2691" s="31" t="s">
        <v>4243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x14ac:dyDescent="0.25">
      <c r="A2692" s="36" t="s">
        <v>4246</v>
      </c>
      <c r="B2692" s="31" t="s">
        <v>4245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x14ac:dyDescent="0.25">
      <c r="A2693" s="36" t="s">
        <v>4247</v>
      </c>
      <c r="B2693" s="31" t="s">
        <v>4245</v>
      </c>
      <c r="C2693" s="37"/>
      <c r="D2693" s="31" t="s">
        <v>149</v>
      </c>
      <c r="E2693" s="37"/>
      <c r="F2693" s="37"/>
    </row>
    <row r="2694" spans="1:6" x14ac:dyDescent="0.25">
      <c r="A2694" s="36" t="s">
        <v>4248</v>
      </c>
      <c r="B2694" s="31" t="s">
        <v>4245</v>
      </c>
      <c r="C2694" s="37"/>
      <c r="D2694" s="31" t="s">
        <v>149</v>
      </c>
      <c r="E2694" s="37"/>
      <c r="F2694" s="37"/>
    </row>
    <row r="2695" spans="1:6" ht="14.4" x14ac:dyDescent="0.3">
      <c r="A2695" s="60" t="s">
        <v>5290</v>
      </c>
    </row>
    <row r="2696" spans="1:6" x14ac:dyDescent="0.25">
      <c r="A2696" s="36" t="s">
        <v>4250</v>
      </c>
      <c r="B2696" s="31" t="s">
        <v>4249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x14ac:dyDescent="0.25">
      <c r="A2697" s="36" t="s">
        <v>4251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x14ac:dyDescent="0.25">
      <c r="A2698" s="36" t="s">
        <v>4253</v>
      </c>
      <c r="B2698" s="31" t="s">
        <v>4252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x14ac:dyDescent="0.25">
      <c r="A2699" s="36" t="s">
        <v>4255</v>
      </c>
      <c r="B2699" s="31" t="s">
        <v>4254</v>
      </c>
      <c r="C2699" s="37"/>
      <c r="D2699" s="31" t="s">
        <v>149</v>
      </c>
      <c r="E2699" s="37" t="s">
        <v>147</v>
      </c>
      <c r="F2699" s="37" t="s">
        <v>160</v>
      </c>
    </row>
    <row r="2700" spans="1:6" x14ac:dyDescent="0.25">
      <c r="A2700" s="36" t="s">
        <v>4257</v>
      </c>
      <c r="B2700" s="31" t="s">
        <v>4256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x14ac:dyDescent="0.25">
      <c r="A2701" s="36" t="s">
        <v>4258</v>
      </c>
      <c r="B2701" s="31" t="s">
        <v>4256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x14ac:dyDescent="0.25">
      <c r="A2702" s="36" t="s">
        <v>4259</v>
      </c>
      <c r="B2702" s="31" t="s">
        <v>4256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x14ac:dyDescent="0.25">
      <c r="A2703" s="36" t="s">
        <v>4261</v>
      </c>
      <c r="B2703" s="31" t="s">
        <v>4260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x14ac:dyDescent="0.25">
      <c r="A2704" s="36" t="s">
        <v>4263</v>
      </c>
      <c r="B2704" s="31" t="s">
        <v>4262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" x14ac:dyDescent="0.3">
      <c r="A2705" s="60" t="s">
        <v>5291</v>
      </c>
    </row>
    <row r="2706" spans="1:6" x14ac:dyDescent="0.25">
      <c r="A2706" s="36" t="s">
        <v>4265</v>
      </c>
      <c r="B2706" s="31" t="s">
        <v>4264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" x14ac:dyDescent="0.3">
      <c r="A2707" s="60" t="s">
        <v>5292</v>
      </c>
    </row>
    <row r="2708" spans="1:6" x14ac:dyDescent="0.25">
      <c r="A2708" s="36" t="s">
        <v>4267</v>
      </c>
      <c r="B2708" s="31" t="s">
        <v>4266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x14ac:dyDescent="0.25">
      <c r="A2709" s="36" t="s">
        <v>4269</v>
      </c>
      <c r="B2709" s="31" t="s">
        <v>4268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x14ac:dyDescent="0.25">
      <c r="A2710" s="36" t="s">
        <v>4271</v>
      </c>
      <c r="B2710" s="31" t="s">
        <v>4270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" x14ac:dyDescent="0.3">
      <c r="A2711" s="60" t="s">
        <v>5293</v>
      </c>
    </row>
    <row r="2712" spans="1:6" x14ac:dyDescent="0.25">
      <c r="A2712" s="36" t="s">
        <v>4273</v>
      </c>
      <c r="B2712" s="31" t="s">
        <v>4272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" x14ac:dyDescent="0.3">
      <c r="A2713" s="60" t="s">
        <v>5294</v>
      </c>
    </row>
    <row r="2714" spans="1:6" x14ac:dyDescent="0.25">
      <c r="A2714" s="36" t="s">
        <v>4275</v>
      </c>
      <c r="B2714" s="31" t="s">
        <v>4274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x14ac:dyDescent="0.25">
      <c r="A2715" s="36" t="s">
        <v>4277</v>
      </c>
      <c r="B2715" s="31" t="s">
        <v>4276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x14ac:dyDescent="0.25">
      <c r="A2716" s="36" t="s">
        <v>4279</v>
      </c>
      <c r="B2716" s="31" t="s">
        <v>4278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x14ac:dyDescent="0.25">
      <c r="A2717" s="36" t="s">
        <v>4281</v>
      </c>
      <c r="B2717" s="31" t="s">
        <v>4280</v>
      </c>
      <c r="C2717" s="37"/>
      <c r="D2717" s="31" t="s">
        <v>149</v>
      </c>
      <c r="E2717" s="37"/>
      <c r="F2717" s="37"/>
    </row>
    <row r="2718" spans="1:6" x14ac:dyDescent="0.25">
      <c r="A2718" s="36" t="s">
        <v>4283</v>
      </c>
      <c r="B2718" s="31" t="s">
        <v>4282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x14ac:dyDescent="0.25">
      <c r="A2719" s="36" t="s">
        <v>4285</v>
      </c>
      <c r="B2719" s="31" t="s">
        <v>4284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x14ac:dyDescent="0.25">
      <c r="A2720" s="36" t="s">
        <v>4287</v>
      </c>
      <c r="B2720" s="31" t="s">
        <v>4286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x14ac:dyDescent="0.25">
      <c r="A2721" s="36" t="s">
        <v>4289</v>
      </c>
      <c r="B2721" s="31" t="s">
        <v>4288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" x14ac:dyDescent="0.3">
      <c r="A2722" s="60" t="s">
        <v>5295</v>
      </c>
    </row>
    <row r="2723" spans="1:6" x14ac:dyDescent="0.25">
      <c r="A2723" s="36" t="s">
        <v>4291</v>
      </c>
      <c r="B2723" s="31" t="s">
        <v>4290</v>
      </c>
      <c r="C2723" s="37"/>
      <c r="D2723" s="31" t="s">
        <v>189</v>
      </c>
      <c r="E2723" s="37"/>
      <c r="F2723" s="37"/>
    </row>
    <row r="2724" spans="1:6" x14ac:dyDescent="0.25">
      <c r="A2724" s="36" t="s">
        <v>4293</v>
      </c>
      <c r="B2724" s="31" t="s">
        <v>4292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" x14ac:dyDescent="0.3">
      <c r="A2725" s="60" t="s">
        <v>5296</v>
      </c>
    </row>
    <row r="2726" spans="1:6" x14ac:dyDescent="0.25">
      <c r="A2726" s="36" t="s">
        <v>4295</v>
      </c>
      <c r="B2726" s="31" t="s">
        <v>4294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" x14ac:dyDescent="0.3">
      <c r="A2727" s="60" t="s">
        <v>5297</v>
      </c>
    </row>
    <row r="2728" spans="1:6" x14ac:dyDescent="0.25">
      <c r="A2728" s="36" t="s">
        <v>4297</v>
      </c>
      <c r="B2728" s="31" t="s">
        <v>4296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" x14ac:dyDescent="0.3">
      <c r="A2729" s="60" t="s">
        <v>5298</v>
      </c>
    </row>
    <row r="2730" spans="1:6" x14ac:dyDescent="0.25">
      <c r="A2730" s="36" t="s">
        <v>4299</v>
      </c>
      <c r="B2730" s="31" t="s">
        <v>4298</v>
      </c>
      <c r="C2730" s="37"/>
      <c r="D2730" s="31" t="s">
        <v>149</v>
      </c>
      <c r="E2730" s="37"/>
      <c r="F2730" s="37"/>
    </row>
    <row r="2731" spans="1:6" ht="14.4" x14ac:dyDescent="0.3">
      <c r="A2731" s="60" t="s">
        <v>5299</v>
      </c>
    </row>
    <row r="2732" spans="1:6" x14ac:dyDescent="0.25">
      <c r="A2732" s="36" t="s">
        <v>4301</v>
      </c>
      <c r="B2732" s="31" t="s">
        <v>4300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x14ac:dyDescent="0.25">
      <c r="A2733" s="36" t="s">
        <v>4303</v>
      </c>
      <c r="B2733" s="31" t="s">
        <v>4302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" x14ac:dyDescent="0.3">
      <c r="A2734" s="60" t="s">
        <v>5300</v>
      </c>
    </row>
    <row r="2735" spans="1:6" x14ac:dyDescent="0.25">
      <c r="A2735" s="36" t="s">
        <v>4305</v>
      </c>
      <c r="B2735" s="31" t="s">
        <v>4304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x14ac:dyDescent="0.25">
      <c r="A2736" s="36" t="s">
        <v>4306</v>
      </c>
      <c r="B2736" s="31" t="s">
        <v>4304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x14ac:dyDescent="0.25">
      <c r="A2737" s="36" t="s">
        <v>4307</v>
      </c>
      <c r="B2737" s="31" t="s">
        <v>4304</v>
      </c>
      <c r="C2737" s="37"/>
      <c r="D2737" s="31" t="s">
        <v>157</v>
      </c>
      <c r="E2737" s="37"/>
      <c r="F2737" s="37"/>
    </row>
    <row r="2738" spans="1:7" ht="14.4" x14ac:dyDescent="0.3">
      <c r="A2738" s="60" t="s">
        <v>5301</v>
      </c>
    </row>
    <row r="2739" spans="1:7" x14ac:dyDescent="0.25">
      <c r="A2739" s="36" t="s">
        <v>4308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x14ac:dyDescent="0.25">
      <c r="A2740" s="36" t="s">
        <v>4310</v>
      </c>
      <c r="B2740" s="31" t="s">
        <v>4309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x14ac:dyDescent="0.25">
      <c r="A2741" s="36" t="s">
        <v>4311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x14ac:dyDescent="0.25">
      <c r="A2742" s="36" t="s">
        <v>4313</v>
      </c>
      <c r="B2742" s="31" t="s">
        <v>4312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x14ac:dyDescent="0.25">
      <c r="A2743" s="36" t="s">
        <v>4315</v>
      </c>
      <c r="B2743" s="31" t="s">
        <v>4314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x14ac:dyDescent="0.25">
      <c r="A2744" s="36" t="s">
        <v>4317</v>
      </c>
      <c r="B2744" s="31" t="s">
        <v>4316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x14ac:dyDescent="0.25">
      <c r="A2745" s="36" t="s">
        <v>4318</v>
      </c>
      <c r="B2745" s="31" t="s">
        <v>4316</v>
      </c>
      <c r="C2745" s="37"/>
      <c r="D2745" s="31" t="s">
        <v>149</v>
      </c>
      <c r="E2745" s="37" t="s">
        <v>147</v>
      </c>
      <c r="F2745" s="37" t="s">
        <v>160</v>
      </c>
    </row>
    <row r="2746" spans="1:7" x14ac:dyDescent="0.25">
      <c r="A2746" s="36" t="s">
        <v>4319</v>
      </c>
      <c r="B2746" s="31" t="s">
        <v>4316</v>
      </c>
      <c r="C2746" s="37"/>
      <c r="D2746" s="31" t="s">
        <v>149</v>
      </c>
      <c r="E2746" s="37" t="s">
        <v>147</v>
      </c>
      <c r="F2746" s="37" t="s">
        <v>160</v>
      </c>
    </row>
    <row r="2747" spans="1:7" x14ac:dyDescent="0.25">
      <c r="A2747" s="36" t="s">
        <v>4321</v>
      </c>
      <c r="B2747" s="31" t="s">
        <v>4320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x14ac:dyDescent="0.25">
      <c r="A2748" s="36" t="s">
        <v>4323</v>
      </c>
      <c r="B2748" s="31" t="s">
        <v>4322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" x14ac:dyDescent="0.3">
      <c r="A2749" s="60" t="s">
        <v>5302</v>
      </c>
    </row>
    <row r="2750" spans="1:7" x14ac:dyDescent="0.25">
      <c r="A2750" s="36" t="s">
        <v>4325</v>
      </c>
      <c r="B2750" s="31" t="s">
        <v>4324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" x14ac:dyDescent="0.3">
      <c r="A2751" s="60" t="s">
        <v>5303</v>
      </c>
    </row>
    <row r="2752" spans="1:7" x14ac:dyDescent="0.25">
      <c r="A2752" s="36" t="s">
        <v>4326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x14ac:dyDescent="0.25">
      <c r="A2753" s="36" t="s">
        <v>4328</v>
      </c>
      <c r="B2753" s="31" t="s">
        <v>4327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x14ac:dyDescent="0.25">
      <c r="A2754" s="36" t="s">
        <v>4330</v>
      </c>
      <c r="B2754" s="31" t="s">
        <v>4329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x14ac:dyDescent="0.25">
      <c r="A2755" s="36" t="s">
        <v>4332</v>
      </c>
      <c r="B2755" s="31" t="s">
        <v>4331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x14ac:dyDescent="0.25">
      <c r="A2756" s="36" t="s">
        <v>4334</v>
      </c>
      <c r="B2756" s="31" t="s">
        <v>4333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" x14ac:dyDescent="0.3">
      <c r="A2757" s="60" t="s">
        <v>5304</v>
      </c>
    </row>
    <row r="2758" spans="1:6" x14ac:dyDescent="0.25">
      <c r="A2758" s="36" t="s">
        <v>4335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x14ac:dyDescent="0.25">
      <c r="A2759" s="36" t="s">
        <v>4337</v>
      </c>
      <c r="B2759" s="31" t="s">
        <v>4336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x14ac:dyDescent="0.25">
      <c r="A2760" s="36" t="s">
        <v>4339</v>
      </c>
      <c r="B2760" s="31" t="s">
        <v>4338</v>
      </c>
      <c r="C2760" s="37"/>
      <c r="D2760" s="31" t="s">
        <v>149</v>
      </c>
      <c r="E2760" s="37"/>
      <c r="F2760" s="37"/>
    </row>
    <row r="2761" spans="1:6" x14ac:dyDescent="0.25">
      <c r="A2761" s="36" t="s">
        <v>4341</v>
      </c>
      <c r="B2761" s="31" t="s">
        <v>4340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x14ac:dyDescent="0.25">
      <c r="A2762" s="36" t="s">
        <v>4342</v>
      </c>
      <c r="B2762" s="31" t="s">
        <v>4340</v>
      </c>
      <c r="C2762" s="37"/>
      <c r="D2762" s="31" t="s">
        <v>149</v>
      </c>
      <c r="E2762" s="37"/>
      <c r="F2762" s="37"/>
    </row>
    <row r="2763" spans="1:6" x14ac:dyDescent="0.25">
      <c r="A2763" s="36" t="s">
        <v>4343</v>
      </c>
      <c r="B2763" s="31" t="s">
        <v>4340</v>
      </c>
      <c r="C2763" s="37"/>
      <c r="D2763" s="31" t="s">
        <v>149</v>
      </c>
      <c r="E2763" s="37"/>
      <c r="F2763" s="37"/>
    </row>
    <row r="2764" spans="1:6" ht="14.4" x14ac:dyDescent="0.3">
      <c r="A2764" s="60" t="s">
        <v>5305</v>
      </c>
    </row>
    <row r="2765" spans="1:6" x14ac:dyDescent="0.25">
      <c r="A2765" s="36" t="s">
        <v>4345</v>
      </c>
      <c r="B2765" s="31" t="s">
        <v>4344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" x14ac:dyDescent="0.3">
      <c r="A2766" s="60" t="s">
        <v>5306</v>
      </c>
    </row>
    <row r="2767" spans="1:6" x14ac:dyDescent="0.25">
      <c r="A2767" s="36" t="s">
        <v>4347</v>
      </c>
      <c r="B2767" s="31" t="s">
        <v>4346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x14ac:dyDescent="0.25">
      <c r="A2768" s="36" t="s">
        <v>4349</v>
      </c>
      <c r="B2768" s="31" t="s">
        <v>4348</v>
      </c>
      <c r="C2768" s="37"/>
      <c r="D2768" s="31" t="s">
        <v>149</v>
      </c>
      <c r="E2768" s="37"/>
      <c r="F2768" s="37"/>
    </row>
    <row r="2769" spans="1:7" x14ac:dyDescent="0.25">
      <c r="A2769" s="36" t="s">
        <v>4350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x14ac:dyDescent="0.25">
      <c r="A2770" s="36" t="s">
        <v>4352</v>
      </c>
      <c r="B2770" s="31" t="s">
        <v>4351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x14ac:dyDescent="0.25">
      <c r="A2771" s="36" t="s">
        <v>4354</v>
      </c>
      <c r="B2771" s="31" t="s">
        <v>4353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x14ac:dyDescent="0.25">
      <c r="A2772" s="36" t="s">
        <v>4356</v>
      </c>
      <c r="B2772" s="31" t="s">
        <v>4355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x14ac:dyDescent="0.25">
      <c r="A2773" s="36" t="s">
        <v>4358</v>
      </c>
      <c r="B2773" s="31" t="s">
        <v>4357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x14ac:dyDescent="0.25">
      <c r="A2774" s="36" t="s">
        <v>4359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x14ac:dyDescent="0.25">
      <c r="A2775" s="36" t="s">
        <v>4361</v>
      </c>
      <c r="B2775" s="31" t="s">
        <v>4360</v>
      </c>
      <c r="C2775" s="37"/>
      <c r="D2775" s="31" t="s">
        <v>149</v>
      </c>
      <c r="E2775" s="37"/>
      <c r="F2775" s="37"/>
      <c r="G2775" s="31" t="s">
        <v>203</v>
      </c>
    </row>
    <row r="2776" spans="1:7" x14ac:dyDescent="0.25">
      <c r="A2776" s="36" t="s">
        <v>4363</v>
      </c>
      <c r="B2776" s="31" t="s">
        <v>4362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" x14ac:dyDescent="0.3">
      <c r="A2777" s="60" t="s">
        <v>5307</v>
      </c>
    </row>
    <row r="2778" spans="1:7" x14ac:dyDescent="0.25">
      <c r="A2778" s="36" t="s">
        <v>4365</v>
      </c>
      <c r="B2778" s="31" t="s">
        <v>4364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x14ac:dyDescent="0.25">
      <c r="A2779" s="36" t="s">
        <v>4367</v>
      </c>
      <c r="B2779" s="31" t="s">
        <v>4366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" x14ac:dyDescent="0.3">
      <c r="A2780" s="60" t="s">
        <v>5308</v>
      </c>
    </row>
    <row r="2781" spans="1:7" x14ac:dyDescent="0.25">
      <c r="A2781" s="36" t="s">
        <v>4368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x14ac:dyDescent="0.25">
      <c r="A2782" s="36" t="s">
        <v>4370</v>
      </c>
      <c r="B2782" s="31" t="s">
        <v>4369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" x14ac:dyDescent="0.3">
      <c r="A2783" s="60" t="s">
        <v>5309</v>
      </c>
    </row>
    <row r="2784" spans="1:7" x14ac:dyDescent="0.25">
      <c r="A2784" s="36" t="s">
        <v>4372</v>
      </c>
      <c r="B2784" s="31" t="s">
        <v>4371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x14ac:dyDescent="0.25">
      <c r="A2785" s="36" t="s">
        <v>4373</v>
      </c>
      <c r="B2785" s="31" t="s">
        <v>4371</v>
      </c>
      <c r="C2785" s="37"/>
      <c r="D2785" s="31" t="s">
        <v>262</v>
      </c>
      <c r="E2785" s="37" t="s">
        <v>147</v>
      </c>
      <c r="F2785" s="37" t="s">
        <v>160</v>
      </c>
    </row>
    <row r="2786" spans="1:7" x14ac:dyDescent="0.25">
      <c r="A2786" s="36" t="s">
        <v>4374</v>
      </c>
      <c r="B2786" s="31" t="s">
        <v>4371</v>
      </c>
      <c r="C2786" s="37"/>
      <c r="D2786" s="31" t="s">
        <v>262</v>
      </c>
      <c r="E2786" s="37" t="s">
        <v>147</v>
      </c>
      <c r="F2786" s="37" t="s">
        <v>160</v>
      </c>
    </row>
    <row r="2787" spans="1:7" x14ac:dyDescent="0.25">
      <c r="A2787" s="36" t="s">
        <v>4376</v>
      </c>
      <c r="B2787" s="31" t="s">
        <v>4375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" x14ac:dyDescent="0.3">
      <c r="A2788" s="60" t="s">
        <v>5310</v>
      </c>
    </row>
    <row r="2789" spans="1:7" x14ac:dyDescent="0.25">
      <c r="A2789" s="36" t="s">
        <v>4378</v>
      </c>
      <c r="B2789" s="31" t="s">
        <v>4377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x14ac:dyDescent="0.25">
      <c r="A2790" s="36" t="s">
        <v>4380</v>
      </c>
      <c r="B2790" s="31" t="s">
        <v>4379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" x14ac:dyDescent="0.3">
      <c r="A2791" s="60" t="s">
        <v>5311</v>
      </c>
    </row>
    <row r="2792" spans="1:7" x14ac:dyDescent="0.25">
      <c r="A2792" s="36" t="s">
        <v>4381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x14ac:dyDescent="0.25">
      <c r="A2793" s="36" t="s">
        <v>4383</v>
      </c>
      <c r="B2793" s="31" t="s">
        <v>4382</v>
      </c>
      <c r="D2793" s="31" t="s">
        <v>149</v>
      </c>
      <c r="E2793" s="37"/>
      <c r="F2793" s="37"/>
      <c r="G2793" s="31" t="s">
        <v>182</v>
      </c>
    </row>
    <row r="2794" spans="1:7" ht="14.4" x14ac:dyDescent="0.3">
      <c r="A2794" s="60" t="s">
        <v>5312</v>
      </c>
    </row>
    <row r="2795" spans="1:7" ht="14.4" x14ac:dyDescent="0.3">
      <c r="A2795" s="60" t="s">
        <v>5313</v>
      </c>
    </row>
    <row r="2796" spans="1:7" x14ac:dyDescent="0.25">
      <c r="A2796" s="36" t="s">
        <v>4385</v>
      </c>
      <c r="B2796" s="31" t="s">
        <v>4384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x14ac:dyDescent="0.25">
      <c r="A2797" s="36" t="s">
        <v>4387</v>
      </c>
      <c r="B2797" s="31" t="s">
        <v>4386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x14ac:dyDescent="0.25">
      <c r="A2798" s="36" t="s">
        <v>4389</v>
      </c>
      <c r="B2798" s="31" t="s">
        <v>4388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" x14ac:dyDescent="0.3">
      <c r="A2799" s="60" t="s">
        <v>5314</v>
      </c>
    </row>
    <row r="2800" spans="1:7" x14ac:dyDescent="0.25">
      <c r="A2800" s="36" t="s">
        <v>4391</v>
      </c>
      <c r="B2800" s="31" t="s">
        <v>4390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x14ac:dyDescent="0.25">
      <c r="A2801" s="36" t="s">
        <v>4393</v>
      </c>
      <c r="B2801" s="31" t="s">
        <v>4392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x14ac:dyDescent="0.25">
      <c r="A2802" s="36" t="s">
        <v>4395</v>
      </c>
      <c r="B2802" s="31" t="s">
        <v>4394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x14ac:dyDescent="0.25">
      <c r="A2803" s="36" t="s">
        <v>4397</v>
      </c>
      <c r="B2803" s="31" t="s">
        <v>4396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x14ac:dyDescent="0.25">
      <c r="A2804" s="36" t="s">
        <v>4398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x14ac:dyDescent="0.25">
      <c r="A2805" s="36" t="s">
        <v>4400</v>
      </c>
      <c r="B2805" s="31" t="s">
        <v>4399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x14ac:dyDescent="0.25">
      <c r="A2806" s="36" t="s">
        <v>4402</v>
      </c>
      <c r="B2806" s="31" t="s">
        <v>4401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x14ac:dyDescent="0.25">
      <c r="A2807" s="36" t="s">
        <v>4403</v>
      </c>
      <c r="B2807" s="31" t="s">
        <v>4401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x14ac:dyDescent="0.25">
      <c r="A2808" s="36" t="s">
        <v>4404</v>
      </c>
      <c r="B2808" s="31" t="s">
        <v>4401</v>
      </c>
      <c r="D2808" s="31" t="s">
        <v>149</v>
      </c>
      <c r="E2808" s="37"/>
      <c r="F2808" s="37"/>
    </row>
    <row r="2809" spans="1:7" x14ac:dyDescent="0.25">
      <c r="A2809" s="36" t="s">
        <v>4406</v>
      </c>
      <c r="B2809" s="31" t="s">
        <v>4405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x14ac:dyDescent="0.25">
      <c r="A2810" s="36" t="s">
        <v>4408</v>
      </c>
      <c r="B2810" s="31" t="s">
        <v>4407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x14ac:dyDescent="0.25">
      <c r="A2811" s="36" t="s">
        <v>4410</v>
      </c>
      <c r="B2811" s="31" t="s">
        <v>4409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x14ac:dyDescent="0.25">
      <c r="A2812" s="36" t="s">
        <v>4412</v>
      </c>
      <c r="B2812" s="31" t="s">
        <v>4411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x14ac:dyDescent="0.25">
      <c r="A2813" s="36" t="s">
        <v>4414</v>
      </c>
      <c r="B2813" s="31" t="s">
        <v>4413</v>
      </c>
      <c r="C2813" s="37"/>
      <c r="D2813" s="31" t="s">
        <v>149</v>
      </c>
      <c r="E2813" s="37"/>
      <c r="F2813" s="37"/>
      <c r="G2813" s="31" t="s">
        <v>149</v>
      </c>
    </row>
    <row r="2814" spans="1:7" x14ac:dyDescent="0.25">
      <c r="A2814" s="36" t="s">
        <v>4415</v>
      </c>
      <c r="B2814" s="31" t="s">
        <v>4413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x14ac:dyDescent="0.25">
      <c r="A2815" s="36" t="s">
        <v>4417</v>
      </c>
      <c r="B2815" s="31" t="s">
        <v>4416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x14ac:dyDescent="0.25">
      <c r="A2816" s="36" t="s">
        <v>4419</v>
      </c>
      <c r="B2816" s="31" t="s">
        <v>4418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x14ac:dyDescent="0.25">
      <c r="A2817" s="36" t="s">
        <v>4420</v>
      </c>
      <c r="C2817" s="37"/>
      <c r="D2817" s="31" t="s">
        <v>149</v>
      </c>
      <c r="E2817" s="37"/>
      <c r="F2817" s="37"/>
    </row>
    <row r="2818" spans="1:7" x14ac:dyDescent="0.25">
      <c r="A2818" s="36" t="s">
        <v>4422</v>
      </c>
      <c r="B2818" s="31" t="s">
        <v>4421</v>
      </c>
      <c r="C2818" s="37"/>
      <c r="D2818" s="31" t="s">
        <v>149</v>
      </c>
      <c r="E2818" s="37" t="s">
        <v>147</v>
      </c>
      <c r="F2818" s="37" t="s">
        <v>160</v>
      </c>
    </row>
    <row r="2819" spans="1:7" x14ac:dyDescent="0.25">
      <c r="A2819" s="36" t="s">
        <v>4423</v>
      </c>
      <c r="B2819" s="31" t="s">
        <v>4421</v>
      </c>
      <c r="C2819" s="37"/>
      <c r="D2819" s="31" t="s">
        <v>149</v>
      </c>
      <c r="E2819" s="37" t="s">
        <v>147</v>
      </c>
      <c r="F2819" s="37" t="s">
        <v>160</v>
      </c>
    </row>
    <row r="2820" spans="1:7" x14ac:dyDescent="0.25">
      <c r="A2820" s="36" t="s">
        <v>4425</v>
      </c>
      <c r="B2820" s="31" t="s">
        <v>4424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x14ac:dyDescent="0.25">
      <c r="A2821" s="36" t="s">
        <v>4427</v>
      </c>
      <c r="B2821" s="31" t="s">
        <v>4426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x14ac:dyDescent="0.25">
      <c r="A2822" s="36" t="s">
        <v>4429</v>
      </c>
      <c r="B2822" s="31" t="s">
        <v>4428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x14ac:dyDescent="0.25">
      <c r="A2823" s="36" t="s">
        <v>4430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x14ac:dyDescent="0.25">
      <c r="A2824" s="36" t="s">
        <v>4432</v>
      </c>
      <c r="B2824" s="31" t="s">
        <v>4431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x14ac:dyDescent="0.25">
      <c r="A2825" s="36" t="s">
        <v>4434</v>
      </c>
      <c r="B2825" s="31" t="s">
        <v>4433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x14ac:dyDescent="0.25">
      <c r="A2826" s="36" t="s">
        <v>4436</v>
      </c>
      <c r="B2826" s="31" t="s">
        <v>4435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x14ac:dyDescent="0.25">
      <c r="A2827" s="36" t="s">
        <v>4437</v>
      </c>
      <c r="B2827" s="31" t="s">
        <v>4435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x14ac:dyDescent="0.25">
      <c r="A2828" s="36" t="s">
        <v>4438</v>
      </c>
      <c r="B2828" s="31" t="s">
        <v>4435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x14ac:dyDescent="0.25">
      <c r="A2829" s="36" t="s">
        <v>4440</v>
      </c>
      <c r="B2829" s="31" t="s">
        <v>4439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x14ac:dyDescent="0.25">
      <c r="A2830" s="36" t="s">
        <v>4442</v>
      </c>
      <c r="B2830" s="31" t="s">
        <v>4441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x14ac:dyDescent="0.25">
      <c r="A2831" s="36" t="s">
        <v>4443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x14ac:dyDescent="0.25">
      <c r="A2832" s="36" t="s">
        <v>4445</v>
      </c>
      <c r="B2832" s="31" t="s">
        <v>4444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x14ac:dyDescent="0.25">
      <c r="A2833" s="36" t="s">
        <v>4447</v>
      </c>
      <c r="B2833" s="31" t="s">
        <v>4446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x14ac:dyDescent="0.25">
      <c r="A2834" s="36" t="s">
        <v>4449</v>
      </c>
      <c r="B2834" s="31" t="s">
        <v>4448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" x14ac:dyDescent="0.3">
      <c r="A2835" s="60" t="s">
        <v>5315</v>
      </c>
    </row>
    <row r="2836" spans="1:7" x14ac:dyDescent="0.25">
      <c r="A2836" s="36" t="s">
        <v>4451</v>
      </c>
      <c r="B2836" s="31" t="s">
        <v>4450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x14ac:dyDescent="0.25">
      <c r="A2837" s="36" t="s">
        <v>4453</v>
      </c>
      <c r="B2837" s="31" t="s">
        <v>4452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x14ac:dyDescent="0.25">
      <c r="A2838" s="36" t="s">
        <v>4455</v>
      </c>
      <c r="B2838" s="31" t="s">
        <v>4454</v>
      </c>
      <c r="C2838" s="37"/>
      <c r="D2838" s="31" t="s">
        <v>149</v>
      </c>
      <c r="E2838" s="37" t="s">
        <v>147</v>
      </c>
      <c r="F2838" s="37" t="s">
        <v>160</v>
      </c>
    </row>
    <row r="2839" spans="1:7" x14ac:dyDescent="0.25">
      <c r="A2839" s="36" t="s">
        <v>4457</v>
      </c>
      <c r="B2839" s="31" t="s">
        <v>4456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" x14ac:dyDescent="0.3">
      <c r="A2840" s="60" t="s">
        <v>5316</v>
      </c>
    </row>
    <row r="2841" spans="1:7" x14ac:dyDescent="0.25">
      <c r="A2841" s="36" t="s">
        <v>4459</v>
      </c>
      <c r="B2841" s="31" t="s">
        <v>4458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" x14ac:dyDescent="0.3">
      <c r="A2842" s="60" t="s">
        <v>5317</v>
      </c>
    </row>
    <row r="2843" spans="1:7" x14ac:dyDescent="0.25">
      <c r="A2843" s="36" t="s">
        <v>4461</v>
      </c>
      <c r="B2843" s="31" t="s">
        <v>4460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" x14ac:dyDescent="0.3">
      <c r="A2844" s="60" t="s">
        <v>5318</v>
      </c>
    </row>
    <row r="2845" spans="1:7" x14ac:dyDescent="0.25">
      <c r="A2845" s="36" t="s">
        <v>4463</v>
      </c>
      <c r="B2845" s="31" t="s">
        <v>4462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" x14ac:dyDescent="0.3">
      <c r="A2846" s="60" t="s">
        <v>5319</v>
      </c>
    </row>
    <row r="2847" spans="1:7" x14ac:dyDescent="0.25">
      <c r="A2847" s="36" t="s">
        <v>4465</v>
      </c>
      <c r="B2847" s="31" t="s">
        <v>4464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x14ac:dyDescent="0.25">
      <c r="A2848" s="36" t="s">
        <v>4467</v>
      </c>
      <c r="B2848" s="31" t="s">
        <v>4466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x14ac:dyDescent="0.25">
      <c r="A2849" s="36" t="s">
        <v>4469</v>
      </c>
      <c r="B2849" s="31" t="s">
        <v>4468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" x14ac:dyDescent="0.3">
      <c r="A2850" s="60" t="s">
        <v>5320</v>
      </c>
    </row>
    <row r="2851" spans="1:7" x14ac:dyDescent="0.25">
      <c r="A2851" s="36" t="s">
        <v>4471</v>
      </c>
      <c r="B2851" s="31" t="s">
        <v>4470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" x14ac:dyDescent="0.3">
      <c r="A2852" s="60" t="s">
        <v>5321</v>
      </c>
    </row>
    <row r="2853" spans="1:7" x14ac:dyDescent="0.25">
      <c r="A2853" s="36" t="s">
        <v>4473</v>
      </c>
      <c r="B2853" s="31" t="s">
        <v>4472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" x14ac:dyDescent="0.3">
      <c r="A2854" s="60" t="s">
        <v>5322</v>
      </c>
    </row>
    <row r="2855" spans="1:7" ht="14.4" x14ac:dyDescent="0.3">
      <c r="A2855" s="60" t="s">
        <v>5323</v>
      </c>
    </row>
    <row r="2856" spans="1:7" x14ac:dyDescent="0.25">
      <c r="A2856" s="36" t="s">
        <v>4475</v>
      </c>
      <c r="B2856" s="31" t="s">
        <v>4474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x14ac:dyDescent="0.25">
      <c r="A2857" s="36" t="s">
        <v>4477</v>
      </c>
      <c r="B2857" s="31" t="s">
        <v>4476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x14ac:dyDescent="0.25">
      <c r="A2858" s="36" t="s">
        <v>4478</v>
      </c>
      <c r="B2858" s="31" t="s">
        <v>4476</v>
      </c>
      <c r="C2858" s="37"/>
      <c r="D2858" s="31" t="s">
        <v>149</v>
      </c>
      <c r="E2858" s="37" t="s">
        <v>147</v>
      </c>
      <c r="F2858" s="37" t="s">
        <v>160</v>
      </c>
    </row>
    <row r="2859" spans="1:7" x14ac:dyDescent="0.25">
      <c r="A2859" s="36" t="s">
        <v>4479</v>
      </c>
      <c r="B2859" s="31" t="s">
        <v>4476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" x14ac:dyDescent="0.3">
      <c r="A2860" s="60" t="s">
        <v>5324</v>
      </c>
    </row>
    <row r="2861" spans="1:7" x14ac:dyDescent="0.25">
      <c r="A2861" s="36" t="s">
        <v>4481</v>
      </c>
      <c r="B2861" s="31" t="s">
        <v>4480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x14ac:dyDescent="0.25">
      <c r="A2862" s="36" t="s">
        <v>4483</v>
      </c>
      <c r="B2862" s="31" t="s">
        <v>4482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x14ac:dyDescent="0.25">
      <c r="A2863" s="36" t="s">
        <v>4485</v>
      </c>
      <c r="B2863" s="31" t="s">
        <v>4484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" x14ac:dyDescent="0.3">
      <c r="A2864" s="60" t="s">
        <v>5325</v>
      </c>
    </row>
    <row r="2865" spans="1:7" x14ac:dyDescent="0.25">
      <c r="A2865" s="36" t="s">
        <v>4487</v>
      </c>
      <c r="B2865" s="31" t="s">
        <v>4486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x14ac:dyDescent="0.25">
      <c r="A2866" s="36" t="s">
        <v>4489</v>
      </c>
      <c r="B2866" s="31" t="s">
        <v>4488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x14ac:dyDescent="0.25">
      <c r="A2867" s="36" t="s">
        <v>4491</v>
      </c>
      <c r="B2867" s="31" t="s">
        <v>4490</v>
      </c>
      <c r="C2867" s="37"/>
      <c r="D2867" s="31" t="s">
        <v>149</v>
      </c>
      <c r="E2867" s="37"/>
      <c r="F2867" s="37"/>
      <c r="G2867" s="31" t="s">
        <v>203</v>
      </c>
    </row>
    <row r="2868" spans="1:7" ht="14.4" x14ac:dyDescent="0.3">
      <c r="A2868" s="60" t="s">
        <v>5326</v>
      </c>
    </row>
    <row r="2869" spans="1:7" x14ac:dyDescent="0.25">
      <c r="A2869" s="36" t="s">
        <v>4492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x14ac:dyDescent="0.25">
      <c r="A2870" s="36" t="s">
        <v>4494</v>
      </c>
      <c r="B2870" s="31" t="s">
        <v>4493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" x14ac:dyDescent="0.3">
      <c r="A2871" s="60" t="s">
        <v>5327</v>
      </c>
    </row>
    <row r="2872" spans="1:7" x14ac:dyDescent="0.25">
      <c r="A2872" s="36" t="s">
        <v>4496</v>
      </c>
      <c r="B2872" s="31" t="s">
        <v>4495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" x14ac:dyDescent="0.3">
      <c r="A2873" s="60" t="s">
        <v>5328</v>
      </c>
    </row>
    <row r="2874" spans="1:7" x14ac:dyDescent="0.25">
      <c r="A2874" s="36" t="s">
        <v>4498</v>
      </c>
      <c r="B2874" s="31" t="s">
        <v>4497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" x14ac:dyDescent="0.3">
      <c r="A2875" s="60" t="s">
        <v>5329</v>
      </c>
    </row>
    <row r="2876" spans="1:7" x14ac:dyDescent="0.25">
      <c r="A2876" s="37" t="s">
        <v>4500</v>
      </c>
      <c r="B2876" s="40" t="s">
        <v>4499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" x14ac:dyDescent="0.3">
      <c r="A2877" s="60" t="s">
        <v>5330</v>
      </c>
    </row>
    <row r="2878" spans="1:7" x14ac:dyDescent="0.25">
      <c r="A2878" s="36" t="s">
        <v>4502</v>
      </c>
      <c r="B2878" s="31" t="s">
        <v>4501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" x14ac:dyDescent="0.3">
      <c r="A2879" s="60" t="s">
        <v>5331</v>
      </c>
    </row>
    <row r="2880" spans="1:7" x14ac:dyDescent="0.25">
      <c r="A2880" s="36" t="s">
        <v>4504</v>
      </c>
      <c r="B2880" s="31" t="s">
        <v>4503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" x14ac:dyDescent="0.3">
      <c r="A2881" s="60" t="s">
        <v>5332</v>
      </c>
    </row>
    <row r="2882" spans="1:7" x14ac:dyDescent="0.25">
      <c r="A2882" s="36" t="s">
        <v>4506</v>
      </c>
      <c r="B2882" s="31" t="s">
        <v>4505</v>
      </c>
      <c r="C2882" s="37"/>
      <c r="D2882" s="31" t="s">
        <v>1299</v>
      </c>
      <c r="E2882" s="37"/>
      <c r="F2882" s="37"/>
    </row>
    <row r="2883" spans="1:7" x14ac:dyDescent="0.25">
      <c r="A2883" s="36" t="s">
        <v>4507</v>
      </c>
      <c r="B2883" s="31" t="s">
        <v>4505</v>
      </c>
      <c r="C2883" s="37"/>
      <c r="D2883" s="31" t="s">
        <v>1291</v>
      </c>
      <c r="E2883" s="37"/>
      <c r="F2883" s="37"/>
    </row>
    <row r="2884" spans="1:7" x14ac:dyDescent="0.25">
      <c r="A2884" s="36" t="s">
        <v>4508</v>
      </c>
      <c r="B2884" s="31" t="s">
        <v>4505</v>
      </c>
      <c r="C2884" s="37"/>
      <c r="D2884" s="31" t="s">
        <v>1299</v>
      </c>
      <c r="E2884" s="37"/>
      <c r="F2884" s="37"/>
    </row>
    <row r="2885" spans="1:7" ht="14.4" x14ac:dyDescent="0.3">
      <c r="A2885" s="60" t="s">
        <v>5333</v>
      </c>
    </row>
    <row r="2886" spans="1:7" x14ac:dyDescent="0.25">
      <c r="A2886" s="36" t="s">
        <v>4510</v>
      </c>
      <c r="B2886" s="31" t="s">
        <v>4509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" x14ac:dyDescent="0.3">
      <c r="A2887" s="60" t="s">
        <v>5334</v>
      </c>
    </row>
    <row r="2888" spans="1:7" x14ac:dyDescent="0.25">
      <c r="A2888" s="36" t="s">
        <v>4512</v>
      </c>
      <c r="B2888" s="31" t="s">
        <v>4511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x14ac:dyDescent="0.25">
      <c r="A2889" s="36" t="s">
        <v>4513</v>
      </c>
      <c r="B2889" s="31" t="s">
        <v>4511</v>
      </c>
      <c r="D2889" s="31" t="s">
        <v>189</v>
      </c>
      <c r="E2889" s="37"/>
      <c r="F2889" s="37"/>
      <c r="G2889" s="31" t="s">
        <v>203</v>
      </c>
    </row>
    <row r="2890" spans="1:7" x14ac:dyDescent="0.25">
      <c r="A2890" s="36" t="s">
        <v>4514</v>
      </c>
      <c r="B2890" s="31" t="s">
        <v>4511</v>
      </c>
      <c r="D2890" s="31" t="s">
        <v>189</v>
      </c>
      <c r="E2890" s="37"/>
      <c r="F2890" s="37"/>
      <c r="G2890" s="31" t="s">
        <v>203</v>
      </c>
    </row>
    <row r="2891" spans="1:7" ht="14.4" x14ac:dyDescent="0.3">
      <c r="A2891" s="60" t="s">
        <v>5335</v>
      </c>
    </row>
    <row r="2892" spans="1:7" x14ac:dyDescent="0.25">
      <c r="A2892" s="36" t="s">
        <v>4515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x14ac:dyDescent="0.25">
      <c r="A2893" s="36" t="s">
        <v>4516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x14ac:dyDescent="0.25">
      <c r="A2894" s="36" t="s">
        <v>4518</v>
      </c>
      <c r="B2894" s="31" t="s">
        <v>4517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" x14ac:dyDescent="0.3">
      <c r="A2895" s="60" t="s">
        <v>5336</v>
      </c>
    </row>
    <row r="2896" spans="1:7" x14ac:dyDescent="0.25">
      <c r="A2896" s="36" t="s">
        <v>4520</v>
      </c>
      <c r="B2896" s="31" t="s">
        <v>4519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x14ac:dyDescent="0.25">
      <c r="A2897" s="36" t="s">
        <v>4522</v>
      </c>
      <c r="B2897" s="31" t="s">
        <v>4521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x14ac:dyDescent="0.25">
      <c r="A2898" s="36" t="s">
        <v>4523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x14ac:dyDescent="0.25">
      <c r="A2899" s="36" t="s">
        <v>4525</v>
      </c>
      <c r="B2899" s="31" t="s">
        <v>4524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x14ac:dyDescent="0.25">
      <c r="A2900" s="36" t="s">
        <v>4527</v>
      </c>
      <c r="B2900" s="31" t="s">
        <v>4526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" x14ac:dyDescent="0.3">
      <c r="A2901" s="60" t="s">
        <v>5337</v>
      </c>
    </row>
    <row r="2902" spans="1:6" x14ac:dyDescent="0.25">
      <c r="A2902" s="36" t="s">
        <v>4529</v>
      </c>
      <c r="B2902" s="31" t="s">
        <v>4528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x14ac:dyDescent="0.25">
      <c r="A2903" s="36" t="s">
        <v>4531</v>
      </c>
      <c r="B2903" s="31" t="s">
        <v>4530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" x14ac:dyDescent="0.3">
      <c r="A2904" s="60" t="s">
        <v>5338</v>
      </c>
    </row>
    <row r="2905" spans="1:6" x14ac:dyDescent="0.25">
      <c r="A2905" s="36" t="s">
        <v>4533</v>
      </c>
      <c r="B2905" s="31" t="s">
        <v>4532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" x14ac:dyDescent="0.3">
      <c r="A2906" s="60" t="s">
        <v>5339</v>
      </c>
    </row>
    <row r="2907" spans="1:6" x14ac:dyDescent="0.25">
      <c r="A2907" s="36" t="s">
        <v>4535</v>
      </c>
      <c r="B2907" s="31" t="s">
        <v>4534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" x14ac:dyDescent="0.3">
      <c r="A2908" s="60" t="s">
        <v>5340</v>
      </c>
    </row>
    <row r="2909" spans="1:6" ht="14.4" x14ac:dyDescent="0.3">
      <c r="A2909" s="60" t="s">
        <v>5341</v>
      </c>
    </row>
    <row r="2910" spans="1:6" x14ac:dyDescent="0.25">
      <c r="A2910" s="36" t="s">
        <v>4537</v>
      </c>
      <c r="B2910" s="31" t="s">
        <v>4536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x14ac:dyDescent="0.25">
      <c r="A2911" s="36" t="s">
        <v>4539</v>
      </c>
      <c r="B2911" s="31" t="s">
        <v>4538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x14ac:dyDescent="0.25">
      <c r="A2912" s="36" t="s">
        <v>4541</v>
      </c>
      <c r="B2912" s="31" t="s">
        <v>4540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x14ac:dyDescent="0.25">
      <c r="A2913" s="36" t="s">
        <v>4543</v>
      </c>
      <c r="B2913" s="31" t="s">
        <v>4542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" x14ac:dyDescent="0.3">
      <c r="A2914" s="60" t="s">
        <v>5342</v>
      </c>
    </row>
    <row r="2915" spans="1:7" x14ac:dyDescent="0.25">
      <c r="A2915" s="36" t="s">
        <v>4545</v>
      </c>
      <c r="B2915" s="31" t="s">
        <v>4544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" x14ac:dyDescent="0.3">
      <c r="A2916" s="60" t="s">
        <v>5343</v>
      </c>
    </row>
    <row r="2917" spans="1:7" x14ac:dyDescent="0.25">
      <c r="A2917" s="36" t="s">
        <v>4547</v>
      </c>
      <c r="B2917" s="31" t="s">
        <v>4546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x14ac:dyDescent="0.25">
      <c r="A2918" s="36" t="s">
        <v>4549</v>
      </c>
      <c r="B2918" s="31" t="s">
        <v>4548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x14ac:dyDescent="0.25">
      <c r="A2919" s="36" t="s">
        <v>4551</v>
      </c>
      <c r="B2919" s="31" t="s">
        <v>4550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x14ac:dyDescent="0.25">
      <c r="A2920" s="36" t="s">
        <v>4553</v>
      </c>
      <c r="B2920" s="31" t="s">
        <v>4552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x14ac:dyDescent="0.25">
      <c r="A2921" s="36" t="s">
        <v>4555</v>
      </c>
      <c r="B2921" s="31" t="s">
        <v>4554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x14ac:dyDescent="0.25">
      <c r="A2922" s="36" t="s">
        <v>4557</v>
      </c>
      <c r="B2922" s="31" t="s">
        <v>4556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x14ac:dyDescent="0.25">
      <c r="A2923" s="36" t="s">
        <v>4559</v>
      </c>
      <c r="B2923" s="31" t="s">
        <v>4558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" x14ac:dyDescent="0.3">
      <c r="A2924" s="60" t="s">
        <v>5344</v>
      </c>
    </row>
    <row r="2925" spans="1:7" x14ac:dyDescent="0.25">
      <c r="A2925" s="36" t="s">
        <v>4561</v>
      </c>
      <c r="B2925" s="31" t="s">
        <v>4560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x14ac:dyDescent="0.25">
      <c r="A2926" s="36" t="s">
        <v>4563</v>
      </c>
      <c r="B2926" s="31" t="s">
        <v>4562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" x14ac:dyDescent="0.3">
      <c r="A2927" s="60" t="s">
        <v>5345</v>
      </c>
    </row>
    <row r="2928" spans="1:7" x14ac:dyDescent="0.25">
      <c r="A2928" s="36" t="s">
        <v>4565</v>
      </c>
      <c r="B2928" s="31" t="s">
        <v>4564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x14ac:dyDescent="0.25">
      <c r="A2929" s="36" t="s">
        <v>4567</v>
      </c>
      <c r="B2929" s="31" t="s">
        <v>4566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x14ac:dyDescent="0.25">
      <c r="A2930" s="36" t="s">
        <v>4569</v>
      </c>
      <c r="B2930" s="31" t="s">
        <v>4568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x14ac:dyDescent="0.25">
      <c r="A2931" s="36" t="s">
        <v>4571</v>
      </c>
      <c r="B2931" s="31" t="s">
        <v>4570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" x14ac:dyDescent="0.3">
      <c r="A2932" s="60" t="s">
        <v>5346</v>
      </c>
    </row>
    <row r="2933" spans="1:7" x14ac:dyDescent="0.25">
      <c r="A2933" s="36" t="s">
        <v>4573</v>
      </c>
      <c r="B2933" s="31" t="s">
        <v>4572</v>
      </c>
      <c r="D2933" s="31" t="s">
        <v>149</v>
      </c>
      <c r="E2933" s="37"/>
      <c r="F2933" s="37"/>
      <c r="G2933" s="31" t="s">
        <v>149</v>
      </c>
    </row>
    <row r="2934" spans="1:7" x14ac:dyDescent="0.25">
      <c r="A2934" s="36" t="s">
        <v>4575</v>
      </c>
      <c r="B2934" s="31" t="s">
        <v>4574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" x14ac:dyDescent="0.3">
      <c r="A2935" s="60" t="s">
        <v>5347</v>
      </c>
    </row>
    <row r="2936" spans="1:7" x14ac:dyDescent="0.25">
      <c r="A2936" s="36" t="s">
        <v>4577</v>
      </c>
      <c r="B2936" s="31" t="s">
        <v>4576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x14ac:dyDescent="0.25">
      <c r="A2937" s="36" t="s">
        <v>4579</v>
      </c>
      <c r="B2937" s="31" t="s">
        <v>4578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" x14ac:dyDescent="0.3">
      <c r="A2938" s="60" t="s">
        <v>5348</v>
      </c>
    </row>
    <row r="2939" spans="1:7" x14ac:dyDescent="0.25">
      <c r="A2939" s="36" t="s">
        <v>4580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x14ac:dyDescent="0.25">
      <c r="A2940" s="36" t="s">
        <v>4582</v>
      </c>
      <c r="B2940" s="31" t="s">
        <v>4581</v>
      </c>
      <c r="D2940" s="31" t="s">
        <v>189</v>
      </c>
      <c r="E2940" s="37"/>
      <c r="F2940" s="37"/>
      <c r="G2940" s="31" t="s">
        <v>203</v>
      </c>
    </row>
    <row r="2941" spans="1:7" ht="14.4" x14ac:dyDescent="0.3">
      <c r="A2941" s="60" t="s">
        <v>5349</v>
      </c>
    </row>
    <row r="2942" spans="1:7" x14ac:dyDescent="0.25">
      <c r="A2942" s="36" t="s">
        <v>4584</v>
      </c>
      <c r="B2942" s="31" t="s">
        <v>4583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" x14ac:dyDescent="0.3">
      <c r="A2943" s="60" t="s">
        <v>5350</v>
      </c>
    </row>
    <row r="2944" spans="1:7" x14ac:dyDescent="0.25">
      <c r="A2944" s="36" t="s">
        <v>4586</v>
      </c>
      <c r="B2944" s="31" t="s">
        <v>4585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" x14ac:dyDescent="0.3">
      <c r="A2945" s="60" t="s">
        <v>5351</v>
      </c>
    </row>
    <row r="2946" spans="1:7" x14ac:dyDescent="0.25">
      <c r="A2946" s="36" t="s">
        <v>4588</v>
      </c>
      <c r="B2946" s="31" t="s">
        <v>4587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" x14ac:dyDescent="0.3">
      <c r="A2947" s="60" t="s">
        <v>5352</v>
      </c>
    </row>
    <row r="2948" spans="1:7" x14ac:dyDescent="0.25">
      <c r="A2948" s="36" t="s">
        <v>4590</v>
      </c>
      <c r="B2948" s="31" t="s">
        <v>4589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" x14ac:dyDescent="0.3">
      <c r="A2949" s="60" t="s">
        <v>5353</v>
      </c>
    </row>
    <row r="2950" spans="1:7" x14ac:dyDescent="0.25">
      <c r="A2950" s="36" t="s">
        <v>4592</v>
      </c>
      <c r="B2950" s="31" t="s">
        <v>4591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x14ac:dyDescent="0.25">
      <c r="A2951" s="36" t="s">
        <v>4594</v>
      </c>
      <c r="B2951" s="31" t="s">
        <v>4593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" x14ac:dyDescent="0.3">
      <c r="A2952" s="60" t="s">
        <v>5354</v>
      </c>
    </row>
    <row r="2953" spans="1:7" x14ac:dyDescent="0.25">
      <c r="A2953" s="36" t="s">
        <v>4596</v>
      </c>
      <c r="B2953" s="31" t="s">
        <v>4595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x14ac:dyDescent="0.25">
      <c r="A2954" s="36" t="s">
        <v>4598</v>
      </c>
      <c r="B2954" s="31" t="s">
        <v>4597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x14ac:dyDescent="0.25">
      <c r="A2955" s="36" t="s">
        <v>4600</v>
      </c>
      <c r="B2955" s="31" t="s">
        <v>4599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x14ac:dyDescent="0.25">
      <c r="A2956" s="36" t="s">
        <v>4602</v>
      </c>
      <c r="B2956" s="31" t="s">
        <v>4601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" x14ac:dyDescent="0.3">
      <c r="A2957" s="60" t="s">
        <v>5355</v>
      </c>
    </row>
    <row r="2958" spans="1:7" x14ac:dyDescent="0.25">
      <c r="A2958" s="36" t="s">
        <v>4604</v>
      </c>
      <c r="B2958" s="31" t="s">
        <v>4603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x14ac:dyDescent="0.25">
      <c r="A2959" s="36" t="s">
        <v>4605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x14ac:dyDescent="0.25">
      <c r="A2960" s="36" t="s">
        <v>4607</v>
      </c>
      <c r="B2960" s="31" t="s">
        <v>4606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" x14ac:dyDescent="0.3">
      <c r="A2961" s="60" t="s">
        <v>5356</v>
      </c>
    </row>
    <row r="2962" spans="1:7" x14ac:dyDescent="0.25">
      <c r="A2962" s="36" t="s">
        <v>4609</v>
      </c>
      <c r="B2962" s="31" t="s">
        <v>4608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x14ac:dyDescent="0.25">
      <c r="A2963" s="36" t="s">
        <v>4611</v>
      </c>
      <c r="B2963" s="31" t="s">
        <v>4610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x14ac:dyDescent="0.25">
      <c r="A2964" s="36" t="s">
        <v>4613</v>
      </c>
      <c r="B2964" s="31" t="s">
        <v>4612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x14ac:dyDescent="0.25">
      <c r="A2965" s="36" t="s">
        <v>4615</v>
      </c>
      <c r="B2965" s="31" t="s">
        <v>4614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x14ac:dyDescent="0.25">
      <c r="A2966" s="36" t="s">
        <v>4617</v>
      </c>
      <c r="B2966" s="31" t="s">
        <v>4616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x14ac:dyDescent="0.25">
      <c r="A2967" s="36" t="s">
        <v>4619</v>
      </c>
      <c r="B2967" s="31" t="s">
        <v>4618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x14ac:dyDescent="0.25">
      <c r="A2968" s="36" t="s">
        <v>4621</v>
      </c>
      <c r="B2968" s="31" t="s">
        <v>4620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" x14ac:dyDescent="0.3">
      <c r="A2969" s="60" t="s">
        <v>5357</v>
      </c>
    </row>
    <row r="2970" spans="1:7" x14ac:dyDescent="0.25">
      <c r="A2970" s="36" t="s">
        <v>4623</v>
      </c>
      <c r="B2970" s="31" t="s">
        <v>4622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x14ac:dyDescent="0.25">
      <c r="A2971" s="36" t="s">
        <v>4625</v>
      </c>
      <c r="B2971" s="31" t="s">
        <v>4624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x14ac:dyDescent="0.25">
      <c r="A2972" s="36" t="s">
        <v>4627</v>
      </c>
      <c r="B2972" s="31" t="s">
        <v>4626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" x14ac:dyDescent="0.3">
      <c r="A2973" s="60" t="s">
        <v>5358</v>
      </c>
    </row>
    <row r="2974" spans="1:7" x14ac:dyDescent="0.25">
      <c r="A2974" s="36" t="s">
        <v>4629</v>
      </c>
      <c r="B2974" s="31" t="s">
        <v>4628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" x14ac:dyDescent="0.3">
      <c r="A2975" s="60" t="s">
        <v>5359</v>
      </c>
    </row>
    <row r="2976" spans="1:7" x14ac:dyDescent="0.25">
      <c r="A2976" s="36" t="s">
        <v>4631</v>
      </c>
      <c r="B2976" s="31" t="s">
        <v>4630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x14ac:dyDescent="0.25">
      <c r="A2977" s="38" t="s">
        <v>4632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x14ac:dyDescent="0.25">
      <c r="A2978" s="36" t="s">
        <v>4634</v>
      </c>
      <c r="B2978" s="31" t="s">
        <v>4633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x14ac:dyDescent="0.25">
      <c r="A2979" s="36" t="s">
        <v>4636</v>
      </c>
      <c r="B2979" s="31" t="s">
        <v>4635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x14ac:dyDescent="0.25">
      <c r="A2980" s="36" t="s">
        <v>4638</v>
      </c>
      <c r="B2980" s="31" t="s">
        <v>4637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" x14ac:dyDescent="0.3">
      <c r="A2981" s="60" t="s">
        <v>5360</v>
      </c>
    </row>
    <row r="2982" spans="1:7" x14ac:dyDescent="0.25">
      <c r="A2982" s="36" t="s">
        <v>4640</v>
      </c>
      <c r="B2982" s="31" t="s">
        <v>4639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x14ac:dyDescent="0.25">
      <c r="A2983" s="36" t="s">
        <v>4642</v>
      </c>
      <c r="B2983" s="31" t="s">
        <v>4641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x14ac:dyDescent="0.25">
      <c r="A2984" s="36" t="s">
        <v>4643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x14ac:dyDescent="0.25">
      <c r="A2985" s="36" t="s">
        <v>4645</v>
      </c>
      <c r="B2985" s="31" t="s">
        <v>4644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x14ac:dyDescent="0.25">
      <c r="A2986" s="36" t="s">
        <v>4647</v>
      </c>
      <c r="B2986" s="31" t="s">
        <v>4646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" x14ac:dyDescent="0.3">
      <c r="A2987" s="60" t="s">
        <v>5361</v>
      </c>
    </row>
    <row r="2988" spans="1:7" x14ac:dyDescent="0.25">
      <c r="A2988" s="36" t="s">
        <v>4649</v>
      </c>
      <c r="B2988" s="31" t="s">
        <v>4648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" x14ac:dyDescent="0.3">
      <c r="A2989" s="60" t="s">
        <v>5362</v>
      </c>
    </row>
    <row r="2990" spans="1:7" x14ac:dyDescent="0.25">
      <c r="A2990" s="36" t="s">
        <v>4651</v>
      </c>
      <c r="B2990" s="31" t="s">
        <v>4650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" x14ac:dyDescent="0.3">
      <c r="A2991" s="60" t="s">
        <v>5363</v>
      </c>
    </row>
    <row r="2992" spans="1:7" x14ac:dyDescent="0.25">
      <c r="A2992" s="36" t="s">
        <v>4653</v>
      </c>
      <c r="B2992" s="31" t="s">
        <v>4652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x14ac:dyDescent="0.25">
      <c r="A2993" s="36" t="s">
        <v>4655</v>
      </c>
      <c r="B2993" s="31" t="s">
        <v>4654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x14ac:dyDescent="0.25">
      <c r="A2994" s="36" t="s">
        <v>4657</v>
      </c>
      <c r="B2994" s="31" t="s">
        <v>4656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x14ac:dyDescent="0.25">
      <c r="A2995" s="36" t="s">
        <v>4659</v>
      </c>
      <c r="B2995" s="31" t="s">
        <v>4658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" x14ac:dyDescent="0.3">
      <c r="A2996" s="60" t="s">
        <v>5364</v>
      </c>
    </row>
    <row r="2997" spans="1:7" x14ac:dyDescent="0.25">
      <c r="A2997" s="36" t="s">
        <v>4661</v>
      </c>
      <c r="B2997" s="31" t="s">
        <v>4660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x14ac:dyDescent="0.25">
      <c r="A2998" s="36" t="s">
        <v>4663</v>
      </c>
      <c r="B2998" s="31" t="s">
        <v>4662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x14ac:dyDescent="0.25">
      <c r="A2999" s="36" t="s">
        <v>4665</v>
      </c>
      <c r="B2999" s="31" t="s">
        <v>4664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x14ac:dyDescent="0.25">
      <c r="A3000" s="36" t="s">
        <v>4667</v>
      </c>
      <c r="B3000" s="31" t="s">
        <v>4666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x14ac:dyDescent="0.25">
      <c r="A3001" s="36" t="s">
        <v>4669</v>
      </c>
      <c r="B3001" s="31" t="s">
        <v>4668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x14ac:dyDescent="0.25">
      <c r="A3002" s="36" t="s">
        <v>4671</v>
      </c>
      <c r="B3002" s="31" t="s">
        <v>4670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" x14ac:dyDescent="0.3">
      <c r="A3003" s="60" t="s">
        <v>5365</v>
      </c>
    </row>
    <row r="3004" spans="1:7" x14ac:dyDescent="0.25">
      <c r="A3004" s="36" t="s">
        <v>4673</v>
      </c>
      <c r="B3004" s="31" t="s">
        <v>4672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x14ac:dyDescent="0.25">
      <c r="A3005" s="36" t="s">
        <v>4675</v>
      </c>
      <c r="B3005" s="31" t="s">
        <v>4674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x14ac:dyDescent="0.25">
      <c r="A3006" s="36" t="s">
        <v>4677</v>
      </c>
      <c r="B3006" s="31" t="s">
        <v>4676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x14ac:dyDescent="0.25">
      <c r="A3007" s="36" t="s">
        <v>4679</v>
      </c>
      <c r="B3007" s="31" t="s">
        <v>4678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x14ac:dyDescent="0.25">
      <c r="A3008" s="36" t="s">
        <v>4681</v>
      </c>
      <c r="B3008" s="31" t="s">
        <v>4680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x14ac:dyDescent="0.25">
      <c r="A3009" s="36" t="s">
        <v>4683</v>
      </c>
      <c r="B3009" s="31" t="s">
        <v>4682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x14ac:dyDescent="0.25">
      <c r="A3010" s="36" t="s">
        <v>4684</v>
      </c>
      <c r="B3010" s="31" t="s">
        <v>4682</v>
      </c>
      <c r="C3010" s="37"/>
      <c r="D3010" s="31" t="s">
        <v>149</v>
      </c>
      <c r="E3010" s="37"/>
      <c r="F3010" s="37"/>
    </row>
    <row r="3011" spans="1:6" x14ac:dyDescent="0.25">
      <c r="A3011" s="36" t="s">
        <v>4685</v>
      </c>
      <c r="B3011" s="31" t="s">
        <v>4682</v>
      </c>
      <c r="C3011" s="37"/>
      <c r="D3011" s="31" t="s">
        <v>149</v>
      </c>
      <c r="E3011" s="37"/>
      <c r="F3011" s="37"/>
    </row>
    <row r="3012" spans="1:6" x14ac:dyDescent="0.25">
      <c r="A3012" s="36" t="s">
        <v>4687</v>
      </c>
      <c r="B3012" s="31" t="s">
        <v>4686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x14ac:dyDescent="0.25">
      <c r="A3013" s="36" t="s">
        <v>4689</v>
      </c>
      <c r="B3013" s="31" t="s">
        <v>4688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x14ac:dyDescent="0.25">
      <c r="A3014" s="36" t="s">
        <v>4691</v>
      </c>
      <c r="B3014" s="31" t="s">
        <v>4690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x14ac:dyDescent="0.25">
      <c r="A3015" s="36" t="s">
        <v>4692</v>
      </c>
      <c r="B3015" s="31" t="s">
        <v>4690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x14ac:dyDescent="0.25">
      <c r="A3016" s="36" t="s">
        <v>4693</v>
      </c>
      <c r="B3016" s="31" t="s">
        <v>4690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" x14ac:dyDescent="0.3">
      <c r="A3017" s="60" t="s">
        <v>5366</v>
      </c>
    </row>
    <row r="3018" spans="1:6" x14ac:dyDescent="0.25">
      <c r="A3018" s="36" t="s">
        <v>4695</v>
      </c>
      <c r="B3018" s="31" t="s">
        <v>4694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" x14ac:dyDescent="0.3">
      <c r="A3019" s="60" t="s">
        <v>5367</v>
      </c>
    </row>
    <row r="3020" spans="1:6" x14ac:dyDescent="0.25">
      <c r="A3020" s="36" t="s">
        <v>4697</v>
      </c>
      <c r="B3020" s="31" t="s">
        <v>4696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x14ac:dyDescent="0.25">
      <c r="A3021" s="36" t="s">
        <v>4699</v>
      </c>
      <c r="B3021" s="31" t="s">
        <v>4698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x14ac:dyDescent="0.25">
      <c r="A3022" s="36" t="s">
        <v>4701</v>
      </c>
      <c r="B3022" s="31" t="s">
        <v>4700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x14ac:dyDescent="0.25">
      <c r="A3023" s="36" t="s">
        <v>4702</v>
      </c>
      <c r="C3023" s="37"/>
      <c r="D3023" s="31" t="s">
        <v>157</v>
      </c>
      <c r="E3023" s="37"/>
      <c r="F3023" s="37"/>
    </row>
    <row r="3024" spans="1:6" x14ac:dyDescent="0.25">
      <c r="A3024" s="36" t="s">
        <v>4703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x14ac:dyDescent="0.25">
      <c r="A3025" s="36" t="s">
        <v>4704</v>
      </c>
      <c r="C3025" s="37"/>
      <c r="D3025" s="31" t="s">
        <v>157</v>
      </c>
      <c r="E3025" s="37"/>
      <c r="F3025" s="37"/>
    </row>
    <row r="3026" spans="1:6" x14ac:dyDescent="0.25">
      <c r="A3026" s="36" t="s">
        <v>4706</v>
      </c>
      <c r="B3026" s="31" t="s">
        <v>4705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x14ac:dyDescent="0.25">
      <c r="A3027" s="36" t="s">
        <v>4707</v>
      </c>
      <c r="B3027" s="31" t="s">
        <v>4705</v>
      </c>
      <c r="C3027" s="37"/>
      <c r="D3027" s="31" t="s">
        <v>157</v>
      </c>
      <c r="E3027" s="37" t="s">
        <v>147</v>
      </c>
      <c r="F3027" s="37" t="s">
        <v>160</v>
      </c>
    </row>
    <row r="3028" spans="1:6" x14ac:dyDescent="0.25">
      <c r="A3028" s="36" t="s">
        <v>4708</v>
      </c>
      <c r="B3028" s="31" t="s">
        <v>4705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" x14ac:dyDescent="0.3">
      <c r="A3029" s="60" t="s">
        <v>5368</v>
      </c>
    </row>
    <row r="3030" spans="1:6" x14ac:dyDescent="0.25">
      <c r="A3030" s="36" t="s">
        <v>4710</v>
      </c>
      <c r="B3030" s="31" t="s">
        <v>4709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x14ac:dyDescent="0.25">
      <c r="A3031" s="36" t="s">
        <v>4711</v>
      </c>
      <c r="B3031" s="31" t="s">
        <v>4709</v>
      </c>
      <c r="C3031" s="37"/>
      <c r="D3031" s="31" t="s">
        <v>149</v>
      </c>
      <c r="E3031" s="37"/>
      <c r="F3031" s="37"/>
    </row>
    <row r="3032" spans="1:6" x14ac:dyDescent="0.25">
      <c r="A3032" s="36" t="s">
        <v>4712</v>
      </c>
      <c r="B3032" s="31" t="s">
        <v>4709</v>
      </c>
      <c r="C3032" s="37"/>
      <c r="D3032" s="31" t="s">
        <v>149</v>
      </c>
      <c r="E3032" s="37"/>
      <c r="F3032" s="37"/>
    </row>
    <row r="3033" spans="1:6" x14ac:dyDescent="0.25">
      <c r="A3033" s="36" t="s">
        <v>4714</v>
      </c>
      <c r="B3033" s="31" t="s">
        <v>4713</v>
      </c>
      <c r="D3033" s="31" t="s">
        <v>149</v>
      </c>
      <c r="E3033" s="37"/>
      <c r="F3033" s="37"/>
    </row>
    <row r="3034" spans="1:6" x14ac:dyDescent="0.25">
      <c r="A3034" s="36" t="s">
        <v>4716</v>
      </c>
      <c r="B3034" s="31" t="s">
        <v>4715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x14ac:dyDescent="0.25">
      <c r="A3035" s="36" t="s">
        <v>4718</v>
      </c>
      <c r="B3035" s="31" t="s">
        <v>4717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" x14ac:dyDescent="0.3">
      <c r="A3036" s="60" t="s">
        <v>5369</v>
      </c>
    </row>
    <row r="3037" spans="1:6" x14ac:dyDescent="0.25">
      <c r="A3037" s="36" t="s">
        <v>4720</v>
      </c>
      <c r="B3037" s="31" t="s">
        <v>4719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x14ac:dyDescent="0.25">
      <c r="A3038" s="36" t="s">
        <v>4722</v>
      </c>
      <c r="B3038" s="31" t="s">
        <v>4721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x14ac:dyDescent="0.25">
      <c r="A3039" s="36" t="s">
        <v>4724</v>
      </c>
      <c r="B3039" s="31" t="s">
        <v>4723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x14ac:dyDescent="0.25">
      <c r="A3040" s="36" t="s">
        <v>4725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x14ac:dyDescent="0.25">
      <c r="A3041" s="36" t="s">
        <v>4727</v>
      </c>
      <c r="B3041" s="31" t="s">
        <v>4726</v>
      </c>
      <c r="C3041" s="37"/>
      <c r="D3041" s="31" t="s">
        <v>149</v>
      </c>
      <c r="E3041" s="37" t="s">
        <v>147</v>
      </c>
      <c r="F3041" s="37" t="s">
        <v>160</v>
      </c>
    </row>
    <row r="3042" spans="1:7" x14ac:dyDescent="0.25">
      <c r="A3042" s="36" t="s">
        <v>4729</v>
      </c>
      <c r="B3042" s="31" t="s">
        <v>4728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x14ac:dyDescent="0.25">
      <c r="A3043" s="36" t="s">
        <v>4731</v>
      </c>
      <c r="B3043" s="31" t="s">
        <v>4730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x14ac:dyDescent="0.25">
      <c r="A3044" s="36" t="s">
        <v>4732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x14ac:dyDescent="0.25">
      <c r="A3045" s="36" t="s">
        <v>4734</v>
      </c>
      <c r="B3045" s="31" t="s">
        <v>4733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x14ac:dyDescent="0.25">
      <c r="A3046" s="36" t="s">
        <v>4735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x14ac:dyDescent="0.25">
      <c r="A3047" s="36" t="s">
        <v>4737</v>
      </c>
      <c r="B3047" s="31" t="s">
        <v>4736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x14ac:dyDescent="0.25">
      <c r="A3048" s="36" t="s">
        <v>4739</v>
      </c>
      <c r="B3048" s="31" t="s">
        <v>4738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x14ac:dyDescent="0.25">
      <c r="A3049" s="36" t="s">
        <v>4741</v>
      </c>
      <c r="B3049" s="31" t="s">
        <v>4740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x14ac:dyDescent="0.25">
      <c r="A3050" s="36" t="s">
        <v>4743</v>
      </c>
      <c r="B3050" s="31" t="s">
        <v>4742</v>
      </c>
      <c r="C3050" s="37"/>
      <c r="D3050" s="31" t="s">
        <v>149</v>
      </c>
      <c r="E3050" s="37"/>
      <c r="F3050" s="37"/>
      <c r="G3050" s="31" t="s">
        <v>182</v>
      </c>
    </row>
    <row r="3051" spans="1:7" x14ac:dyDescent="0.25">
      <c r="A3051" s="36" t="s">
        <v>4744</v>
      </c>
      <c r="C3051" s="37"/>
      <c r="D3051" s="31" t="s">
        <v>149</v>
      </c>
      <c r="E3051" s="37"/>
      <c r="F3051" s="37"/>
    </row>
    <row r="3052" spans="1:7" x14ac:dyDescent="0.25">
      <c r="A3052" s="36" t="s">
        <v>4746</v>
      </c>
      <c r="B3052" s="31" t="s">
        <v>4745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x14ac:dyDescent="0.25">
      <c r="A3053" s="36" t="s">
        <v>4748</v>
      </c>
      <c r="B3053" s="31" t="s">
        <v>4747</v>
      </c>
      <c r="C3053" s="37"/>
      <c r="D3053" s="31" t="s">
        <v>149</v>
      </c>
      <c r="E3053" s="37"/>
      <c r="F3053" s="37"/>
      <c r="G3053" s="31" t="s">
        <v>223</v>
      </c>
    </row>
    <row r="3054" spans="1:7" x14ac:dyDescent="0.25">
      <c r="A3054" s="36" t="s">
        <v>4750</v>
      </c>
      <c r="B3054" s="31" t="s">
        <v>4749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x14ac:dyDescent="0.25">
      <c r="A3055" s="36" t="s">
        <v>4751</v>
      </c>
      <c r="C3055" s="37"/>
      <c r="D3055" s="31" t="s">
        <v>149</v>
      </c>
      <c r="E3055" s="37"/>
      <c r="F3055" s="37"/>
    </row>
    <row r="3056" spans="1:7" x14ac:dyDescent="0.25">
      <c r="A3056" s="36" t="s">
        <v>4753</v>
      </c>
      <c r="B3056" s="31" t="s">
        <v>4752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x14ac:dyDescent="0.25">
      <c r="A3057" s="36" t="s">
        <v>4755</v>
      </c>
      <c r="B3057" s="31" t="s">
        <v>4754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x14ac:dyDescent="0.25">
      <c r="A3058" s="36" t="s">
        <v>4757</v>
      </c>
      <c r="B3058" s="31" t="s">
        <v>4756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x14ac:dyDescent="0.25">
      <c r="A3059" s="36" t="s">
        <v>4759</v>
      </c>
      <c r="B3059" s="31" t="s">
        <v>4758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x14ac:dyDescent="0.25">
      <c r="A3060" s="36" t="s">
        <v>4761</v>
      </c>
      <c r="B3060" s="31" t="s">
        <v>4760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" x14ac:dyDescent="0.3">
      <c r="A3061" s="60" t="s">
        <v>5370</v>
      </c>
    </row>
    <row r="3062" spans="1:7" x14ac:dyDescent="0.25">
      <c r="A3062" s="36" t="s">
        <v>4763</v>
      </c>
      <c r="B3062" s="31" t="s">
        <v>4762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x14ac:dyDescent="0.25">
      <c r="A3063" s="36" t="s">
        <v>4764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x14ac:dyDescent="0.25">
      <c r="A3064" s="36" t="s">
        <v>4766</v>
      </c>
      <c r="B3064" s="31" t="s">
        <v>4765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x14ac:dyDescent="0.25">
      <c r="A3065" s="36" t="s">
        <v>4768</v>
      </c>
      <c r="B3065" s="31" t="s">
        <v>4767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" x14ac:dyDescent="0.3">
      <c r="A3066" s="60" t="s">
        <v>5371</v>
      </c>
    </row>
    <row r="3067" spans="1:7" x14ac:dyDescent="0.25">
      <c r="A3067" s="36" t="s">
        <v>4770</v>
      </c>
      <c r="B3067" s="31" t="s">
        <v>4769</v>
      </c>
      <c r="C3067" s="37"/>
      <c r="D3067" s="31" t="s">
        <v>189</v>
      </c>
      <c r="E3067" s="37"/>
      <c r="F3067" s="37"/>
    </row>
    <row r="3068" spans="1:7" x14ac:dyDescent="0.25">
      <c r="A3068" s="36" t="s">
        <v>4772</v>
      </c>
      <c r="B3068" s="31" t="s">
        <v>4771</v>
      </c>
      <c r="C3068" s="37">
        <v>3</v>
      </c>
      <c r="D3068" s="31" t="s">
        <v>189</v>
      </c>
      <c r="E3068" s="37" t="s">
        <v>147</v>
      </c>
      <c r="F3068" s="37" t="s">
        <v>4006</v>
      </c>
    </row>
    <row r="3069" spans="1:7" x14ac:dyDescent="0.25">
      <c r="A3069" s="36" t="s">
        <v>4774</v>
      </c>
      <c r="B3069" s="31" t="s">
        <v>4773</v>
      </c>
      <c r="D3069" s="31" t="s">
        <v>189</v>
      </c>
    </row>
    <row r="3070" spans="1:7" ht="14.4" x14ac:dyDescent="0.3">
      <c r="A3070" s="60" t="s">
        <v>5372</v>
      </c>
    </row>
    <row r="3071" spans="1:7" x14ac:dyDescent="0.25">
      <c r="A3071" s="36" t="s">
        <v>4775</v>
      </c>
      <c r="C3071" s="37"/>
      <c r="D3071" s="31" t="s">
        <v>149</v>
      </c>
      <c r="E3071" s="37"/>
      <c r="F3071" s="37"/>
    </row>
    <row r="3072" spans="1:7" x14ac:dyDescent="0.25">
      <c r="A3072" s="36" t="s">
        <v>4777</v>
      </c>
      <c r="B3072" s="31" t="s">
        <v>4776</v>
      </c>
      <c r="C3072" s="37"/>
      <c r="D3072" s="31" t="s">
        <v>149</v>
      </c>
      <c r="E3072" s="37"/>
      <c r="F3072" s="37"/>
      <c r="G3072" s="31" t="s">
        <v>203</v>
      </c>
    </row>
    <row r="3073" spans="1:7" ht="14.4" x14ac:dyDescent="0.3">
      <c r="A3073" s="60" t="s">
        <v>5373</v>
      </c>
    </row>
    <row r="3074" spans="1:7" x14ac:dyDescent="0.25">
      <c r="A3074" s="36" t="s">
        <v>4779</v>
      </c>
      <c r="B3074" s="31" t="s">
        <v>4778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x14ac:dyDescent="0.25">
      <c r="A3075" s="36" t="s">
        <v>4781</v>
      </c>
      <c r="B3075" s="31" t="s">
        <v>4780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" x14ac:dyDescent="0.3">
      <c r="A3076" s="60" t="s">
        <v>5374</v>
      </c>
    </row>
    <row r="3077" spans="1:7" x14ac:dyDescent="0.25">
      <c r="A3077" s="36" t="s">
        <v>4783</v>
      </c>
      <c r="B3077" s="31" t="s">
        <v>4782</v>
      </c>
      <c r="C3077" s="37"/>
      <c r="D3077" s="31" t="s">
        <v>149</v>
      </c>
      <c r="E3077" s="37"/>
      <c r="F3077" s="37"/>
      <c r="G3077" s="31" t="s">
        <v>182</v>
      </c>
    </row>
    <row r="3078" spans="1:7" x14ac:dyDescent="0.25">
      <c r="A3078" s="36" t="s">
        <v>4785</v>
      </c>
      <c r="B3078" s="31" t="s">
        <v>4784</v>
      </c>
      <c r="C3078" s="37"/>
      <c r="D3078" s="31" t="s">
        <v>149</v>
      </c>
      <c r="E3078" s="37"/>
      <c r="F3078" s="37"/>
      <c r="G3078" s="31" t="s">
        <v>182</v>
      </c>
    </row>
    <row r="3079" spans="1:7" x14ac:dyDescent="0.25">
      <c r="A3079" s="36" t="s">
        <v>4787</v>
      </c>
      <c r="B3079" s="31" t="s">
        <v>4786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x14ac:dyDescent="0.25">
      <c r="A3080" s="36" t="s">
        <v>4788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x14ac:dyDescent="0.25">
      <c r="A3081" s="36" t="s">
        <v>4790</v>
      </c>
      <c r="B3081" s="31" t="s">
        <v>4789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x14ac:dyDescent="0.25">
      <c r="A3082" s="36" t="s">
        <v>4791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x14ac:dyDescent="0.25">
      <c r="A3083" s="36" t="s">
        <v>4793</v>
      </c>
      <c r="B3083" s="31" t="s">
        <v>4792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x14ac:dyDescent="0.25">
      <c r="A3084" s="36" t="s">
        <v>4794</v>
      </c>
      <c r="C3084" s="37"/>
      <c r="D3084" s="40" t="s">
        <v>149</v>
      </c>
      <c r="E3084" s="37"/>
      <c r="F3084" s="37"/>
    </row>
    <row r="3085" spans="1:7" x14ac:dyDescent="0.25">
      <c r="A3085" s="36" t="s">
        <v>4796</v>
      </c>
      <c r="B3085" s="31" t="s">
        <v>4795</v>
      </c>
      <c r="C3085" s="37"/>
      <c r="D3085" s="31" t="s">
        <v>149</v>
      </c>
      <c r="E3085" s="37"/>
      <c r="F3085" s="37"/>
      <c r="G3085" s="31" t="s">
        <v>182</v>
      </c>
    </row>
    <row r="3086" spans="1:7" ht="14.4" x14ac:dyDescent="0.3">
      <c r="A3086" s="60" t="s">
        <v>5375</v>
      </c>
    </row>
    <row r="3087" spans="1:7" x14ac:dyDescent="0.25">
      <c r="A3087" s="36" t="s">
        <v>4798</v>
      </c>
      <c r="B3087" s="31" t="s">
        <v>4797</v>
      </c>
      <c r="C3087" s="37"/>
      <c r="D3087" s="31" t="s">
        <v>149</v>
      </c>
      <c r="E3087" s="37" t="s">
        <v>147</v>
      </c>
      <c r="F3087" s="37" t="s">
        <v>160</v>
      </c>
    </row>
    <row r="3088" spans="1:7" x14ac:dyDescent="0.25">
      <c r="A3088" s="36" t="s">
        <v>4800</v>
      </c>
      <c r="B3088" s="31" t="s">
        <v>4799</v>
      </c>
      <c r="C3088" s="37"/>
      <c r="D3088" s="31" t="s">
        <v>149</v>
      </c>
      <c r="E3088" s="37"/>
      <c r="F3088" s="37"/>
    </row>
    <row r="3089" spans="1:7" x14ac:dyDescent="0.25">
      <c r="A3089" s="36" t="s">
        <v>4802</v>
      </c>
      <c r="B3089" s="31" t="s">
        <v>4801</v>
      </c>
      <c r="C3089" s="37"/>
      <c r="D3089" s="31" t="s">
        <v>149</v>
      </c>
      <c r="E3089" s="37"/>
      <c r="F3089" s="37"/>
      <c r="G3089" s="31" t="s">
        <v>149</v>
      </c>
    </row>
    <row r="3090" spans="1:7" x14ac:dyDescent="0.25">
      <c r="A3090" s="36" t="s">
        <v>4804</v>
      </c>
      <c r="B3090" s="31" t="s">
        <v>4803</v>
      </c>
      <c r="C3090" s="37"/>
      <c r="D3090" s="31" t="s">
        <v>189</v>
      </c>
      <c r="E3090" s="37"/>
      <c r="F3090" s="37"/>
    </row>
    <row r="3091" spans="1:7" x14ac:dyDescent="0.25">
      <c r="A3091" s="36" t="s">
        <v>4805</v>
      </c>
      <c r="C3091" s="37"/>
      <c r="D3091" s="40" t="s">
        <v>149</v>
      </c>
      <c r="E3091" s="37"/>
      <c r="F3091" s="37"/>
    </row>
    <row r="3092" spans="1:7" x14ac:dyDescent="0.25">
      <c r="A3092" s="36" t="s">
        <v>4807</v>
      </c>
      <c r="B3092" s="31" t="s">
        <v>4806</v>
      </c>
      <c r="C3092" s="37"/>
      <c r="D3092" s="31" t="s">
        <v>149</v>
      </c>
      <c r="E3092" s="37"/>
      <c r="F3092" s="37"/>
      <c r="G3092" s="31" t="s">
        <v>203</v>
      </c>
    </row>
    <row r="3093" spans="1:7" ht="14.4" x14ac:dyDescent="0.3">
      <c r="A3093" s="60" t="s">
        <v>5376</v>
      </c>
    </row>
    <row r="3094" spans="1:7" ht="14.4" x14ac:dyDescent="0.3">
      <c r="A3094" s="60" t="s">
        <v>5377</v>
      </c>
    </row>
    <row r="3095" spans="1:7" x14ac:dyDescent="0.25">
      <c r="A3095" s="36" t="s">
        <v>4809</v>
      </c>
      <c r="B3095" s="31" t="s">
        <v>4808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x14ac:dyDescent="0.25">
      <c r="A3096" s="36" t="s">
        <v>4811</v>
      </c>
      <c r="B3096" s="31" t="s">
        <v>4810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" x14ac:dyDescent="0.3">
      <c r="A3097" s="60" t="s">
        <v>5378</v>
      </c>
    </row>
    <row r="3098" spans="1:7" x14ac:dyDescent="0.25">
      <c r="A3098" s="36" t="s">
        <v>4813</v>
      </c>
      <c r="B3098" s="31" t="s">
        <v>4812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x14ac:dyDescent="0.25">
      <c r="A3099" s="36" t="s">
        <v>4815</v>
      </c>
      <c r="B3099" s="31" t="s">
        <v>4814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" x14ac:dyDescent="0.3">
      <c r="A3100" s="60" t="s">
        <v>5379</v>
      </c>
    </row>
    <row r="3101" spans="1:7" x14ac:dyDescent="0.25">
      <c r="A3101" s="36" t="s">
        <v>4817</v>
      </c>
      <c r="B3101" s="31" t="s">
        <v>4816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" x14ac:dyDescent="0.3">
      <c r="A3102" s="60" t="s">
        <v>5380</v>
      </c>
    </row>
    <row r="3103" spans="1:7" x14ac:dyDescent="0.25">
      <c r="A3103" s="36" t="s">
        <v>4819</v>
      </c>
      <c r="B3103" s="31" t="s">
        <v>4818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" x14ac:dyDescent="0.3">
      <c r="A3104" s="60" t="s">
        <v>5381</v>
      </c>
    </row>
    <row r="3105" spans="1:7" x14ac:dyDescent="0.25">
      <c r="A3105" s="36" t="s">
        <v>4820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x14ac:dyDescent="0.25">
      <c r="A3106" s="36" t="s">
        <v>4822</v>
      </c>
      <c r="B3106" s="31" t="s">
        <v>4821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x14ac:dyDescent="0.25">
      <c r="A3107" s="36" t="s">
        <v>4823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x14ac:dyDescent="0.25">
      <c r="A3108" s="36" t="s">
        <v>4825</v>
      </c>
      <c r="B3108" s="31" t="s">
        <v>4824</v>
      </c>
      <c r="C3108" s="37"/>
      <c r="D3108" s="31" t="s">
        <v>189</v>
      </c>
      <c r="E3108" s="37" t="s">
        <v>147</v>
      </c>
      <c r="F3108" s="37" t="s">
        <v>160</v>
      </c>
    </row>
    <row r="3109" spans="1:7" x14ac:dyDescent="0.25">
      <c r="A3109" s="36" t="s">
        <v>4826</v>
      </c>
      <c r="B3109" s="31" t="s">
        <v>4824</v>
      </c>
      <c r="D3109" s="31" t="s">
        <v>189</v>
      </c>
      <c r="E3109" s="31" t="s">
        <v>147</v>
      </c>
      <c r="F3109" s="31" t="s">
        <v>160</v>
      </c>
    </row>
    <row r="3110" spans="1:7" ht="14.4" x14ac:dyDescent="0.3">
      <c r="A3110" s="60" t="s">
        <v>5382</v>
      </c>
    </row>
    <row r="3111" spans="1:7" x14ac:dyDescent="0.25">
      <c r="A3111" s="36" t="s">
        <v>4828</v>
      </c>
      <c r="B3111" s="31" t="s">
        <v>4827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x14ac:dyDescent="0.25">
      <c r="A3112" s="36" t="s">
        <v>4830</v>
      </c>
      <c r="B3112" s="31" t="s">
        <v>4829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" x14ac:dyDescent="0.3">
      <c r="A3113" s="60" t="s">
        <v>5383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51"/>
  <sheetViews>
    <sheetView workbookViewId="0">
      <selection activeCell="C2" sqref="C2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72656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8" t="s">
        <v>127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</row>
    <row r="2" spans="1:15" x14ac:dyDescent="0.2">
      <c r="A2" s="89" t="s">
        <v>138</v>
      </c>
      <c r="B2" s="47"/>
      <c r="C2" s="46" t="s">
        <v>5454</v>
      </c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39"/>
      <c r="C7" s="139"/>
      <c r="D7" s="139"/>
      <c r="E7" s="139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5442</v>
      </c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5" t="s">
        <v>3757</v>
      </c>
      <c r="B12" s="44" t="str">
        <f>IF(LEN(VLOOKUP(A12,'Species List'!$A:$G,2,FALSE))=0,"",VLOOKUP(A12,'Species List'!$A:$G,2,FALSE))</f>
        <v>common buckthorn</v>
      </c>
      <c r="C12" s="44">
        <f>IF(LEN(VLOOKUP(A12,'Species List'!$A:$G,3,FALSE))=0,"",VLOOKUP(A12,'Species List'!$A:$G,3,FALSE))</f>
        <v>0</v>
      </c>
      <c r="D12" s="103">
        <f>VALUE(C12)</f>
        <v>0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Introduced</v>
      </c>
      <c r="G12" s="44" t="str">
        <f>IF(LEN(VLOOKUP(A12,'Species List'!$A:$G,6,FALSE))=0,"",VLOOKUP(A12,'Species List'!$A:$G,6,FALSE))</f>
        <v>FACU</v>
      </c>
      <c r="H12" s="44">
        <f>VLOOKUP(A12,'Species List'!$A:$G,7,FALSE)</f>
        <v>0</v>
      </c>
      <c r="J12" s="110">
        <v>2</v>
      </c>
      <c r="K12" s="47" t="str">
        <f>VLOOKUP(J12,'Species List'!$H$1:$J$9,2,FALSE)</f>
        <v>&gt;5-25%</v>
      </c>
      <c r="L12" s="47">
        <f>VLOOKUP(K12,'Species List'!$I$1:$N$8,2,FALSE)</f>
        <v>15</v>
      </c>
      <c r="M12" s="104">
        <f>VALUE(L12)</f>
        <v>15</v>
      </c>
      <c r="N12" s="88">
        <f t="shared" ref="N12:N75" si="0">L12/$L$151</f>
        <v>0.36585365853658536</v>
      </c>
      <c r="O12" s="88">
        <f>D12*N12</f>
        <v>0</v>
      </c>
    </row>
    <row r="13" spans="1:15" x14ac:dyDescent="0.2">
      <c r="A13" s="105" t="s">
        <v>5440</v>
      </c>
      <c r="B13" s="44" t="e">
        <f>IF(LEN(VLOOKUP(A13,'Species List'!$A:$G,2,FALSE))=0,"",VLOOKUP(A13,'Species List'!$A:$G,2,FALSE))</f>
        <v>#N/A</v>
      </c>
      <c r="C13" s="44">
        <v>0</v>
      </c>
      <c r="D13" s="103">
        <f t="shared" ref="D13:D76" si="1">VALUE(C13)</f>
        <v>0</v>
      </c>
      <c r="E13" s="44" t="e">
        <f>IF(LEN(VLOOKUP(A13,'Species List'!$A:$G,4,FALSE))=0,"",VLOOKUP(A13,'Species List'!$A:$G,4,FALSE))</f>
        <v>#N/A</v>
      </c>
      <c r="F13" s="44" t="s">
        <v>152</v>
      </c>
      <c r="G13" s="44" t="e">
        <f>IF(LEN(VLOOKUP(A13,'Species List'!$A:$G,6,FALSE))=0,"",VLOOKUP(A13,'Species List'!$A:$G,6,FALSE))</f>
        <v>#N/A</v>
      </c>
      <c r="H13" s="44" t="e">
        <f>VLOOKUP(A13,'Species List'!$A:$G,7,FALSE)</f>
        <v>#N/A</v>
      </c>
      <c r="J13" s="110">
        <v>2</v>
      </c>
      <c r="K13" s="47" t="str">
        <f>VLOOKUP(J13,'Species List'!$H$1:$J$9,2,FALSE)</f>
        <v>&gt;5-25%</v>
      </c>
      <c r="L13" s="47">
        <f>VLOOKUP(K13,'Species List'!$I$1:$N$8,2,FALSE)</f>
        <v>15</v>
      </c>
      <c r="M13" s="104">
        <f t="shared" ref="M13:M76" si="2">VALUE(L13)</f>
        <v>15</v>
      </c>
      <c r="N13" s="88">
        <f t="shared" si="0"/>
        <v>0.36585365853658536</v>
      </c>
      <c r="O13" s="102">
        <f t="shared" ref="O13:O76" si="3">D13*N13</f>
        <v>0</v>
      </c>
    </row>
    <row r="14" spans="1:15" x14ac:dyDescent="0.2">
      <c r="A14" s="105" t="s">
        <v>4817</v>
      </c>
      <c r="B14" s="44" t="str">
        <f>IF(LEN(VLOOKUP(A14,'Species List'!$A:$G,2,FALSE))=0,"",VLOOKUP(A14,'Species List'!$A:$G,2,FALSE))</f>
        <v>prickly ash</v>
      </c>
      <c r="C14" s="44">
        <f>IF(LEN(VLOOKUP(A14,'Species List'!$A:$G,3,FALSE))=0,"",VLOOKUP(A14,'Species List'!$A:$G,3,FALSE))</f>
        <v>3</v>
      </c>
      <c r="D14" s="103">
        <f t="shared" si="1"/>
        <v>3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FACU</v>
      </c>
      <c r="H14" s="44">
        <f>VLOOKUP(A14,'Species List'!$A:$G,7,FALSE)</f>
        <v>0</v>
      </c>
      <c r="J14" s="110" t="s">
        <v>5420</v>
      </c>
      <c r="K14" s="47" t="str">
        <f>VLOOKUP(J14,'Species List'!$H$1:$J$9,2,FALSE)</f>
        <v>&gt;0-1%</v>
      </c>
      <c r="L14" s="47">
        <f>VLOOKUP(K14,'Species List'!$I$1:$N$8,2,FALSE)</f>
        <v>0.5</v>
      </c>
      <c r="M14" s="104">
        <f t="shared" si="2"/>
        <v>0.5</v>
      </c>
      <c r="N14" s="88">
        <f t="shared" si="0"/>
        <v>1.2195121951219513E-2</v>
      </c>
      <c r="O14" s="102">
        <f t="shared" si="3"/>
        <v>3.6585365853658541E-2</v>
      </c>
    </row>
    <row r="15" spans="1:15" x14ac:dyDescent="0.2">
      <c r="A15" s="105" t="s">
        <v>3851</v>
      </c>
      <c r="B15" s="44" t="str">
        <f>IF(LEN(VLOOKUP(A15,'Species List'!$A:$G,2,FALSE))=0,"",VLOOKUP(A15,'Species List'!$A:$G,2,FALSE))</f>
        <v/>
      </c>
      <c r="C15" s="44">
        <f>IF(LEN(VLOOKUP(A15,'Species List'!$A:$G,3,FALSE))=0,"",VLOOKUP(A15,'Species List'!$A:$G,3,FALSE))</f>
        <v>3</v>
      </c>
      <c r="D15" s="103">
        <f t="shared" si="1"/>
        <v>3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FACU</v>
      </c>
      <c r="H15" s="44">
        <f>VLOOKUP(A15,'Species List'!$A:$G,7,FALSE)</f>
        <v>0</v>
      </c>
      <c r="J15" s="110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2"/>
        <v>3</v>
      </c>
      <c r="N15" s="88">
        <f t="shared" si="0"/>
        <v>7.3170731707317069E-2</v>
      </c>
      <c r="O15" s="102">
        <f t="shared" si="3"/>
        <v>0.21951219512195119</v>
      </c>
    </row>
    <row r="16" spans="1:15" ht="14.4" x14ac:dyDescent="0.3">
      <c r="A16" s="109" t="s">
        <v>3538</v>
      </c>
      <c r="B16" s="44" t="str">
        <f>IF(LEN(VLOOKUP(A16,'Species List'!$A:$G,2,FALSE))=0,"",VLOOKUP(A16,'Species List'!$A:$G,2,FALSE))</f>
        <v>quaking aspen</v>
      </c>
      <c r="C16" s="44">
        <f>IF(LEN(VLOOKUP(A16,'Species List'!$A:$G,3,FALSE))=0,"",VLOOKUP(A16,'Species List'!$A:$G,3,FALSE))</f>
        <v>2</v>
      </c>
      <c r="D16" s="103">
        <f t="shared" si="1"/>
        <v>2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[FAC]</v>
      </c>
      <c r="H16" s="44">
        <f>VLOOKUP(A16,'Species List'!$A:$G,7,FALSE)</f>
        <v>0</v>
      </c>
      <c r="J16" s="110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2"/>
        <v>3</v>
      </c>
      <c r="N16" s="88">
        <f t="shared" si="0"/>
        <v>7.3170731707317069E-2</v>
      </c>
      <c r="O16" s="102">
        <f t="shared" si="3"/>
        <v>0.14634146341463414</v>
      </c>
    </row>
    <row r="17" spans="1:15" x14ac:dyDescent="0.2">
      <c r="A17" s="95" t="s">
        <v>5441</v>
      </c>
      <c r="B17" s="44" t="e">
        <f>IF(LEN(VLOOKUP(A17,'Species List'!$A:$G,2,FALSE))=0,"",VLOOKUP(A17,'Species List'!$A:$G,2,FALSE))</f>
        <v>#N/A</v>
      </c>
      <c r="C17" s="44">
        <v>3</v>
      </c>
      <c r="D17" s="103">
        <f t="shared" si="1"/>
        <v>3</v>
      </c>
      <c r="E17" s="44" t="e">
        <f>IF(LEN(VLOOKUP(A17,'Species List'!$A:$G,4,FALSE))=0,"",VLOOKUP(A17,'Species List'!$A:$G,4,FALSE))</f>
        <v>#N/A</v>
      </c>
      <c r="F17" s="44" t="s">
        <v>147</v>
      </c>
      <c r="G17" s="44" t="e">
        <f>IF(LEN(VLOOKUP(A17,'Species List'!$A:$G,6,FALSE))=0,"",VLOOKUP(A17,'Species List'!$A:$G,6,FALSE))</f>
        <v>#N/A</v>
      </c>
      <c r="H17" s="44" t="e">
        <f>VLOOKUP(A17,'Species List'!$A:$G,7,FALSE)</f>
        <v>#N/A</v>
      </c>
      <c r="J17" s="110" t="s">
        <v>5420</v>
      </c>
      <c r="K17" s="47" t="str">
        <f>VLOOKUP(J17,'Species List'!$H$1:$J$9,2,FALSE)</f>
        <v>&gt;0-1%</v>
      </c>
      <c r="L17" s="47">
        <f>VLOOKUP(K17,'Species List'!$I$1:$N$8,2,FALSE)</f>
        <v>0.5</v>
      </c>
      <c r="M17" s="104">
        <f t="shared" si="2"/>
        <v>0.5</v>
      </c>
      <c r="N17" s="88">
        <f t="shared" si="0"/>
        <v>1.2195121951219513E-2</v>
      </c>
      <c r="O17" s="102">
        <f t="shared" si="3"/>
        <v>3.6585365853658541E-2</v>
      </c>
    </row>
    <row r="18" spans="1:15" x14ac:dyDescent="0.2">
      <c r="A18" s="95" t="s">
        <v>2145</v>
      </c>
      <c r="B18" s="44" t="str">
        <f>IF(LEN(VLOOKUP(A18,'Species List'!$A:$G,2,FALSE))=0,"",VLOOKUP(A18,'Species List'!$A:$G,2,FALSE))</f>
        <v>green ash</v>
      </c>
      <c r="C18" s="44">
        <f>IF(LEN(VLOOKUP(A18,'Species List'!$A:$G,3,FALSE))=0,"",VLOOKUP(A18,'Species List'!$A:$G,3,FALSE))</f>
        <v>2</v>
      </c>
      <c r="D18" s="103">
        <f t="shared" si="1"/>
        <v>2</v>
      </c>
      <c r="E18" s="44" t="str">
        <f>IF(LEN(VLOOKUP(A18,'Species List'!$A:$G,4,FALSE))=0,"",VLOOKUP(A18,'Species List'!$A:$G,4,FALSE))</f>
        <v>D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FACW</v>
      </c>
      <c r="H18" s="44">
        <f>VLOOKUP(A18,'Species List'!$A:$G,7,FALSE)</f>
        <v>0</v>
      </c>
      <c r="J18" s="110" t="s">
        <v>5420</v>
      </c>
      <c r="K18" s="47" t="str">
        <f>VLOOKUP(J18,'Species List'!$H$1:$J$9,2,FALSE)</f>
        <v>&gt;0-1%</v>
      </c>
      <c r="L18" s="47">
        <f>VLOOKUP(K18,'Species List'!$I$1:$N$8,2,FALSE)</f>
        <v>0.5</v>
      </c>
      <c r="M18" s="104">
        <f t="shared" si="2"/>
        <v>0.5</v>
      </c>
      <c r="N18" s="88">
        <f t="shared" si="0"/>
        <v>1.2195121951219513E-2</v>
      </c>
      <c r="O18" s="102">
        <f t="shared" si="3"/>
        <v>2.4390243902439025E-2</v>
      </c>
    </row>
    <row r="19" spans="1:15" x14ac:dyDescent="0.2">
      <c r="A19" s="95" t="s">
        <v>2560</v>
      </c>
      <c r="B19" s="44" t="str">
        <f>IF(LEN(VLOOKUP(A19,'Species List'!$A:$G,2,FALSE))=0,"",VLOOKUP(A19,'Species List'!$A:$G,2,FALSE))</f>
        <v/>
      </c>
      <c r="C19" s="44">
        <f>IF(LEN(VLOOKUP(A19,'Species List'!$A:$G,3,FALSE))=0,"",VLOOKUP(A19,'Species List'!$A:$G,3,FALSE))</f>
        <v>3</v>
      </c>
      <c r="D19" s="103">
        <f t="shared" si="1"/>
        <v>3</v>
      </c>
      <c r="E19" s="44" t="str">
        <f>IF(LEN(VLOOKUP(A19,'Species List'!$A:$G,4,FALSE))=0,"",VLOOKUP(A19,'Species List'!$A:$G,4,FALSE))</f>
        <v>E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110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2"/>
        <v>3</v>
      </c>
      <c r="N19" s="88">
        <f t="shared" si="0"/>
        <v>7.3170731707317069E-2</v>
      </c>
      <c r="O19" s="102">
        <f t="shared" si="3"/>
        <v>0.21951219512195119</v>
      </c>
    </row>
    <row r="20" spans="1:15" x14ac:dyDescent="0.2">
      <c r="A20" s="95" t="s">
        <v>3698</v>
      </c>
      <c r="B20" s="44" t="str">
        <f>IF(LEN(VLOOKUP(A20,'Species List'!$A:$G,2,FALSE))=0,"",VLOOKUP(A20,'Species List'!$A:$G,2,FALSE))</f>
        <v>northern red oak</v>
      </c>
      <c r="C20" s="44">
        <f>IF(LEN(VLOOKUP(A20,'Species List'!$A:$G,3,FALSE))=0,"",VLOOKUP(A20,'Species List'!$A:$G,3,FALSE))</f>
        <v>5</v>
      </c>
      <c r="D20" s="103">
        <f t="shared" si="1"/>
        <v>5</v>
      </c>
      <c r="E20" s="44" t="str">
        <f>IF(LEN(VLOOKUP(A20,'Species List'!$A:$G,4,FALSE))=0,"",VLOOKUP(A20,'Species List'!$A:$G,4,FALSE))</f>
        <v>D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FACU</v>
      </c>
      <c r="H20" s="44">
        <f>VLOOKUP(A20,'Species List'!$A:$G,7,FALSE)</f>
        <v>0</v>
      </c>
      <c r="J20" s="110" t="s">
        <v>5420</v>
      </c>
      <c r="K20" s="47" t="str">
        <f>VLOOKUP(J20,'Species List'!$H$1:$J$9,2,FALSE)</f>
        <v>&gt;0-1%</v>
      </c>
      <c r="L20" s="47">
        <f>VLOOKUP(K20,'Species List'!$I$1:$N$8,2,FALSE)</f>
        <v>0.5</v>
      </c>
      <c r="M20" s="104">
        <f t="shared" si="2"/>
        <v>0.5</v>
      </c>
      <c r="N20" s="88">
        <f t="shared" si="0"/>
        <v>1.2195121951219513E-2</v>
      </c>
      <c r="O20" s="102">
        <f t="shared" si="3"/>
        <v>6.097560975609756E-2</v>
      </c>
    </row>
    <row r="21" spans="1:15" x14ac:dyDescent="0.2">
      <c r="A21" s="111" t="s">
        <v>4768</v>
      </c>
      <c r="B21" s="44" t="str">
        <f>IF(LEN(VLOOKUP(A21,'Species List'!$A:$G,2,FALSE))=0,"",VLOOKUP(A21,'Species List'!$A:$G,2,FALSE))</f>
        <v>wild grape</v>
      </c>
      <c r="C21" s="44">
        <f>IF(LEN(VLOOKUP(A21,'Species List'!$A:$G,3,FALSE))=0,"",VLOOKUP(A21,'Species List'!$A:$G,3,FALSE))</f>
        <v>2</v>
      </c>
      <c r="D21" s="103">
        <f t="shared" si="1"/>
        <v>2</v>
      </c>
      <c r="E21" s="44" t="str">
        <f>IF(LEN(VLOOKUP(A21,'Species List'!$A:$G,4,FALSE))=0,"",VLOOKUP(A21,'Species List'!$A:$G,4,FALSE))</f>
        <v>C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FACW-</v>
      </c>
      <c r="H21" s="44">
        <f>VLOOKUP(A21,'Species List'!$A:$G,7,FALSE)</f>
        <v>0</v>
      </c>
      <c r="J21" s="95"/>
      <c r="K21" s="47" t="e">
        <f>VLOOKUP(J21,'Species List'!$H$1:$J$9,2,FALSE)</f>
        <v>#N/A</v>
      </c>
      <c r="L21" s="47" t="e">
        <f>VLOOKUP(K21,'Species List'!$I$1:$N$8,2,FALSE)</f>
        <v>#N/A</v>
      </c>
      <c r="M21" s="104" t="e">
        <f t="shared" si="2"/>
        <v>#N/A</v>
      </c>
      <c r="N21" s="88" t="e">
        <f t="shared" si="0"/>
        <v>#N/A</v>
      </c>
      <c r="O21" s="102" t="e">
        <f t="shared" si="3"/>
        <v>#N/A</v>
      </c>
    </row>
    <row r="22" spans="1:15" x14ac:dyDescent="0.2">
      <c r="A22" s="112" t="s">
        <v>5433</v>
      </c>
      <c r="B22" s="44" t="str">
        <f>IF(LEN(VLOOKUP(A22,'Species List'!$A:$G,2,FALSE))=0,"",VLOOKUP(A22,'Species List'!$A:$G,2,FALSE))</f>
        <v>woodbine</v>
      </c>
      <c r="C22" s="44">
        <f>IF(LEN(VLOOKUP(A22,'Species List'!$A:$G,3,FALSE))=0,"",VLOOKUP(A22,'Species List'!$A:$G,3,FALSE))</f>
        <v>2</v>
      </c>
      <c r="D22" s="103">
        <f t="shared" si="1"/>
        <v>2</v>
      </c>
      <c r="E22" s="44" t="str">
        <f>IF(LEN(VLOOKUP(A22,'Species List'!$A:$G,4,FALSE))=0,"",VLOOKUP(A22,'Species List'!$A:$G,4,FALSE))</f>
        <v>C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FACU</v>
      </c>
      <c r="H22" s="44">
        <f>VLOOKUP(A22,'Species List'!$A:$G,7,FALSE)</f>
        <v>0</v>
      </c>
      <c r="J22" s="95"/>
      <c r="K22" s="47" t="e">
        <f>VLOOKUP(J22,'Species List'!$H$1:$J$9,2,FALSE)</f>
        <v>#N/A</v>
      </c>
      <c r="L22" s="47" t="e">
        <f>VLOOKUP(K22,'Species List'!$I$1:$N$8,2,FALSE)</f>
        <v>#N/A</v>
      </c>
      <c r="M22" s="104" t="e">
        <f t="shared" si="2"/>
        <v>#N/A</v>
      </c>
      <c r="N22" s="88" t="e">
        <f t="shared" si="0"/>
        <v>#N/A</v>
      </c>
      <c r="O22" s="102" t="e">
        <f t="shared" si="3"/>
        <v>#N/A</v>
      </c>
    </row>
    <row r="23" spans="1:15" x14ac:dyDescent="0.2">
      <c r="A23" s="95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1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2"/>
        <v>#N/A</v>
      </c>
      <c r="N23" s="88" t="e">
        <f t="shared" si="0"/>
        <v>#N/A</v>
      </c>
      <c r="O23" s="102" t="e">
        <f t="shared" si="3"/>
        <v>#N/A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1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88" t="e">
        <f t="shared" si="0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1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88" t="e">
        <f t="shared" si="0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1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88" t="e">
        <f t="shared" si="0"/>
        <v>#N/A</v>
      </c>
      <c r="O26" s="102" t="e">
        <f t="shared" si="3"/>
        <v>#N/A</v>
      </c>
    </row>
    <row r="27" spans="1:15" x14ac:dyDescent="0.2">
      <c r="A27" s="94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1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88" t="e">
        <f t="shared" si="0"/>
        <v>#N/A</v>
      </c>
      <c r="O27" s="102" t="e">
        <f t="shared" si="3"/>
        <v>#N/A</v>
      </c>
    </row>
    <row r="28" spans="1:15" x14ac:dyDescent="0.2">
      <c r="A28" s="94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1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88" t="e">
        <f t="shared" si="0"/>
        <v>#N/A</v>
      </c>
      <c r="O28" s="102" t="e">
        <f t="shared" si="3"/>
        <v>#N/A</v>
      </c>
    </row>
    <row r="29" spans="1:15" x14ac:dyDescent="0.2">
      <c r="A29" s="94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1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88" t="e">
        <f t="shared" si="0"/>
        <v>#N/A</v>
      </c>
      <c r="O29" s="102" t="e">
        <f t="shared" si="3"/>
        <v>#N/A</v>
      </c>
    </row>
    <row r="30" spans="1:15" x14ac:dyDescent="0.2">
      <c r="A30" s="94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1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88" t="e">
        <f t="shared" si="0"/>
        <v>#N/A</v>
      </c>
      <c r="O30" s="102" t="e">
        <f t="shared" si="3"/>
        <v>#N/A</v>
      </c>
    </row>
    <row r="31" spans="1:15" x14ac:dyDescent="0.2">
      <c r="A31" s="94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1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88" t="e">
        <f t="shared" si="0"/>
        <v>#N/A</v>
      </c>
      <c r="O31" s="102" t="e">
        <f t="shared" si="3"/>
        <v>#N/A</v>
      </c>
    </row>
    <row r="32" spans="1:15" x14ac:dyDescent="0.2">
      <c r="A32" s="94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1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88" t="e">
        <f t="shared" si="0"/>
        <v>#N/A</v>
      </c>
      <c r="O32" s="102" t="e">
        <f t="shared" si="3"/>
        <v>#N/A</v>
      </c>
    </row>
    <row r="33" spans="1:15" x14ac:dyDescent="0.2">
      <c r="A33" s="94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1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88" t="e">
        <f t="shared" si="0"/>
        <v>#N/A</v>
      </c>
      <c r="O33" s="102" t="e">
        <f t="shared" si="3"/>
        <v>#N/A</v>
      </c>
    </row>
    <row r="34" spans="1:15" x14ac:dyDescent="0.2">
      <c r="A34" s="94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1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88" t="e">
        <f t="shared" si="0"/>
        <v>#N/A</v>
      </c>
      <c r="O34" s="102" t="e">
        <f t="shared" si="3"/>
        <v>#N/A</v>
      </c>
    </row>
    <row r="35" spans="1:15" x14ac:dyDescent="0.2">
      <c r="A35" s="94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1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88" t="e">
        <f t="shared" si="0"/>
        <v>#N/A</v>
      </c>
      <c r="O35" s="102" t="e">
        <f t="shared" si="3"/>
        <v>#N/A</v>
      </c>
    </row>
    <row r="36" spans="1:15" x14ac:dyDescent="0.2">
      <c r="A36" s="94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1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88" t="e">
        <f t="shared" si="0"/>
        <v>#N/A</v>
      </c>
      <c r="O36" s="102" t="e">
        <f t="shared" si="3"/>
        <v>#N/A</v>
      </c>
    </row>
    <row r="37" spans="1:15" x14ac:dyDescent="0.2">
      <c r="A37" s="94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1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88" t="e">
        <f t="shared" si="0"/>
        <v>#N/A</v>
      </c>
      <c r="O37" s="102" t="e">
        <f t="shared" si="3"/>
        <v>#N/A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1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88" t="e">
        <f t="shared" si="0"/>
        <v>#N/A</v>
      </c>
      <c r="O38" s="102" t="e">
        <f t="shared" si="3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1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88" t="e">
        <f t="shared" si="0"/>
        <v>#N/A</v>
      </c>
      <c r="O39" s="102" t="e">
        <f t="shared" si="3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1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88" t="e">
        <f t="shared" si="0"/>
        <v>#N/A</v>
      </c>
      <c r="O40" s="102" t="e">
        <f t="shared" si="3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1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88" t="e">
        <f t="shared" si="0"/>
        <v>#N/A</v>
      </c>
      <c r="O41" s="102" t="e">
        <f t="shared" si="3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1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88" t="e">
        <f t="shared" si="0"/>
        <v>#N/A</v>
      </c>
      <c r="O42" s="102" t="e">
        <f t="shared" si="3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1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88" t="e">
        <f t="shared" si="0"/>
        <v>#N/A</v>
      </c>
      <c r="O43" s="102" t="e">
        <f t="shared" si="3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1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88" t="e">
        <f t="shared" si="0"/>
        <v>#N/A</v>
      </c>
      <c r="O44" s="102" t="e">
        <f t="shared" si="3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1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88" t="e">
        <f t="shared" si="0"/>
        <v>#N/A</v>
      </c>
      <c r="O45" s="102" t="e">
        <f t="shared" si="3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1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88" t="e">
        <f t="shared" si="0"/>
        <v>#N/A</v>
      </c>
      <c r="O46" s="102" t="e">
        <f t="shared" si="3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1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88" t="e">
        <f t="shared" si="0"/>
        <v>#N/A</v>
      </c>
      <c r="O47" s="102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1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88" t="e">
        <f t="shared" si="0"/>
        <v>#N/A</v>
      </c>
      <c r="O48" s="102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1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88" t="e">
        <f t="shared" si="0"/>
        <v>#N/A</v>
      </c>
      <c r="O49" s="102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1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88" t="e">
        <f t="shared" si="0"/>
        <v>#N/A</v>
      </c>
      <c r="O50" s="102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1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88" t="e">
        <f t="shared" si="0"/>
        <v>#N/A</v>
      </c>
      <c r="O51" s="102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1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88" t="e">
        <f t="shared" si="0"/>
        <v>#N/A</v>
      </c>
      <c r="O52" s="102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1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88" t="e">
        <f t="shared" si="0"/>
        <v>#N/A</v>
      </c>
      <c r="O53" s="102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1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88" t="e">
        <f t="shared" si="0"/>
        <v>#N/A</v>
      </c>
      <c r="O54" s="102" t="e">
        <f t="shared" si="3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1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88" t="e">
        <f t="shared" si="0"/>
        <v>#N/A</v>
      </c>
      <c r="O55" s="102" t="e">
        <f t="shared" si="3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1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88" t="e">
        <f t="shared" si="0"/>
        <v>#N/A</v>
      </c>
      <c r="O56" s="102" t="e">
        <f t="shared" si="3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1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88" t="e">
        <f t="shared" si="0"/>
        <v>#N/A</v>
      </c>
      <c r="O57" s="102" t="e">
        <f t="shared" si="3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1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88" t="e">
        <f t="shared" si="0"/>
        <v>#N/A</v>
      </c>
      <c r="O58" s="102" t="e">
        <f t="shared" si="3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1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88" t="e">
        <f t="shared" si="0"/>
        <v>#N/A</v>
      </c>
      <c r="O59" s="102" t="e">
        <f t="shared" si="3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1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88" t="e">
        <f t="shared" si="0"/>
        <v>#N/A</v>
      </c>
      <c r="O60" s="102" t="e">
        <f t="shared" si="3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1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88" t="e">
        <f t="shared" si="0"/>
        <v>#N/A</v>
      </c>
      <c r="O61" s="102" t="e">
        <f t="shared" si="3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1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88" t="e">
        <f t="shared" si="0"/>
        <v>#N/A</v>
      </c>
      <c r="O62" s="102" t="e">
        <f t="shared" si="3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1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88" t="e">
        <f t="shared" si="0"/>
        <v>#N/A</v>
      </c>
      <c r="O63" s="102" t="e">
        <f t="shared" si="3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1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88" t="e">
        <f t="shared" si="0"/>
        <v>#N/A</v>
      </c>
      <c r="O64" s="102" t="e">
        <f t="shared" si="3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1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88" t="e">
        <f t="shared" si="0"/>
        <v>#N/A</v>
      </c>
      <c r="O65" s="102" t="e">
        <f t="shared" si="3"/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1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88" t="e">
        <f t="shared" si="0"/>
        <v>#N/A</v>
      </c>
      <c r="O66" s="102" t="e">
        <f t="shared" si="3"/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1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88" t="e">
        <f t="shared" si="0"/>
        <v>#N/A</v>
      </c>
      <c r="O67" s="102" t="e">
        <f t="shared" si="3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1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88" t="e">
        <f t="shared" si="0"/>
        <v>#N/A</v>
      </c>
      <c r="O68" s="102" t="e">
        <f t="shared" si="3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1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88" t="e">
        <f t="shared" si="0"/>
        <v>#N/A</v>
      </c>
      <c r="O69" s="102" t="e">
        <f t="shared" si="3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1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88" t="e">
        <f t="shared" si="0"/>
        <v>#N/A</v>
      </c>
      <c r="O70" s="102" t="e">
        <f t="shared" si="3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1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88" t="e">
        <f t="shared" si="0"/>
        <v>#N/A</v>
      </c>
      <c r="O71" s="102" t="e">
        <f t="shared" si="3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1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88" t="e">
        <f t="shared" si="0"/>
        <v>#N/A</v>
      </c>
      <c r="O72" s="102" t="e">
        <f t="shared" si="3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1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88" t="e">
        <f t="shared" si="0"/>
        <v>#N/A</v>
      </c>
      <c r="O73" s="102" t="e">
        <f t="shared" si="3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1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88" t="e">
        <f t="shared" si="0"/>
        <v>#N/A</v>
      </c>
      <c r="O74" s="102" t="e">
        <f t="shared" si="3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1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88" t="e">
        <f t="shared" si="0"/>
        <v>#N/A</v>
      </c>
      <c r="O75" s="102" t="e">
        <f t="shared" si="3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1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88" t="e">
        <f t="shared" ref="N76:N139" si="4">L76/$L$151</f>
        <v>#N/A</v>
      </c>
      <c r="O76" s="102" t="e">
        <f t="shared" si="3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5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6">VALUE(L77)</f>
        <v>#N/A</v>
      </c>
      <c r="N77" s="88" t="e">
        <f t="shared" si="4"/>
        <v>#N/A</v>
      </c>
      <c r="O77" s="102" t="e">
        <f t="shared" ref="O77:O140" si="7">D77*N77</f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5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6"/>
        <v>#N/A</v>
      </c>
      <c r="N78" s="88" t="e">
        <f t="shared" si="4"/>
        <v>#N/A</v>
      </c>
      <c r="O78" s="102" t="e">
        <f t="shared" si="7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5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6"/>
        <v>#N/A</v>
      </c>
      <c r="N79" s="88" t="e">
        <f t="shared" si="4"/>
        <v>#N/A</v>
      </c>
      <c r="O79" s="102" t="e">
        <f t="shared" si="7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5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6"/>
        <v>#N/A</v>
      </c>
      <c r="N80" s="88" t="e">
        <f t="shared" si="4"/>
        <v>#N/A</v>
      </c>
      <c r="O80" s="102" t="e">
        <f t="shared" si="7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5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6"/>
        <v>#N/A</v>
      </c>
      <c r="N81" s="88" t="e">
        <f t="shared" si="4"/>
        <v>#N/A</v>
      </c>
      <c r="O81" s="102" t="e">
        <f t="shared" si="7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5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6"/>
        <v>#N/A</v>
      </c>
      <c r="N82" s="88" t="e">
        <f t="shared" si="4"/>
        <v>#N/A</v>
      </c>
      <c r="O82" s="102" t="e">
        <f t="shared" si="7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5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6"/>
        <v>#N/A</v>
      </c>
      <c r="N83" s="88" t="e">
        <f t="shared" si="4"/>
        <v>#N/A</v>
      </c>
      <c r="O83" s="102" t="e">
        <f t="shared" si="7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5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6"/>
        <v>#N/A</v>
      </c>
      <c r="N84" s="88" t="e">
        <f t="shared" si="4"/>
        <v>#N/A</v>
      </c>
      <c r="O84" s="102" t="e">
        <f t="shared" si="7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5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6"/>
        <v>#N/A</v>
      </c>
      <c r="N85" s="88" t="e">
        <f t="shared" si="4"/>
        <v>#N/A</v>
      </c>
      <c r="O85" s="102" t="e">
        <f t="shared" si="7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5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6"/>
        <v>#N/A</v>
      </c>
      <c r="N86" s="88" t="e">
        <f t="shared" si="4"/>
        <v>#N/A</v>
      </c>
      <c r="O86" s="102" t="e">
        <f t="shared" si="7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5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6"/>
        <v>#N/A</v>
      </c>
      <c r="N87" s="88" t="e">
        <f t="shared" si="4"/>
        <v>#N/A</v>
      </c>
      <c r="O87" s="102" t="e">
        <f t="shared" si="7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5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6"/>
        <v>#N/A</v>
      </c>
      <c r="N88" s="88" t="e">
        <f t="shared" si="4"/>
        <v>#N/A</v>
      </c>
      <c r="O88" s="102" t="e">
        <f t="shared" si="7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5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6"/>
        <v>#N/A</v>
      </c>
      <c r="N89" s="88" t="e">
        <f t="shared" si="4"/>
        <v>#N/A</v>
      </c>
      <c r="O89" s="102" t="e">
        <f t="shared" si="7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5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6"/>
        <v>#N/A</v>
      </c>
      <c r="N90" s="88" t="e">
        <f t="shared" si="4"/>
        <v>#N/A</v>
      </c>
      <c r="O90" s="102" t="e">
        <f t="shared" si="7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5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6"/>
        <v>#N/A</v>
      </c>
      <c r="N91" s="88" t="e">
        <f t="shared" si="4"/>
        <v>#N/A</v>
      </c>
      <c r="O91" s="102" t="e">
        <f t="shared" si="7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5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6"/>
        <v>#N/A</v>
      </c>
      <c r="N92" s="88" t="e">
        <f t="shared" si="4"/>
        <v>#N/A</v>
      </c>
      <c r="O92" s="102" t="e">
        <f t="shared" si="7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5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6"/>
        <v>#N/A</v>
      </c>
      <c r="N93" s="88" t="e">
        <f t="shared" si="4"/>
        <v>#N/A</v>
      </c>
      <c r="O93" s="102" t="e">
        <f t="shared" si="7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5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6"/>
        <v>#N/A</v>
      </c>
      <c r="N94" s="88" t="e">
        <f t="shared" si="4"/>
        <v>#N/A</v>
      </c>
      <c r="O94" s="102" t="e">
        <f t="shared" si="7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5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6"/>
        <v>#N/A</v>
      </c>
      <c r="N95" s="88" t="e">
        <f t="shared" si="4"/>
        <v>#N/A</v>
      </c>
      <c r="O95" s="102" t="e">
        <f t="shared" si="7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5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6"/>
        <v>#N/A</v>
      </c>
      <c r="N96" s="88" t="e">
        <f t="shared" si="4"/>
        <v>#N/A</v>
      </c>
      <c r="O96" s="102" t="e">
        <f t="shared" si="7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5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6"/>
        <v>#N/A</v>
      </c>
      <c r="N97" s="88" t="e">
        <f t="shared" si="4"/>
        <v>#N/A</v>
      </c>
      <c r="O97" s="102" t="e">
        <f t="shared" si="7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5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6"/>
        <v>#N/A</v>
      </c>
      <c r="N98" s="88" t="e">
        <f t="shared" si="4"/>
        <v>#N/A</v>
      </c>
      <c r="O98" s="102" t="e">
        <f t="shared" si="7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5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6"/>
        <v>#N/A</v>
      </c>
      <c r="N99" s="88" t="e">
        <f t="shared" si="4"/>
        <v>#N/A</v>
      </c>
      <c r="O99" s="102" t="e">
        <f t="shared" si="7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5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6"/>
        <v>#N/A</v>
      </c>
      <c r="N100" s="88" t="e">
        <f t="shared" si="4"/>
        <v>#N/A</v>
      </c>
      <c r="O100" s="102" t="e">
        <f t="shared" si="7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5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6"/>
        <v>#N/A</v>
      </c>
      <c r="N101" s="88" t="e">
        <f t="shared" si="4"/>
        <v>#N/A</v>
      </c>
      <c r="O101" s="102" t="e">
        <f t="shared" si="7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5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6"/>
        <v>#N/A</v>
      </c>
      <c r="N102" s="88" t="e">
        <f t="shared" si="4"/>
        <v>#N/A</v>
      </c>
      <c r="O102" s="102" t="e">
        <f t="shared" si="7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5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6"/>
        <v>#N/A</v>
      </c>
      <c r="N103" s="88" t="e">
        <f t="shared" si="4"/>
        <v>#N/A</v>
      </c>
      <c r="O103" s="102" t="e">
        <f t="shared" si="7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5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6"/>
        <v>#N/A</v>
      </c>
      <c r="N104" s="88" t="e">
        <f t="shared" si="4"/>
        <v>#N/A</v>
      </c>
      <c r="O104" s="102" t="e">
        <f t="shared" si="7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5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6"/>
        <v>#N/A</v>
      </c>
      <c r="N105" s="88" t="e">
        <f t="shared" si="4"/>
        <v>#N/A</v>
      </c>
      <c r="O105" s="102" t="e">
        <f t="shared" si="7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5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6"/>
        <v>#N/A</v>
      </c>
      <c r="N106" s="88" t="e">
        <f t="shared" si="4"/>
        <v>#N/A</v>
      </c>
      <c r="O106" s="102" t="e">
        <f t="shared" si="7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5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6"/>
        <v>#N/A</v>
      </c>
      <c r="N107" s="88" t="e">
        <f t="shared" si="4"/>
        <v>#N/A</v>
      </c>
      <c r="O107" s="102" t="e">
        <f t="shared" si="7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5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6"/>
        <v>#N/A</v>
      </c>
      <c r="N108" s="88" t="e">
        <f t="shared" si="4"/>
        <v>#N/A</v>
      </c>
      <c r="O108" s="102" t="e">
        <f t="shared" si="7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5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6"/>
        <v>#N/A</v>
      </c>
      <c r="N109" s="88" t="e">
        <f t="shared" si="4"/>
        <v>#N/A</v>
      </c>
      <c r="O109" s="102" t="e">
        <f t="shared" si="7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5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6"/>
        <v>#N/A</v>
      </c>
      <c r="N110" s="88" t="e">
        <f t="shared" si="4"/>
        <v>#N/A</v>
      </c>
      <c r="O110" s="102" t="e">
        <f t="shared" si="7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5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6"/>
        <v>#N/A</v>
      </c>
      <c r="N111" s="88" t="e">
        <f t="shared" si="4"/>
        <v>#N/A</v>
      </c>
      <c r="O111" s="102" t="e">
        <f t="shared" si="7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5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6"/>
        <v>#N/A</v>
      </c>
      <c r="N112" s="88" t="e">
        <f t="shared" si="4"/>
        <v>#N/A</v>
      </c>
      <c r="O112" s="102" t="e">
        <f t="shared" si="7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5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6"/>
        <v>#N/A</v>
      </c>
      <c r="N113" s="88" t="e">
        <f t="shared" si="4"/>
        <v>#N/A</v>
      </c>
      <c r="O113" s="102" t="e">
        <f t="shared" si="7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5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6"/>
        <v>#N/A</v>
      </c>
      <c r="N114" s="88" t="e">
        <f t="shared" si="4"/>
        <v>#N/A</v>
      </c>
      <c r="O114" s="102" t="e">
        <f t="shared" si="7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5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6"/>
        <v>#N/A</v>
      </c>
      <c r="N115" s="88" t="e">
        <f t="shared" si="4"/>
        <v>#N/A</v>
      </c>
      <c r="O115" s="102" t="e">
        <f t="shared" si="7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5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6"/>
        <v>#N/A</v>
      </c>
      <c r="N116" s="88" t="e">
        <f t="shared" si="4"/>
        <v>#N/A</v>
      </c>
      <c r="O116" s="102" t="e">
        <f t="shared" si="7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5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6"/>
        <v>#N/A</v>
      </c>
      <c r="N117" s="88" t="e">
        <f t="shared" si="4"/>
        <v>#N/A</v>
      </c>
      <c r="O117" s="102" t="e">
        <f t="shared" si="7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5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6"/>
        <v>#N/A</v>
      </c>
      <c r="N118" s="88" t="e">
        <f t="shared" si="4"/>
        <v>#N/A</v>
      </c>
      <c r="O118" s="102" t="e">
        <f t="shared" si="7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5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6"/>
        <v>#N/A</v>
      </c>
      <c r="N119" s="88" t="e">
        <f t="shared" si="4"/>
        <v>#N/A</v>
      </c>
      <c r="O119" s="102" t="e">
        <f t="shared" si="7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5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6"/>
        <v>#N/A</v>
      </c>
      <c r="N120" s="88" t="e">
        <f t="shared" si="4"/>
        <v>#N/A</v>
      </c>
      <c r="O120" s="102" t="e">
        <f t="shared" si="7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5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6"/>
        <v>#N/A</v>
      </c>
      <c r="N121" s="88" t="e">
        <f t="shared" si="4"/>
        <v>#N/A</v>
      </c>
      <c r="O121" s="102" t="e">
        <f t="shared" si="7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5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6"/>
        <v>#N/A</v>
      </c>
      <c r="N122" s="88" t="e">
        <f t="shared" si="4"/>
        <v>#N/A</v>
      </c>
      <c r="O122" s="102" t="e">
        <f t="shared" si="7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5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6"/>
        <v>#N/A</v>
      </c>
      <c r="N123" s="88" t="e">
        <f t="shared" si="4"/>
        <v>#N/A</v>
      </c>
      <c r="O123" s="102" t="e">
        <f t="shared" si="7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5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6"/>
        <v>#N/A</v>
      </c>
      <c r="N124" s="88" t="e">
        <f t="shared" si="4"/>
        <v>#N/A</v>
      </c>
      <c r="O124" s="102" t="e">
        <f t="shared" si="7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5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6"/>
        <v>#N/A</v>
      </c>
      <c r="N125" s="88" t="e">
        <f t="shared" si="4"/>
        <v>#N/A</v>
      </c>
      <c r="O125" s="102" t="e">
        <f t="shared" si="7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5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6"/>
        <v>#N/A</v>
      </c>
      <c r="N126" s="88" t="e">
        <f t="shared" si="4"/>
        <v>#N/A</v>
      </c>
      <c r="O126" s="102" t="e">
        <f t="shared" si="7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5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6"/>
        <v>#N/A</v>
      </c>
      <c r="N127" s="88" t="e">
        <f t="shared" si="4"/>
        <v>#N/A</v>
      </c>
      <c r="O127" s="102" t="e">
        <f t="shared" si="7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5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6"/>
        <v>#N/A</v>
      </c>
      <c r="N128" s="88" t="e">
        <f t="shared" si="4"/>
        <v>#N/A</v>
      </c>
      <c r="O128" s="102" t="e">
        <f t="shared" si="7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5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6"/>
        <v>#N/A</v>
      </c>
      <c r="N129" s="88" t="e">
        <f t="shared" si="4"/>
        <v>#N/A</v>
      </c>
      <c r="O129" s="102" t="e">
        <f t="shared" si="7"/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5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6"/>
        <v>#N/A</v>
      </c>
      <c r="N130" s="88" t="e">
        <f t="shared" si="4"/>
        <v>#N/A</v>
      </c>
      <c r="O130" s="102" t="e">
        <f t="shared" si="7"/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5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6"/>
        <v>#N/A</v>
      </c>
      <c r="N131" s="88" t="e">
        <f t="shared" si="4"/>
        <v>#N/A</v>
      </c>
      <c r="O131" s="102" t="e">
        <f t="shared" si="7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5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6"/>
        <v>#N/A</v>
      </c>
      <c r="N132" s="88" t="e">
        <f t="shared" si="4"/>
        <v>#N/A</v>
      </c>
      <c r="O132" s="102" t="e">
        <f t="shared" si="7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5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6"/>
        <v>#N/A</v>
      </c>
      <c r="N133" s="88" t="e">
        <f t="shared" si="4"/>
        <v>#N/A</v>
      </c>
      <c r="O133" s="102" t="e">
        <f t="shared" si="7"/>
        <v>#N/A</v>
      </c>
    </row>
    <row r="134" spans="1:15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5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6"/>
        <v>#N/A</v>
      </c>
      <c r="N134" s="88" t="e">
        <f t="shared" si="4"/>
        <v>#N/A</v>
      </c>
      <c r="O134" s="102" t="e">
        <f t="shared" si="7"/>
        <v>#N/A</v>
      </c>
    </row>
    <row r="135" spans="1:15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5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6"/>
        <v>#N/A</v>
      </c>
      <c r="N135" s="88" t="e">
        <f t="shared" si="4"/>
        <v>#N/A</v>
      </c>
      <c r="O135" s="102" t="e">
        <f t="shared" si="7"/>
        <v>#N/A</v>
      </c>
    </row>
    <row r="136" spans="1:15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5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6"/>
        <v>#N/A</v>
      </c>
      <c r="N136" s="88" t="e">
        <f t="shared" si="4"/>
        <v>#N/A</v>
      </c>
      <c r="O136" s="102" t="e">
        <f t="shared" si="7"/>
        <v>#N/A</v>
      </c>
    </row>
    <row r="137" spans="1:15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5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6"/>
        <v>#N/A</v>
      </c>
      <c r="N137" s="88" t="e">
        <f t="shared" si="4"/>
        <v>#N/A</v>
      </c>
      <c r="O137" s="102" t="e">
        <f t="shared" si="7"/>
        <v>#N/A</v>
      </c>
    </row>
    <row r="138" spans="1:15" x14ac:dyDescent="0.2">
      <c r="A138" s="94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5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6"/>
        <v>#N/A</v>
      </c>
      <c r="N138" s="88" t="e">
        <f t="shared" si="4"/>
        <v>#N/A</v>
      </c>
      <c r="O138" s="102" t="e">
        <f t="shared" si="7"/>
        <v>#N/A</v>
      </c>
    </row>
    <row r="139" spans="1:15" x14ac:dyDescent="0.2">
      <c r="A139" s="94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5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6"/>
        <v>#N/A</v>
      </c>
      <c r="N139" s="88" t="e">
        <f t="shared" si="4"/>
        <v>#N/A</v>
      </c>
      <c r="O139" s="102" t="e">
        <f t="shared" si="7"/>
        <v>#N/A</v>
      </c>
    </row>
    <row r="140" spans="1:15" x14ac:dyDescent="0.2">
      <c r="A140" s="94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5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6"/>
        <v>#N/A</v>
      </c>
      <c r="N140" s="88" t="e">
        <f t="shared" ref="N140:N150" si="8">L140/$L$151</f>
        <v>#N/A</v>
      </c>
      <c r="O140" s="102" t="e">
        <f t="shared" si="7"/>
        <v>#N/A</v>
      </c>
    </row>
    <row r="141" spans="1:15" x14ac:dyDescent="0.2">
      <c r="A141" s="94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9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0">VALUE(L141)</f>
        <v>#N/A</v>
      </c>
      <c r="N141" s="88" t="e">
        <f t="shared" si="8"/>
        <v>#N/A</v>
      </c>
      <c r="O141" s="102" t="e">
        <f t="shared" ref="O141:O150" si="11">D141*N141</f>
        <v>#N/A</v>
      </c>
    </row>
    <row r="142" spans="1:15" x14ac:dyDescent="0.2">
      <c r="A142" s="94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9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0"/>
        <v>#N/A</v>
      </c>
      <c r="N142" s="88" t="e">
        <f t="shared" si="8"/>
        <v>#N/A</v>
      </c>
      <c r="O142" s="102" t="e">
        <f t="shared" si="11"/>
        <v>#N/A</v>
      </c>
    </row>
    <row r="143" spans="1:15" x14ac:dyDescent="0.2">
      <c r="A143" s="94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9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0"/>
        <v>#N/A</v>
      </c>
      <c r="N143" s="88" t="e">
        <f t="shared" si="8"/>
        <v>#N/A</v>
      </c>
      <c r="O143" s="102" t="e">
        <f t="shared" si="11"/>
        <v>#N/A</v>
      </c>
    </row>
    <row r="144" spans="1:15" x14ac:dyDescent="0.2">
      <c r="A144" s="94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9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0"/>
        <v>#N/A</v>
      </c>
      <c r="N144" s="88" t="e">
        <f t="shared" si="8"/>
        <v>#N/A</v>
      </c>
      <c r="O144" s="102" t="e">
        <f t="shared" si="11"/>
        <v>#N/A</v>
      </c>
    </row>
    <row r="145" spans="1:15" x14ac:dyDescent="0.2">
      <c r="A145" s="94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9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0"/>
        <v>#N/A</v>
      </c>
      <c r="N145" s="88" t="e">
        <f t="shared" si="8"/>
        <v>#N/A</v>
      </c>
      <c r="O145" s="102" t="e">
        <f t="shared" si="11"/>
        <v>#N/A</v>
      </c>
    </row>
    <row r="146" spans="1:15" x14ac:dyDescent="0.2">
      <c r="A146" s="94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9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0"/>
        <v>#N/A</v>
      </c>
      <c r="N146" s="88" t="e">
        <f t="shared" si="8"/>
        <v>#N/A</v>
      </c>
      <c r="O146" s="102" t="e">
        <f t="shared" si="11"/>
        <v>#N/A</v>
      </c>
    </row>
    <row r="147" spans="1:15" x14ac:dyDescent="0.2">
      <c r="A147" s="94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9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0"/>
        <v>#N/A</v>
      </c>
      <c r="N147" s="88" t="e">
        <f t="shared" si="8"/>
        <v>#N/A</v>
      </c>
      <c r="O147" s="102" t="e">
        <f t="shared" si="11"/>
        <v>#N/A</v>
      </c>
    </row>
    <row r="148" spans="1:15" x14ac:dyDescent="0.2">
      <c r="A148" s="94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9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0"/>
        <v>#N/A</v>
      </c>
      <c r="N148" s="88" t="e">
        <f t="shared" si="8"/>
        <v>#N/A</v>
      </c>
      <c r="O148" s="102" t="e">
        <f t="shared" si="11"/>
        <v>#N/A</v>
      </c>
    </row>
    <row r="149" spans="1:15" x14ac:dyDescent="0.2">
      <c r="A149" s="94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9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0"/>
        <v>#N/A</v>
      </c>
      <c r="N149" s="88" t="e">
        <f t="shared" si="8"/>
        <v>#N/A</v>
      </c>
      <c r="O149" s="102" t="e">
        <f t="shared" si="11"/>
        <v>#N/A</v>
      </c>
    </row>
    <row r="150" spans="1:15" ht="13.2" thickBot="1" x14ac:dyDescent="0.25">
      <c r="A150" s="94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9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0"/>
        <v>#N/A</v>
      </c>
      <c r="N150" s="45" t="e">
        <f t="shared" si="8"/>
        <v>#N/A</v>
      </c>
      <c r="O150" s="102" t="e">
        <f t="shared" si="11"/>
        <v>#N/A</v>
      </c>
    </row>
    <row r="151" spans="1:15" ht="13.8" thickTop="1" thickBot="1" x14ac:dyDescent="0.25">
      <c r="I151" s="140" t="s">
        <v>5387</v>
      </c>
      <c r="J151" s="141"/>
      <c r="K151" s="142"/>
      <c r="L151" s="63">
        <f>SUMIF(L10:L150,"&gt;=0")</f>
        <v>41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17200F6-EF2B-4BD7-A417-4D8B00727EDA}">
          <x14:formula1>
            <xm:f>'Species List'!$H$1:$H$10</xm:f>
          </x14:formula1>
          <xm:sqref>J10:J11 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A27:A150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Q151"/>
  <sheetViews>
    <sheetView tabSelected="1" workbookViewId="0">
      <selection activeCell="Q22" sqref="Q22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269531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8" t="s">
        <v>127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</row>
    <row r="2" spans="1:15" x14ac:dyDescent="0.2">
      <c r="A2" s="89" t="s">
        <v>138</v>
      </c>
      <c r="B2" s="47"/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5432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47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39"/>
      <c r="C7" s="139"/>
      <c r="D7" s="139"/>
      <c r="E7" s="139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5435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5443</v>
      </c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11" t="s">
        <v>4232</v>
      </c>
      <c r="B12" s="44" t="str">
        <f>IF(LEN(VLOOKUP(A12,'Species List'!$A:$G,2,FALSE))=0,"",VLOOKUP(A12,'Species List'!$A:$G,2,FALSE))</f>
        <v>gray goldenrod</v>
      </c>
      <c r="C12" s="44">
        <f>IF(LEN(VLOOKUP(A12,'Species List'!$A:$G,3,FALSE))=0,"",VLOOKUP(A12,'Species List'!$A:$G,3,FALSE))</f>
        <v>4</v>
      </c>
      <c r="D12" s="103">
        <f>VALUE(C12)</f>
        <v>4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/>
      </c>
      <c r="H12" s="44">
        <f>VLOOKUP(A12,'Species List'!$A:$G,7,FALSE)</f>
        <v>0</v>
      </c>
      <c r="J12" s="114">
        <v>1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88">
        <f>L12/$L$151</f>
        <v>5.5555555555555552E-2</v>
      </c>
      <c r="O12" s="88">
        <f>D12*N12</f>
        <v>0.22222222222222221</v>
      </c>
    </row>
    <row r="13" spans="1:15" x14ac:dyDescent="0.2">
      <c r="A13" s="111" t="s">
        <v>4447</v>
      </c>
      <c r="B13" s="44" t="str">
        <f>IF(LEN(VLOOKUP(A13,'Species List'!$A:$G,2,FALSE))=0,"",VLOOKUP(A13,'Species List'!$A:$G,2,FALSE))</f>
        <v>silky aster</v>
      </c>
      <c r="C13" s="44">
        <f>IF(LEN(VLOOKUP(A13,'Species List'!$A:$G,3,FALSE))=0,"",VLOOKUP(A13,'Species List'!$A:$G,3,FALSE))</f>
        <v>8</v>
      </c>
      <c r="D13" s="103">
        <f t="shared" ref="D13:D76" si="0">VALUE(C13)</f>
        <v>8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/>
      </c>
      <c r="H13" s="44">
        <f>VLOOKUP(A13,'Species List'!$A:$G,7,FALSE)</f>
        <v>0</v>
      </c>
      <c r="J13" s="114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1">VALUE(L13)</f>
        <v>3</v>
      </c>
      <c r="N13" s="102">
        <f t="shared" ref="N13:N76" si="2">L13/$L$151</f>
        <v>5.5555555555555552E-2</v>
      </c>
      <c r="O13" s="102">
        <f t="shared" ref="O13:O76" si="3">D13*N13</f>
        <v>0.44444444444444442</v>
      </c>
    </row>
    <row r="14" spans="1:15" x14ac:dyDescent="0.2">
      <c r="A14" s="111" t="s">
        <v>4750</v>
      </c>
      <c r="B14" s="44" t="str">
        <f>IF(LEN(VLOOKUP(A14,'Species List'!$A:$G,2,FALSE))=0,"",VLOOKUP(A14,'Species List'!$A:$G,2,FALSE))</f>
        <v>beardless birdfoot violet</v>
      </c>
      <c r="C14" s="44">
        <f>IF(LEN(VLOOKUP(A14,'Species List'!$A:$G,3,FALSE))=0,"",VLOOKUP(A14,'Species List'!$A:$G,3,FALSE))</f>
        <v>7</v>
      </c>
      <c r="D14" s="103">
        <f t="shared" si="0"/>
        <v>7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UPL</v>
      </c>
      <c r="H14" s="44">
        <f>VLOOKUP(A14,'Species List'!$A:$G,7,FALSE)</f>
        <v>0</v>
      </c>
      <c r="J14" s="114" t="s">
        <v>5418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1"/>
        <v>3</v>
      </c>
      <c r="N14" s="102">
        <f t="shared" si="2"/>
        <v>5.5555555555555552E-2</v>
      </c>
      <c r="O14" s="102">
        <f t="shared" si="3"/>
        <v>0.38888888888888884</v>
      </c>
    </row>
    <row r="15" spans="1:15" x14ac:dyDescent="0.2">
      <c r="A15" s="113" t="s">
        <v>1615</v>
      </c>
      <c r="B15" s="44" t="str">
        <f>IF(LEN(VLOOKUP(A15,'Species List'!$A:$G,2,FALSE))=0,"",VLOOKUP(A15,'Species List'!$A:$G,2,FALSE))</f>
        <v/>
      </c>
      <c r="C15" s="44">
        <f>IF(LEN(VLOOKUP(A15,'Species List'!$A:$G,3,FALSE))=0,"",VLOOKUP(A15,'Species List'!$A:$G,3,FALSE))</f>
        <v>7</v>
      </c>
      <c r="D15" s="103">
        <f t="shared" si="0"/>
        <v>7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/>
      </c>
      <c r="H15" s="44">
        <f>VLOOKUP(A15,'Species List'!$A:$G,7,FALSE)</f>
        <v>0</v>
      </c>
      <c r="J15" s="114" t="s">
        <v>5420</v>
      </c>
      <c r="K15" s="47" t="str">
        <f>VLOOKUP(J15,'Species List'!$H$1:$J$9,2,FALSE)</f>
        <v>&gt;0-1%</v>
      </c>
      <c r="L15" s="47">
        <f>VLOOKUP(K15,'Species List'!$I$1:$N$8,2,FALSE)</f>
        <v>0.5</v>
      </c>
      <c r="M15" s="104">
        <f t="shared" si="1"/>
        <v>0.5</v>
      </c>
      <c r="N15" s="102">
        <f t="shared" si="2"/>
        <v>9.2592592592592587E-3</v>
      </c>
      <c r="O15" s="102">
        <f t="shared" si="3"/>
        <v>6.4814814814814811E-2</v>
      </c>
    </row>
    <row r="16" spans="1:15" x14ac:dyDescent="0.2">
      <c r="A16" s="111" t="s">
        <v>4434</v>
      </c>
      <c r="B16" s="44" t="str">
        <f>IF(LEN(VLOOKUP(A16,'Species List'!$A:$G,2,FALSE))=0,"",VLOOKUP(A16,'Species List'!$A:$G,2,FALSE))</f>
        <v>skyblue aster</v>
      </c>
      <c r="C16" s="44">
        <f>IF(LEN(VLOOKUP(A16,'Species List'!$A:$G,3,FALSE))=0,"",VLOOKUP(A16,'Species List'!$A:$G,3,FALSE))</f>
        <v>5</v>
      </c>
      <c r="D16" s="103">
        <f t="shared" si="0"/>
        <v>5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/>
      </c>
      <c r="H16" s="44">
        <f>VLOOKUP(A16,'Species List'!$A:$G,7,FALSE)</f>
        <v>0</v>
      </c>
      <c r="J16" s="114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1"/>
        <v>3</v>
      </c>
      <c r="N16" s="102">
        <f t="shared" si="2"/>
        <v>5.5555555555555552E-2</v>
      </c>
      <c r="O16" s="102">
        <f t="shared" si="3"/>
        <v>0.27777777777777779</v>
      </c>
    </row>
    <row r="17" spans="1:17" x14ac:dyDescent="0.2">
      <c r="A17" s="111" t="s">
        <v>2947</v>
      </c>
      <c r="B17" s="44" t="str">
        <f>IF(LEN(VLOOKUP(A17,'Species List'!$A:$G,2,FALSE))=0,"",VLOOKUP(A17,'Species List'!$A:$G,2,FALSE))</f>
        <v>wild bergamot</v>
      </c>
      <c r="C17" s="44">
        <f>IF(LEN(VLOOKUP(A17,'Species List'!$A:$G,3,FALSE))=0,"",VLOOKUP(A17,'Species List'!$A:$G,3,FALSE))</f>
        <v>3</v>
      </c>
      <c r="D17" s="103">
        <f t="shared" si="0"/>
        <v>3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FACU</v>
      </c>
      <c r="H17" s="44">
        <f>VLOOKUP(A17,'Species List'!$A:$G,7,FALSE)</f>
        <v>0</v>
      </c>
      <c r="J17" s="114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1"/>
        <v>3</v>
      </c>
      <c r="N17" s="102">
        <f t="shared" si="2"/>
        <v>5.5555555555555552E-2</v>
      </c>
      <c r="O17" s="102">
        <f t="shared" si="3"/>
        <v>0.16666666666666666</v>
      </c>
    </row>
    <row r="18" spans="1:17" x14ac:dyDescent="0.2">
      <c r="A18" s="111" t="s">
        <v>552</v>
      </c>
      <c r="B18" s="44" t="str">
        <f>IF(LEN(VLOOKUP(A18,'Species List'!$A:$G,2,FALSE))=0,"",VLOOKUP(A18,'Species List'!$A:$G,2,FALSE))</f>
        <v>common milkweed</v>
      </c>
      <c r="C18" s="44">
        <f>IF(LEN(VLOOKUP(A18,'Species List'!$A:$G,3,FALSE))=0,"",VLOOKUP(A18,'Species List'!$A:$G,3,FALSE))</f>
        <v>1</v>
      </c>
      <c r="D18" s="103">
        <f t="shared" si="0"/>
        <v>1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FACU</v>
      </c>
      <c r="H18" s="44">
        <f>VLOOKUP(A18,'Species List'!$A:$G,7,FALSE)</f>
        <v>0</v>
      </c>
      <c r="J18" s="114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1"/>
        <v>3</v>
      </c>
      <c r="N18" s="102">
        <f t="shared" si="2"/>
        <v>5.5555555555555552E-2</v>
      </c>
      <c r="O18" s="102">
        <f t="shared" si="3"/>
        <v>5.5555555555555552E-2</v>
      </c>
    </row>
    <row r="19" spans="1:17" x14ac:dyDescent="0.2">
      <c r="A19" s="111" t="s">
        <v>5444</v>
      </c>
      <c r="B19" s="44" t="e">
        <f>IF(LEN(VLOOKUP(A19,'Species List'!$A:$G,2,FALSE))=0,"",VLOOKUP(A19,'Species List'!$A:$G,2,FALSE))</f>
        <v>#N/A</v>
      </c>
      <c r="C19" s="44">
        <v>2</v>
      </c>
      <c r="D19" s="103">
        <f t="shared" si="0"/>
        <v>2</v>
      </c>
      <c r="E19" s="44" t="e">
        <f>IF(LEN(VLOOKUP(A19,'Species List'!$A:$G,4,FALSE))=0,"",VLOOKUP(A19,'Species List'!$A:$G,4,FALSE))</f>
        <v>#N/A</v>
      </c>
      <c r="F19" s="44" t="s">
        <v>147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114">
        <v>1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1"/>
        <v>3</v>
      </c>
      <c r="N19" s="102">
        <f t="shared" si="2"/>
        <v>5.5555555555555552E-2</v>
      </c>
      <c r="O19" s="102">
        <f t="shared" si="3"/>
        <v>0.1111111111111111</v>
      </c>
    </row>
    <row r="20" spans="1:17" x14ac:dyDescent="0.2">
      <c r="A20" s="111" t="s">
        <v>234</v>
      </c>
      <c r="B20" s="44" t="str">
        <f>IF(LEN(VLOOKUP(A20,'Species List'!$A:$G,2,FALSE))=0,"",VLOOKUP(A20,'Species List'!$A:$G,2,FALSE))</f>
        <v>white snakeroot</v>
      </c>
      <c r="C20" s="44">
        <f>IF(LEN(VLOOKUP(A20,'Species List'!$A:$G,3,FALSE))=0,"",VLOOKUP(A20,'Species List'!$A:$G,3,FALSE))</f>
        <v>1</v>
      </c>
      <c r="D20" s="103">
        <f t="shared" si="0"/>
        <v>1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FACU</v>
      </c>
      <c r="H20" s="44">
        <f>VLOOKUP(A20,'Species List'!$A:$G,7,FALSE)</f>
        <v>0</v>
      </c>
      <c r="J20" s="114" t="s">
        <v>5420</v>
      </c>
      <c r="K20" s="47" t="str">
        <f>VLOOKUP(J20,'Species List'!$H$1:$J$9,2,FALSE)</f>
        <v>&gt;0-1%</v>
      </c>
      <c r="L20" s="47">
        <f>VLOOKUP(K20,'Species List'!$I$1:$N$8,2,FALSE)</f>
        <v>0.5</v>
      </c>
      <c r="M20" s="104">
        <f t="shared" si="1"/>
        <v>0.5</v>
      </c>
      <c r="N20" s="102">
        <f t="shared" si="2"/>
        <v>9.2592592592592587E-3</v>
      </c>
      <c r="O20" s="102">
        <f t="shared" si="3"/>
        <v>9.2592592592592587E-3</v>
      </c>
    </row>
    <row r="21" spans="1:17" x14ac:dyDescent="0.2">
      <c r="A21" s="111" t="s">
        <v>557</v>
      </c>
      <c r="B21" s="44" t="str">
        <f>IF(LEN(VLOOKUP(A21,'Species List'!$A:$G,2,FALSE))=0,"",VLOOKUP(A21,'Species List'!$A:$G,2,FALSE))</f>
        <v>whorled milkweed</v>
      </c>
      <c r="C21" s="44">
        <f>IF(LEN(VLOOKUP(A21,'Species List'!$A:$G,3,FALSE))=0,"",VLOOKUP(A21,'Species List'!$A:$G,3,FALSE))</f>
        <v>2</v>
      </c>
      <c r="D21" s="103">
        <f t="shared" si="0"/>
        <v>2</v>
      </c>
      <c r="E21" s="44" t="str">
        <f>IF(LEN(VLOOKUP(A21,'Species List'!$A:$G,4,FALSE))=0,"",VLOOKUP(A21,'Species List'!$A:$G,4,FALSE))</f>
        <v>H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FACU</v>
      </c>
      <c r="H21" s="44">
        <f>VLOOKUP(A21,'Species List'!$A:$G,7,FALSE)</f>
        <v>0</v>
      </c>
      <c r="J21" s="115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1"/>
        <v>3</v>
      </c>
      <c r="N21" s="102">
        <f t="shared" si="2"/>
        <v>5.5555555555555552E-2</v>
      </c>
      <c r="O21" s="102">
        <f t="shared" si="3"/>
        <v>0.1111111111111111</v>
      </c>
    </row>
    <row r="22" spans="1:17" x14ac:dyDescent="0.2">
      <c r="A22" s="111" t="s">
        <v>4098</v>
      </c>
      <c r="B22" s="44" t="str">
        <f>IF(LEN(VLOOKUP(A22,'Species List'!$A:$G,2,FALSE))=0,"",VLOOKUP(A22,'Species List'!$A:$G,2,FALSE))</f>
        <v>Leonard's skullcap</v>
      </c>
      <c r="C22" s="44">
        <v>7</v>
      </c>
      <c r="D22" s="103">
        <f t="shared" si="0"/>
        <v>7</v>
      </c>
      <c r="E22" s="44" t="str">
        <f>IF(LEN(VLOOKUP(A22,'Species List'!$A:$G,4,FALSE))=0,"",VLOOKUP(A22,'Species List'!$A:$G,4,FALSE))</f>
        <v>H</v>
      </c>
      <c r="F22" s="44" t="s">
        <v>147</v>
      </c>
      <c r="G22" s="44" t="str">
        <f>IF(LEN(VLOOKUP(A22,'Species List'!$A:$G,6,FALSE))=0,"",VLOOKUP(A22,'Species List'!$A:$G,6,FALSE))</f>
        <v/>
      </c>
      <c r="H22" s="44">
        <f>VLOOKUP(A22,'Species List'!$A:$G,7,FALSE)</f>
        <v>0</v>
      </c>
      <c r="J22" s="114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1"/>
        <v>3</v>
      </c>
      <c r="N22" s="102">
        <f t="shared" si="2"/>
        <v>5.5555555555555552E-2</v>
      </c>
      <c r="O22" s="102">
        <f t="shared" si="3"/>
        <v>0.38888888888888884</v>
      </c>
      <c r="Q22" s="88" t="s">
        <v>5446</v>
      </c>
    </row>
    <row r="23" spans="1:17" x14ac:dyDescent="0.2">
      <c r="A23" s="111" t="s">
        <v>1373</v>
      </c>
      <c r="B23" s="44" t="str">
        <f>IF(LEN(VLOOKUP(A23,'Species List'!$A:$G,2,FALSE))=0,"",VLOOKUP(A23,'Species List'!$A:$G,2,FALSE))</f>
        <v>Canada thistle</v>
      </c>
      <c r="C23" s="44">
        <f>IF(LEN(VLOOKUP(A23,'Species List'!$A:$G,3,FALSE))=0,"",VLOOKUP(A23,'Species List'!$A:$G,3,FALSE))</f>
        <v>0</v>
      </c>
      <c r="D23" s="103">
        <f t="shared" si="0"/>
        <v>0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Introduced</v>
      </c>
      <c r="G23" s="44" t="str">
        <f>IF(LEN(VLOOKUP(A23,'Species List'!$A:$G,6,FALSE))=0,"",VLOOKUP(A23,'Species List'!$A:$G,6,FALSE))</f>
        <v>FACU</v>
      </c>
      <c r="H23" s="44">
        <f>VLOOKUP(A23,'Species List'!$A:$G,7,FALSE)</f>
        <v>0</v>
      </c>
      <c r="J23" s="114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1"/>
        <v>3</v>
      </c>
      <c r="N23" s="102">
        <f t="shared" si="2"/>
        <v>5.5555555555555552E-2</v>
      </c>
      <c r="O23" s="102">
        <f t="shared" si="3"/>
        <v>0</v>
      </c>
    </row>
    <row r="24" spans="1:17" x14ac:dyDescent="0.2">
      <c r="A24" s="111" t="s">
        <v>1634</v>
      </c>
      <c r="B24" s="44" t="str">
        <f>IF(LEN(VLOOKUP(A24,'Species List'!$A:$G,2,FALSE))=0,"",VLOOKUP(A24,'Species List'!$A:$G,2,FALSE))</f>
        <v/>
      </c>
      <c r="C24" s="44">
        <f>IF(LEN(VLOOKUP(A24,'Species List'!$A:$G,3,FALSE))=0,"",VLOOKUP(A24,'Species List'!$A:$G,3,FALSE))</f>
        <v>7</v>
      </c>
      <c r="D24" s="103">
        <f t="shared" si="0"/>
        <v>7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/>
      </c>
      <c r="H24" s="44">
        <f>VLOOKUP(A24,'Species List'!$A:$G,7,FALSE)</f>
        <v>0</v>
      </c>
      <c r="J24" s="114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4">
        <f t="shared" si="1"/>
        <v>3</v>
      </c>
      <c r="N24" s="102">
        <f t="shared" si="2"/>
        <v>5.5555555555555552E-2</v>
      </c>
      <c r="O24" s="102">
        <f t="shared" si="3"/>
        <v>0.38888888888888884</v>
      </c>
    </row>
    <row r="25" spans="1:17" x14ac:dyDescent="0.2">
      <c r="A25" s="111" t="s">
        <v>4653</v>
      </c>
      <c r="B25" s="44" t="str">
        <f>IF(LEN(VLOOKUP(A25,'Species List'!$A:$G,2,FALSE))=0,"",VLOOKUP(A25,'Species List'!$A:$G,2,FALSE))</f>
        <v>common mullein</v>
      </c>
      <c r="C25" s="44">
        <f>IF(LEN(VLOOKUP(A25,'Species List'!$A:$G,3,FALSE))=0,"",VLOOKUP(A25,'Species List'!$A:$G,3,FALSE))</f>
        <v>0</v>
      </c>
      <c r="D25" s="103">
        <f t="shared" si="0"/>
        <v>0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Introduced</v>
      </c>
      <c r="G25" s="44" t="str">
        <f>IF(LEN(VLOOKUP(A25,'Species List'!$A:$G,6,FALSE))=0,"",VLOOKUP(A25,'Species List'!$A:$G,6,FALSE))</f>
        <v>UPL</v>
      </c>
      <c r="H25" s="44">
        <f>VLOOKUP(A25,'Species List'!$A:$G,7,FALSE)</f>
        <v>0</v>
      </c>
      <c r="J25" s="114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1"/>
        <v>3</v>
      </c>
      <c r="N25" s="102">
        <f t="shared" si="2"/>
        <v>5.5555555555555552E-2</v>
      </c>
      <c r="O25" s="102">
        <f t="shared" si="3"/>
        <v>0</v>
      </c>
    </row>
    <row r="26" spans="1:17" x14ac:dyDescent="0.2">
      <c r="A26" s="111" t="s">
        <v>579</v>
      </c>
      <c r="B26" s="44" t="str">
        <f>IF(LEN(VLOOKUP(A26,'Species List'!$A:$G,2,FALSE))=0,"",VLOOKUP(A26,'Species List'!$A:$G,2,FALSE))</f>
        <v/>
      </c>
      <c r="C26" s="44">
        <f>IF(LEN(VLOOKUP(A26,'Species List'!$A:$G,3,FALSE))=0,"",VLOOKUP(A26,'Species List'!$A:$G,3,FALSE))</f>
        <v>10</v>
      </c>
      <c r="D26" s="103">
        <f t="shared" si="0"/>
        <v>10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/>
      </c>
      <c r="H26" s="44">
        <f>VLOOKUP(A26,'Species List'!$A:$G,7,FALSE)</f>
        <v>0</v>
      </c>
      <c r="J26" s="114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1"/>
        <v>3</v>
      </c>
      <c r="N26" s="102">
        <f t="shared" si="2"/>
        <v>5.5555555555555552E-2</v>
      </c>
      <c r="O26" s="102">
        <f t="shared" si="3"/>
        <v>0.55555555555555558</v>
      </c>
    </row>
    <row r="27" spans="1:17" x14ac:dyDescent="0.2">
      <c r="A27" s="113" t="s">
        <v>2187</v>
      </c>
      <c r="B27" s="44" t="str">
        <f>IF(LEN(VLOOKUP(A27,'Species List'!$A:$G,2,FALSE))=0,"",VLOOKUP(A27,'Species List'!$A:$G,2,FALSE))</f>
        <v/>
      </c>
      <c r="C27" s="44">
        <f>IF(LEN(VLOOKUP(A27,'Species List'!$A:$G,3,FALSE))=0,"",VLOOKUP(A27,'Species List'!$A:$G,3,FALSE))</f>
        <v>4</v>
      </c>
      <c r="D27" s="103">
        <f t="shared" si="0"/>
        <v>4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FACU+</v>
      </c>
      <c r="H27" s="44">
        <f>VLOOKUP(A27,'Species List'!$A:$G,7,FALSE)</f>
        <v>0</v>
      </c>
      <c r="J27" s="114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4">
        <f t="shared" si="1"/>
        <v>3</v>
      </c>
      <c r="N27" s="102">
        <f t="shared" si="2"/>
        <v>5.5555555555555552E-2</v>
      </c>
      <c r="O27" s="102">
        <f t="shared" si="3"/>
        <v>0.22222222222222221</v>
      </c>
    </row>
    <row r="28" spans="1:17" x14ac:dyDescent="0.2">
      <c r="A28" s="111" t="s">
        <v>2695</v>
      </c>
      <c r="B28" s="44" t="str">
        <f>IF(LEN(VLOOKUP(A28,'Species List'!$A:$G,2,FALSE))=0,"",VLOOKUP(A28,'Species List'!$A:$G,2,FALSE))</f>
        <v>grooved yellow flax</v>
      </c>
      <c r="C28" s="44">
        <f>IF(LEN(VLOOKUP(A28,'Species List'!$A:$G,3,FALSE))=0,"",VLOOKUP(A28,'Species List'!$A:$G,3,FALSE))</f>
        <v>8</v>
      </c>
      <c r="D28" s="103">
        <f t="shared" si="0"/>
        <v>8</v>
      </c>
      <c r="E28" s="44" t="str">
        <f>IF(LEN(VLOOKUP(A28,'Species List'!$A:$G,4,FALSE))=0,"",VLOOKUP(A28,'Species List'!$A:$G,4,FALSE))</f>
        <v>H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/>
      </c>
      <c r="H28" s="44">
        <f>VLOOKUP(A28,'Species List'!$A:$G,7,FALSE)</f>
        <v>0</v>
      </c>
      <c r="J28" s="114" t="s">
        <v>5420</v>
      </c>
      <c r="K28" s="47" t="str">
        <f>VLOOKUP(J28,'Species List'!$H$1:$J$9,2,FALSE)</f>
        <v>&gt;0-1%</v>
      </c>
      <c r="L28" s="47">
        <f>VLOOKUP(K28,'Species List'!$I$1:$N$8,2,FALSE)</f>
        <v>0.5</v>
      </c>
      <c r="M28" s="104">
        <f t="shared" si="1"/>
        <v>0.5</v>
      </c>
      <c r="N28" s="102">
        <f t="shared" si="2"/>
        <v>9.2592592592592587E-3</v>
      </c>
      <c r="O28" s="102">
        <f t="shared" si="3"/>
        <v>7.407407407407407E-2</v>
      </c>
    </row>
    <row r="29" spans="1:17" x14ac:dyDescent="0.2">
      <c r="A29" s="111" t="s">
        <v>3753</v>
      </c>
      <c r="B29" s="44" t="str">
        <f>IF(LEN(VLOOKUP(A29,'Species List'!$A:$G,2,FALSE))=0,"",VLOOKUP(A29,'Species List'!$A:$G,2,FALSE))</f>
        <v>gray-headed coneflower</v>
      </c>
      <c r="C29" s="44">
        <f>IF(LEN(VLOOKUP(A29,'Species List'!$A:$G,3,FALSE))=0,"",VLOOKUP(A29,'Species List'!$A:$G,3,FALSE))</f>
        <v>4</v>
      </c>
      <c r="D29" s="103">
        <f t="shared" si="0"/>
        <v>4</v>
      </c>
      <c r="E29" s="44" t="str">
        <f>IF(LEN(VLOOKUP(A29,'Species List'!$A:$G,4,FALSE))=0,"",VLOOKUP(A29,'Species List'!$A:$G,4,FALSE))</f>
        <v>H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/>
      </c>
      <c r="H29" s="44">
        <f>VLOOKUP(A29,'Species List'!$A:$G,7,FALSE)</f>
        <v>0</v>
      </c>
      <c r="J29" s="114" t="s">
        <v>5420</v>
      </c>
      <c r="K29" s="47" t="str">
        <f>VLOOKUP(J29,'Species List'!$H$1:$J$9,2,FALSE)</f>
        <v>&gt;0-1%</v>
      </c>
      <c r="L29" s="47">
        <f>VLOOKUP(K29,'Species List'!$I$1:$N$8,2,FALSE)</f>
        <v>0.5</v>
      </c>
      <c r="M29" s="104">
        <f t="shared" si="1"/>
        <v>0.5</v>
      </c>
      <c r="N29" s="102">
        <f t="shared" si="2"/>
        <v>9.2592592592592587E-3</v>
      </c>
      <c r="O29" s="102">
        <f t="shared" si="3"/>
        <v>3.7037037037037035E-2</v>
      </c>
    </row>
    <row r="30" spans="1:17" x14ac:dyDescent="0.2">
      <c r="A30" s="111" t="s">
        <v>1420</v>
      </c>
      <c r="B30" s="44" t="str">
        <f>IF(LEN(VLOOKUP(A30,'Species List'!$A:$G,2,FALSE))=0,"",VLOOKUP(A30,'Species List'!$A:$G,2,FALSE))</f>
        <v>horseweed</v>
      </c>
      <c r="C30" s="44">
        <f>IF(LEN(VLOOKUP(A30,'Species List'!$A:$G,3,FALSE))=0,"",VLOOKUP(A30,'Species List'!$A:$G,3,FALSE))</f>
        <v>0</v>
      </c>
      <c r="D30" s="103">
        <f t="shared" si="0"/>
        <v>0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[FAC-]</v>
      </c>
      <c r="H30" s="44">
        <f>VLOOKUP(A30,'Species List'!$A:$G,7,FALSE)</f>
        <v>0</v>
      </c>
      <c r="J30" s="114" t="s">
        <v>5418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4">
        <f t="shared" si="1"/>
        <v>3</v>
      </c>
      <c r="N30" s="102">
        <f t="shared" si="2"/>
        <v>5.5555555555555552E-2</v>
      </c>
      <c r="O30" s="102">
        <f t="shared" si="3"/>
        <v>0</v>
      </c>
    </row>
    <row r="31" spans="1:17" x14ac:dyDescent="0.2">
      <c r="A31" s="111" t="s">
        <v>890</v>
      </c>
      <c r="B31" s="44" t="str">
        <f>IF(LEN(VLOOKUP(A31,'Species List'!$A:$G,2,FALSE))=0,"",VLOOKUP(A31,'Species List'!$A:$G,2,FALSE))</f>
        <v>plumeless thistle</v>
      </c>
      <c r="C31" s="44">
        <f>IF(LEN(VLOOKUP(A31,'Species List'!$A:$G,3,FALSE))=0,"",VLOOKUP(A31,'Species List'!$A:$G,3,FALSE))</f>
        <v>0</v>
      </c>
      <c r="D31" s="103">
        <f t="shared" si="0"/>
        <v>0</v>
      </c>
      <c r="E31" s="44" t="str">
        <f>IF(LEN(VLOOKUP(A31,'Species List'!$A:$G,4,FALSE))=0,"",VLOOKUP(A31,'Species List'!$A:$G,4,FALSE))</f>
        <v>H</v>
      </c>
      <c r="F31" s="44" t="str">
        <f>IF(LEN(VLOOKUP(A31,'Species List'!$A:$G,5,FALSE))=0,"",VLOOKUP(A31,'Species List'!$A:$G,5,FALSE))</f>
        <v>Introduced</v>
      </c>
      <c r="G31" s="44" t="str">
        <f>IF(LEN(VLOOKUP(A31,'Species List'!$A:$G,6,FALSE))=0,"",VLOOKUP(A31,'Species List'!$A:$G,6,FALSE))</f>
        <v/>
      </c>
      <c r="H31" s="44">
        <f>VLOOKUP(A31,'Species List'!$A:$G,7,FALSE)</f>
        <v>0</v>
      </c>
      <c r="J31" s="114" t="s">
        <v>5420</v>
      </c>
      <c r="K31" s="47" t="str">
        <f>VLOOKUP(J31,'Species List'!$H$1:$J$9,2,FALSE)</f>
        <v>&gt;0-1%</v>
      </c>
      <c r="L31" s="47">
        <f>VLOOKUP(K31,'Species List'!$I$1:$N$8,2,FALSE)</f>
        <v>0.5</v>
      </c>
      <c r="M31" s="104">
        <f t="shared" si="1"/>
        <v>0.5</v>
      </c>
      <c r="N31" s="102">
        <f t="shared" si="2"/>
        <v>9.2592592592592587E-3</v>
      </c>
      <c r="O31" s="102">
        <f t="shared" si="3"/>
        <v>0</v>
      </c>
    </row>
    <row r="32" spans="1:17" x14ac:dyDescent="0.2">
      <c r="A32" s="111" t="s">
        <v>3882</v>
      </c>
      <c r="B32" s="44" t="str">
        <f>IF(LEN(VLOOKUP(A32,'Species List'!$A:$G,2,FALSE))=0,"",VLOOKUP(A32,'Species List'!$A:$G,2,FALSE))</f>
        <v>black-eyed susan</v>
      </c>
      <c r="C32" s="44">
        <f>IF(LEN(VLOOKUP(A32,'Species List'!$A:$G,3,FALSE))=0,"",VLOOKUP(A32,'Species List'!$A:$G,3,FALSE))</f>
        <v>4</v>
      </c>
      <c r="D32" s="103">
        <f t="shared" si="0"/>
        <v>4</v>
      </c>
      <c r="E32" s="44" t="str">
        <f>IF(LEN(VLOOKUP(A32,'Species List'!$A:$G,4,FALSE))=0,"",VLOOKUP(A32,'Species List'!$A:$G,4,FALSE))</f>
        <v/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>FACU</v>
      </c>
      <c r="H32" s="44">
        <f>VLOOKUP(A32,'Species List'!$A:$G,7,FALSE)</f>
        <v>0</v>
      </c>
      <c r="J32" s="114" t="s">
        <v>5418</v>
      </c>
      <c r="K32" s="47" t="str">
        <f>VLOOKUP(J32,'Species List'!$H$1:$J$9,2,FALSE)</f>
        <v>&gt;1-5%</v>
      </c>
      <c r="L32" s="47">
        <f>VLOOKUP(K32,'Species List'!$I$1:$N$8,2,FALSE)</f>
        <v>3</v>
      </c>
      <c r="M32" s="104">
        <f t="shared" si="1"/>
        <v>3</v>
      </c>
      <c r="N32" s="102">
        <f t="shared" si="2"/>
        <v>5.5555555555555552E-2</v>
      </c>
      <c r="O32" s="102">
        <f t="shared" si="3"/>
        <v>0.22222222222222221</v>
      </c>
    </row>
    <row r="33" spans="1:15" x14ac:dyDescent="0.2">
      <c r="A33" s="111" t="s">
        <v>5445</v>
      </c>
      <c r="B33" s="44" t="e">
        <f>IF(LEN(VLOOKUP(A33,'Species List'!$A:$G,2,FALSE))=0,"",VLOOKUP(A33,'Species List'!$A:$G,2,FALSE))</f>
        <v>#N/A</v>
      </c>
      <c r="C33" s="44">
        <v>1</v>
      </c>
      <c r="D33" s="103">
        <f t="shared" si="0"/>
        <v>1</v>
      </c>
      <c r="E33" s="44" t="e">
        <f>IF(LEN(VLOOKUP(A33,'Species List'!$A:$G,4,FALSE))=0,"",VLOOKUP(A33,'Species List'!$A:$G,4,FALSE))</f>
        <v>#N/A</v>
      </c>
      <c r="F33" s="44" t="s">
        <v>147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114" t="s">
        <v>5420</v>
      </c>
      <c r="K33" s="47" t="str">
        <f>VLOOKUP(J33,'Species List'!$H$1:$J$9,2,FALSE)</f>
        <v>&gt;0-1%</v>
      </c>
      <c r="L33" s="47">
        <f>VLOOKUP(K33,'Species List'!$I$1:$N$8,2,FALSE)</f>
        <v>0.5</v>
      </c>
      <c r="M33" s="104">
        <f t="shared" si="1"/>
        <v>0.5</v>
      </c>
      <c r="N33" s="102">
        <f t="shared" si="2"/>
        <v>9.2592592592592587E-3</v>
      </c>
      <c r="O33" s="102">
        <f t="shared" si="3"/>
        <v>9.2592592592592587E-3</v>
      </c>
    </row>
    <row r="34" spans="1:15" x14ac:dyDescent="0.2">
      <c r="A34" s="111" t="s">
        <v>3151</v>
      </c>
      <c r="B34" s="44" t="str">
        <f>IF(LEN(VLOOKUP(A34,'Species List'!$A:$G,2,FALSE))=0,"",VLOOKUP(A34,'Species List'!$A:$G,2,FALSE))</f>
        <v>yellow wood sorrel</v>
      </c>
      <c r="C34" s="44">
        <f>IF(LEN(VLOOKUP(A34,'Species List'!$A:$G,3,FALSE))=0,"",VLOOKUP(A34,'Species List'!$A:$G,3,FALSE))</f>
        <v>0</v>
      </c>
      <c r="D34" s="103">
        <f t="shared" si="0"/>
        <v>0</v>
      </c>
      <c r="E34" s="44" t="str">
        <f>IF(LEN(VLOOKUP(A34,'Species List'!$A:$G,4,FALSE))=0,"",VLOOKUP(A34,'Species List'!$A:$G,4,FALSE))</f>
        <v>H</v>
      </c>
      <c r="F34" s="44" t="str">
        <f>IF(LEN(VLOOKUP(A34,'Species List'!$A:$G,5,FALSE))=0,"",VLOOKUP(A34,'Species List'!$A:$G,5,FALSE))</f>
        <v>Native</v>
      </c>
      <c r="G34" s="44" t="str">
        <f>IF(LEN(VLOOKUP(A34,'Species List'!$A:$G,6,FALSE))=0,"",VLOOKUP(A34,'Species List'!$A:$G,6,FALSE))</f>
        <v>[FACU]</v>
      </c>
      <c r="H34" s="44">
        <f>VLOOKUP(A34,'Species List'!$A:$G,7,FALSE)</f>
        <v>0</v>
      </c>
      <c r="J34" s="114" t="s">
        <v>5418</v>
      </c>
      <c r="K34" s="47" t="str">
        <f>VLOOKUP(J34,'Species List'!$H$1:$J$9,2,FALSE)</f>
        <v>&gt;1-5%</v>
      </c>
      <c r="L34" s="47">
        <f>VLOOKUP(K34,'Species List'!$I$1:$N$8,2,FALSE)</f>
        <v>3</v>
      </c>
      <c r="M34" s="104">
        <f t="shared" si="1"/>
        <v>3</v>
      </c>
      <c r="N34" s="102">
        <f t="shared" si="2"/>
        <v>5.5555555555555552E-2</v>
      </c>
      <c r="O34" s="102">
        <f t="shared" si="3"/>
        <v>0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0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1"/>
        <v>#N/A</v>
      </c>
      <c r="N35" s="102" t="e">
        <f t="shared" si="2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0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1"/>
        <v>#N/A</v>
      </c>
      <c r="N36" s="102" t="e">
        <f t="shared" si="2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0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1"/>
        <v>#N/A</v>
      </c>
      <c r="N37" s="102" t="e">
        <f t="shared" si="2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0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1"/>
        <v>#N/A</v>
      </c>
      <c r="N38" s="102" t="e">
        <f t="shared" si="2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0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1"/>
        <v>#N/A</v>
      </c>
      <c r="N39" s="102" t="e">
        <f t="shared" si="2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0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1"/>
        <v>#N/A</v>
      </c>
      <c r="N40" s="102" t="e">
        <f t="shared" si="2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0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1"/>
        <v>#N/A</v>
      </c>
      <c r="N41" s="102" t="e">
        <f t="shared" si="2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0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1"/>
        <v>#N/A</v>
      </c>
      <c r="N42" s="102" t="e">
        <f t="shared" si="2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0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1"/>
        <v>#N/A</v>
      </c>
      <c r="N43" s="102" t="e">
        <f t="shared" si="2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0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1"/>
        <v>#N/A</v>
      </c>
      <c r="N44" s="102" t="e">
        <f t="shared" si="2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0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1"/>
        <v>#N/A</v>
      </c>
      <c r="N45" s="102" t="e">
        <f t="shared" si="2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0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1"/>
        <v>#N/A</v>
      </c>
      <c r="N46" s="102" t="e">
        <f t="shared" si="2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1"/>
        <v>#N/A</v>
      </c>
      <c r="N47" s="102" t="e">
        <f t="shared" si="2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1"/>
        <v>#N/A</v>
      </c>
      <c r="N48" s="102" t="e">
        <f t="shared" si="2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1"/>
        <v>#N/A</v>
      </c>
      <c r="N49" s="102" t="e">
        <f t="shared" si="2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1"/>
        <v>#N/A</v>
      </c>
      <c r="N50" s="102" t="e">
        <f t="shared" si="2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1"/>
        <v>#N/A</v>
      </c>
      <c r="N51" s="102" t="e">
        <f t="shared" si="2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1"/>
        <v>#N/A</v>
      </c>
      <c r="N52" s="102" t="e">
        <f t="shared" si="2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1"/>
        <v>#N/A</v>
      </c>
      <c r="N53" s="102" t="e">
        <f t="shared" si="2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1"/>
        <v>#N/A</v>
      </c>
      <c r="N54" s="102" t="e">
        <f t="shared" si="2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1"/>
        <v>#N/A</v>
      </c>
      <c r="N55" s="102" t="e">
        <f t="shared" si="2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1"/>
        <v>#N/A</v>
      </c>
      <c r="N56" s="102" t="e">
        <f t="shared" si="2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1"/>
        <v>#N/A</v>
      </c>
      <c r="N57" s="102" t="e">
        <f t="shared" si="2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1"/>
        <v>#N/A</v>
      </c>
      <c r="N58" s="102" t="e">
        <f t="shared" si="2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1"/>
        <v>#N/A</v>
      </c>
      <c r="N59" s="102" t="e">
        <f t="shared" si="2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1"/>
        <v>#N/A</v>
      </c>
      <c r="N60" s="102" t="e">
        <f t="shared" si="2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1"/>
        <v>#N/A</v>
      </c>
      <c r="N61" s="102" t="e">
        <f t="shared" si="2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1"/>
        <v>#N/A</v>
      </c>
      <c r="N62" s="102" t="e">
        <f t="shared" si="2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1"/>
        <v>#N/A</v>
      </c>
      <c r="N63" s="102" t="e">
        <f t="shared" si="2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1"/>
        <v>#N/A</v>
      </c>
      <c r="N64" s="102" t="e">
        <f t="shared" si="2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1"/>
        <v>#N/A</v>
      </c>
      <c r="N65" s="102" t="e">
        <f t="shared" si="2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1"/>
        <v>#N/A</v>
      </c>
      <c r="N66" s="102" t="e">
        <f t="shared" si="2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1"/>
        <v>#N/A</v>
      </c>
      <c r="N67" s="102" t="e">
        <f t="shared" si="2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1"/>
        <v>#N/A</v>
      </c>
      <c r="N68" s="102" t="e">
        <f t="shared" si="2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1"/>
        <v>#N/A</v>
      </c>
      <c r="N69" s="102" t="e">
        <f t="shared" si="2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1"/>
        <v>#N/A</v>
      </c>
      <c r="N70" s="102" t="e">
        <f t="shared" si="2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1"/>
        <v>#N/A</v>
      </c>
      <c r="N71" s="102" t="e">
        <f t="shared" si="2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1"/>
        <v>#N/A</v>
      </c>
      <c r="N72" s="102" t="e">
        <f t="shared" si="2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1"/>
        <v>#N/A</v>
      </c>
      <c r="N73" s="102" t="e">
        <f t="shared" si="2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1"/>
        <v>#N/A</v>
      </c>
      <c r="N74" s="102" t="e">
        <f t="shared" si="2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1"/>
        <v>#N/A</v>
      </c>
      <c r="N75" s="102" t="e">
        <f t="shared" si="2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1"/>
        <v>#N/A</v>
      </c>
      <c r="N76" s="102" t="e">
        <f t="shared" si="2"/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5">VALUE(L77)</f>
        <v>#N/A</v>
      </c>
      <c r="N77" s="102" t="e">
        <f t="shared" ref="N77:N140" si="6">L77/$L$151</f>
        <v>#N/A</v>
      </c>
      <c r="O77" s="102" t="e">
        <f t="shared" ref="O77:O140" si="7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5"/>
        <v>#N/A</v>
      </c>
      <c r="N78" s="102" t="e">
        <f t="shared" si="6"/>
        <v>#N/A</v>
      </c>
      <c r="O78" s="102" t="e">
        <f t="shared" si="7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5"/>
        <v>#N/A</v>
      </c>
      <c r="N79" s="102" t="e">
        <f t="shared" si="6"/>
        <v>#N/A</v>
      </c>
      <c r="O79" s="102" t="e">
        <f t="shared" si="7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5"/>
        <v>#N/A</v>
      </c>
      <c r="N80" s="102" t="e">
        <f t="shared" si="6"/>
        <v>#N/A</v>
      </c>
      <c r="O80" s="102" t="e">
        <f t="shared" si="7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5"/>
        <v>#N/A</v>
      </c>
      <c r="N81" s="102" t="e">
        <f t="shared" si="6"/>
        <v>#N/A</v>
      </c>
      <c r="O81" s="102" t="e">
        <f t="shared" si="7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5"/>
        <v>#N/A</v>
      </c>
      <c r="N82" s="102" t="e">
        <f t="shared" si="6"/>
        <v>#N/A</v>
      </c>
      <c r="O82" s="102" t="e">
        <f t="shared" si="7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5"/>
        <v>#N/A</v>
      </c>
      <c r="N83" s="102" t="e">
        <f t="shared" si="6"/>
        <v>#N/A</v>
      </c>
      <c r="O83" s="102" t="e">
        <f t="shared" si="7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5"/>
        <v>#N/A</v>
      </c>
      <c r="N84" s="102" t="e">
        <f t="shared" si="6"/>
        <v>#N/A</v>
      </c>
      <c r="O84" s="102" t="e">
        <f t="shared" si="7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5"/>
        <v>#N/A</v>
      </c>
      <c r="N85" s="102" t="e">
        <f t="shared" si="6"/>
        <v>#N/A</v>
      </c>
      <c r="O85" s="102" t="e">
        <f t="shared" si="7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5"/>
        <v>#N/A</v>
      </c>
      <c r="N86" s="102" t="e">
        <f t="shared" si="6"/>
        <v>#N/A</v>
      </c>
      <c r="O86" s="102" t="e">
        <f t="shared" si="7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5"/>
        <v>#N/A</v>
      </c>
      <c r="N87" s="102" t="e">
        <f t="shared" si="6"/>
        <v>#N/A</v>
      </c>
      <c r="O87" s="102" t="e">
        <f t="shared" si="7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5"/>
        <v>#N/A</v>
      </c>
      <c r="N88" s="102" t="e">
        <f t="shared" si="6"/>
        <v>#N/A</v>
      </c>
      <c r="O88" s="102" t="e">
        <f t="shared" si="7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5"/>
        <v>#N/A</v>
      </c>
      <c r="N89" s="102" t="e">
        <f t="shared" si="6"/>
        <v>#N/A</v>
      </c>
      <c r="O89" s="102" t="e">
        <f t="shared" si="7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5"/>
        <v>#N/A</v>
      </c>
      <c r="N90" s="102" t="e">
        <f t="shared" si="6"/>
        <v>#N/A</v>
      </c>
      <c r="O90" s="102" t="e">
        <f t="shared" si="7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5"/>
        <v>#N/A</v>
      </c>
      <c r="N91" s="102" t="e">
        <f t="shared" si="6"/>
        <v>#N/A</v>
      </c>
      <c r="O91" s="102" t="e">
        <f t="shared" si="7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5"/>
        <v>#N/A</v>
      </c>
      <c r="N92" s="102" t="e">
        <f t="shared" si="6"/>
        <v>#N/A</v>
      </c>
      <c r="O92" s="102" t="e">
        <f t="shared" si="7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5"/>
        <v>#N/A</v>
      </c>
      <c r="N93" s="102" t="e">
        <f t="shared" si="6"/>
        <v>#N/A</v>
      </c>
      <c r="O93" s="102" t="e">
        <f t="shared" si="7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5"/>
        <v>#N/A</v>
      </c>
      <c r="N94" s="102" t="e">
        <f t="shared" si="6"/>
        <v>#N/A</v>
      </c>
      <c r="O94" s="102" t="e">
        <f t="shared" si="7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5"/>
        <v>#N/A</v>
      </c>
      <c r="N95" s="102" t="e">
        <f t="shared" si="6"/>
        <v>#N/A</v>
      </c>
      <c r="O95" s="102" t="e">
        <f t="shared" si="7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5"/>
        <v>#N/A</v>
      </c>
      <c r="N96" s="102" t="e">
        <f t="shared" si="6"/>
        <v>#N/A</v>
      </c>
      <c r="O96" s="102" t="e">
        <f t="shared" si="7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5"/>
        <v>#N/A</v>
      </c>
      <c r="N97" s="102" t="e">
        <f t="shared" si="6"/>
        <v>#N/A</v>
      </c>
      <c r="O97" s="102" t="e">
        <f t="shared" si="7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5"/>
        <v>#N/A</v>
      </c>
      <c r="N98" s="102" t="e">
        <f t="shared" si="6"/>
        <v>#N/A</v>
      </c>
      <c r="O98" s="102" t="e">
        <f t="shared" si="7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5"/>
        <v>#N/A</v>
      </c>
      <c r="N99" s="102" t="e">
        <f t="shared" si="6"/>
        <v>#N/A</v>
      </c>
      <c r="O99" s="102" t="e">
        <f t="shared" si="7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5"/>
        <v>#N/A</v>
      </c>
      <c r="N100" s="102" t="e">
        <f t="shared" si="6"/>
        <v>#N/A</v>
      </c>
      <c r="O100" s="102" t="e">
        <f t="shared" si="7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5"/>
        <v>#N/A</v>
      </c>
      <c r="N101" s="102" t="e">
        <f t="shared" si="6"/>
        <v>#N/A</v>
      </c>
      <c r="O101" s="102" t="e">
        <f t="shared" si="7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5"/>
        <v>#N/A</v>
      </c>
      <c r="N102" s="102" t="e">
        <f t="shared" si="6"/>
        <v>#N/A</v>
      </c>
      <c r="O102" s="102" t="e">
        <f t="shared" si="7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5"/>
        <v>#N/A</v>
      </c>
      <c r="N103" s="102" t="e">
        <f t="shared" si="6"/>
        <v>#N/A</v>
      </c>
      <c r="O103" s="102" t="e">
        <f t="shared" si="7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5"/>
        <v>#N/A</v>
      </c>
      <c r="N104" s="102" t="e">
        <f t="shared" si="6"/>
        <v>#N/A</v>
      </c>
      <c r="O104" s="102" t="e">
        <f t="shared" si="7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5"/>
        <v>#N/A</v>
      </c>
      <c r="N105" s="102" t="e">
        <f t="shared" si="6"/>
        <v>#N/A</v>
      </c>
      <c r="O105" s="102" t="e">
        <f t="shared" si="7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5"/>
        <v>#N/A</v>
      </c>
      <c r="N106" s="102" t="e">
        <f t="shared" si="6"/>
        <v>#N/A</v>
      </c>
      <c r="O106" s="102" t="e">
        <f t="shared" si="7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5"/>
        <v>#N/A</v>
      </c>
      <c r="N107" s="102" t="e">
        <f t="shared" si="6"/>
        <v>#N/A</v>
      </c>
      <c r="O107" s="102" t="e">
        <f t="shared" si="7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5"/>
        <v>#N/A</v>
      </c>
      <c r="N108" s="102" t="e">
        <f t="shared" si="6"/>
        <v>#N/A</v>
      </c>
      <c r="O108" s="102" t="e">
        <f t="shared" si="7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5"/>
        <v>#N/A</v>
      </c>
      <c r="N109" s="102" t="e">
        <f t="shared" si="6"/>
        <v>#N/A</v>
      </c>
      <c r="O109" s="102" t="e">
        <f t="shared" si="7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5"/>
        <v>#N/A</v>
      </c>
      <c r="N110" s="102" t="e">
        <f t="shared" si="6"/>
        <v>#N/A</v>
      </c>
      <c r="O110" s="102" t="e">
        <f t="shared" si="7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5"/>
        <v>#N/A</v>
      </c>
      <c r="N111" s="102" t="e">
        <f t="shared" si="6"/>
        <v>#N/A</v>
      </c>
      <c r="O111" s="102" t="e">
        <f t="shared" si="7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5"/>
        <v>#N/A</v>
      </c>
      <c r="N112" s="102" t="e">
        <f t="shared" si="6"/>
        <v>#N/A</v>
      </c>
      <c r="O112" s="102" t="e">
        <f t="shared" si="7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5"/>
        <v>#N/A</v>
      </c>
      <c r="N113" s="102" t="e">
        <f t="shared" si="6"/>
        <v>#N/A</v>
      </c>
      <c r="O113" s="102" t="e">
        <f t="shared" si="7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5"/>
        <v>#N/A</v>
      </c>
      <c r="N114" s="102" t="e">
        <f t="shared" si="6"/>
        <v>#N/A</v>
      </c>
      <c r="O114" s="102" t="e">
        <f t="shared" si="7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5"/>
        <v>#N/A</v>
      </c>
      <c r="N115" s="102" t="e">
        <f t="shared" si="6"/>
        <v>#N/A</v>
      </c>
      <c r="O115" s="102" t="e">
        <f t="shared" si="7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5"/>
        <v>#N/A</v>
      </c>
      <c r="N116" s="102" t="e">
        <f t="shared" si="6"/>
        <v>#N/A</v>
      </c>
      <c r="O116" s="102" t="e">
        <f t="shared" si="7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5"/>
        <v>#N/A</v>
      </c>
      <c r="N117" s="102" t="e">
        <f t="shared" si="6"/>
        <v>#N/A</v>
      </c>
      <c r="O117" s="102" t="e">
        <f t="shared" si="7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5"/>
        <v>#N/A</v>
      </c>
      <c r="N118" s="102" t="e">
        <f t="shared" si="6"/>
        <v>#N/A</v>
      </c>
      <c r="O118" s="102" t="e">
        <f t="shared" si="7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5"/>
        <v>#N/A</v>
      </c>
      <c r="N119" s="102" t="e">
        <f t="shared" si="6"/>
        <v>#N/A</v>
      </c>
      <c r="O119" s="102" t="e">
        <f t="shared" si="7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5"/>
        <v>#N/A</v>
      </c>
      <c r="N120" s="102" t="e">
        <f t="shared" si="6"/>
        <v>#N/A</v>
      </c>
      <c r="O120" s="102" t="e">
        <f t="shared" si="7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5"/>
        <v>#N/A</v>
      </c>
      <c r="N121" s="102" t="e">
        <f t="shared" si="6"/>
        <v>#N/A</v>
      </c>
      <c r="O121" s="102" t="e">
        <f t="shared" si="7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5"/>
        <v>#N/A</v>
      </c>
      <c r="N122" s="102" t="e">
        <f t="shared" si="6"/>
        <v>#N/A</v>
      </c>
      <c r="O122" s="102" t="e">
        <f t="shared" si="7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5"/>
        <v>#N/A</v>
      </c>
      <c r="N123" s="102" t="e">
        <f t="shared" si="6"/>
        <v>#N/A</v>
      </c>
      <c r="O123" s="102" t="e">
        <f t="shared" si="7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5"/>
        <v>#N/A</v>
      </c>
      <c r="N124" s="102" t="e">
        <f t="shared" si="6"/>
        <v>#N/A</v>
      </c>
      <c r="O124" s="102" t="e">
        <f t="shared" si="7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5"/>
        <v>#N/A</v>
      </c>
      <c r="N125" s="102" t="e">
        <f t="shared" si="6"/>
        <v>#N/A</v>
      </c>
      <c r="O125" s="102" t="e">
        <f t="shared" si="7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5"/>
        <v>#N/A</v>
      </c>
      <c r="N126" s="102" t="e">
        <f t="shared" si="6"/>
        <v>#N/A</v>
      </c>
      <c r="O126" s="102" t="e">
        <f t="shared" si="7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5"/>
        <v>#N/A</v>
      </c>
      <c r="N127" s="102" t="e">
        <f t="shared" si="6"/>
        <v>#N/A</v>
      </c>
      <c r="O127" s="102" t="e">
        <f t="shared" si="7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5"/>
        <v>#N/A</v>
      </c>
      <c r="N128" s="102" t="e">
        <f t="shared" si="6"/>
        <v>#N/A</v>
      </c>
      <c r="O128" s="102" t="e">
        <f t="shared" si="7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5"/>
        <v>#N/A</v>
      </c>
      <c r="N129" s="102" t="e">
        <f t="shared" si="6"/>
        <v>#N/A</v>
      </c>
      <c r="O129" s="102" t="e">
        <f t="shared" si="7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5"/>
        <v>#N/A</v>
      </c>
      <c r="N130" s="102" t="e">
        <f t="shared" si="6"/>
        <v>#N/A</v>
      </c>
      <c r="O130" s="102" t="e">
        <f t="shared" si="7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5"/>
        <v>#N/A</v>
      </c>
      <c r="N131" s="102" t="e">
        <f t="shared" si="6"/>
        <v>#N/A</v>
      </c>
      <c r="O131" s="102" t="e">
        <f t="shared" si="7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5"/>
        <v>#N/A</v>
      </c>
      <c r="N132" s="102" t="e">
        <f t="shared" si="6"/>
        <v>#N/A</v>
      </c>
      <c r="O132" s="102" t="e">
        <f t="shared" si="7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5"/>
        <v>#N/A</v>
      </c>
      <c r="N133" s="102" t="e">
        <f t="shared" si="6"/>
        <v>#N/A</v>
      </c>
      <c r="O133" s="102" t="e">
        <f t="shared" si="7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5"/>
        <v>#N/A</v>
      </c>
      <c r="N134" s="102" t="e">
        <f t="shared" si="6"/>
        <v>#N/A</v>
      </c>
      <c r="O134" s="102" t="e">
        <f t="shared" si="7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5"/>
        <v>#N/A</v>
      </c>
      <c r="N135" s="102" t="e">
        <f t="shared" si="6"/>
        <v>#N/A</v>
      </c>
      <c r="O135" s="102" t="e">
        <f t="shared" si="7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5"/>
        <v>#N/A</v>
      </c>
      <c r="N136" s="102" t="e">
        <f t="shared" si="6"/>
        <v>#N/A</v>
      </c>
      <c r="O136" s="102" t="e">
        <f t="shared" si="7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5"/>
        <v>#N/A</v>
      </c>
      <c r="N137" s="102" t="e">
        <f t="shared" si="6"/>
        <v>#N/A</v>
      </c>
      <c r="O137" s="102" t="e">
        <f t="shared" si="7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5"/>
        <v>#N/A</v>
      </c>
      <c r="N138" s="102" t="e">
        <f t="shared" si="6"/>
        <v>#N/A</v>
      </c>
      <c r="O138" s="102" t="e">
        <f t="shared" si="7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5"/>
        <v>#N/A</v>
      </c>
      <c r="N139" s="102" t="e">
        <f t="shared" si="6"/>
        <v>#N/A</v>
      </c>
      <c r="O139" s="102" t="e">
        <f t="shared" si="7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5"/>
        <v>#N/A</v>
      </c>
      <c r="N140" s="102" t="e">
        <f t="shared" si="6"/>
        <v>#N/A</v>
      </c>
      <c r="O140" s="102" t="e">
        <f t="shared" si="7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9">VALUE(L141)</f>
        <v>#N/A</v>
      </c>
      <c r="N141" s="102" t="e">
        <f t="shared" ref="N141:N149" si="10">L141/$L$151</f>
        <v>#N/A</v>
      </c>
      <c r="O141" s="102" t="e">
        <f t="shared" ref="O141:O150" si="11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9"/>
        <v>#N/A</v>
      </c>
      <c r="N142" s="102" t="e">
        <f t="shared" si="10"/>
        <v>#N/A</v>
      </c>
      <c r="O142" s="102" t="e">
        <f t="shared" si="11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9"/>
        <v>#N/A</v>
      </c>
      <c r="N143" s="102" t="e">
        <f t="shared" si="10"/>
        <v>#N/A</v>
      </c>
      <c r="O143" s="102" t="e">
        <f t="shared" si="11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9"/>
        <v>#N/A</v>
      </c>
      <c r="N144" s="102" t="e">
        <f t="shared" si="10"/>
        <v>#N/A</v>
      </c>
      <c r="O144" s="102" t="e">
        <f t="shared" si="11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9"/>
        <v>#N/A</v>
      </c>
      <c r="N145" s="102" t="e">
        <f t="shared" si="10"/>
        <v>#N/A</v>
      </c>
      <c r="O145" s="102" t="e">
        <f t="shared" si="11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9"/>
        <v>#N/A</v>
      </c>
      <c r="N146" s="102" t="e">
        <f t="shared" si="10"/>
        <v>#N/A</v>
      </c>
      <c r="O146" s="102" t="e">
        <f t="shared" si="11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9"/>
        <v>#N/A</v>
      </c>
      <c r="N147" s="102" t="e">
        <f t="shared" si="10"/>
        <v>#N/A</v>
      </c>
      <c r="O147" s="102" t="e">
        <f t="shared" si="11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9"/>
        <v>#N/A</v>
      </c>
      <c r="N148" s="102" t="e">
        <f t="shared" si="10"/>
        <v>#N/A</v>
      </c>
      <c r="O148" s="102" t="e">
        <f t="shared" si="11"/>
        <v>#N/A</v>
      </c>
    </row>
    <row r="149" spans="1:15" s="102" customFormat="1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9"/>
        <v>#N/A</v>
      </c>
      <c r="N149" s="102" t="e">
        <f t="shared" si="10"/>
        <v>#N/A</v>
      </c>
      <c r="O149" s="102" t="e">
        <f t="shared" si="11"/>
        <v>#N/A</v>
      </c>
    </row>
    <row r="150" spans="1:15" ht="13.2" thickBot="1" x14ac:dyDescent="0.25">
      <c r="A150" s="96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3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6"/>
      <c r="K150" s="47" t="e">
        <f>VLOOKUP(J150,'Species List'!$H$1:$J$9,2,FALSE)</f>
        <v>#N/A</v>
      </c>
      <c r="L150" s="47" t="e">
        <f>VLOOKUP(K150,'Species List'!$I$1:$N$8,2,FALSE)</f>
        <v>#N/A</v>
      </c>
      <c r="M150" s="104" t="e">
        <f t="shared" si="9"/>
        <v>#N/A</v>
      </c>
      <c r="N150" s="102" t="e">
        <f t="shared" ref="N150" si="12">L150/$L$150</f>
        <v>#N/A</v>
      </c>
      <c r="O150" s="102" t="e">
        <f t="shared" si="11"/>
        <v>#N/A</v>
      </c>
    </row>
    <row r="151" spans="1:15" ht="13.8" thickTop="1" thickBot="1" x14ac:dyDescent="0.25">
      <c r="I151" s="140" t="s">
        <v>5387</v>
      </c>
      <c r="J151" s="141"/>
      <c r="K151" s="142"/>
      <c r="L151" s="63">
        <f>SUMIF(L10:L150,"&gt;=0")</f>
        <v>54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J47:J150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A47:A150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>
      <selection activeCell="F23" sqref="F23"/>
    </sheetView>
  </sheetViews>
  <sheetFormatPr defaultRowHeight="12.6" x14ac:dyDescent="0.2"/>
  <cols>
    <col min="1" max="1" width="17.36328125" customWidth="1"/>
    <col min="2" max="2" width="15.7265625" customWidth="1"/>
    <col min="4" max="4" width="9" style="84"/>
    <col min="8" max="8" width="14.6328125" customWidth="1"/>
    <col min="11" max="11" width="9.6328125" customWidth="1"/>
    <col min="12" max="12" width="12.08984375" customWidth="1"/>
    <col min="13" max="13" width="12.08984375" style="90" customWidth="1"/>
  </cols>
  <sheetData>
    <row r="1" spans="1:15" ht="19.8" x14ac:dyDescent="0.3">
      <c r="A1" s="138" t="s">
        <v>127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</row>
    <row r="2" spans="1:15" x14ac:dyDescent="0.2">
      <c r="A2" s="48" t="s">
        <v>138</v>
      </c>
      <c r="B2" s="47"/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/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5431</v>
      </c>
      <c r="B4" s="47"/>
      <c r="C4" s="46"/>
      <c r="D4" s="46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/>
      <c r="C5" s="46"/>
      <c r="D5" s="46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92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39"/>
      <c r="C7" s="139"/>
      <c r="D7" s="139"/>
      <c r="E7" s="139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x14ac:dyDescent="0.2">
      <c r="A12" s="116" t="s">
        <v>5447</v>
      </c>
      <c r="B12" s="44" t="e">
        <f>IF(LEN(VLOOKUP(A12,'Species List'!$A:$G,2,FALSE))=0,"",VLOOKUP(A12,'Species List'!$A:$G,2,FALSE))</f>
        <v>#N/A</v>
      </c>
      <c r="C12" s="44">
        <v>3</v>
      </c>
      <c r="D12" s="103">
        <f>VALUE(C12)</f>
        <v>3</v>
      </c>
      <c r="E12" s="44" t="e">
        <f>IF(LEN(VLOOKUP(A12,'Species List'!$A:$G,4,FALSE))=0,"",VLOOKUP(A12,'Species List'!$A:$G,4,FALSE))</f>
        <v>#N/A</v>
      </c>
      <c r="F12" s="44" t="s">
        <v>147</v>
      </c>
      <c r="G12" s="44" t="e">
        <f>IF(LEN(VLOOKUP(A12,'Species List'!$A:$G,6,FALSE))=0,"",VLOOKUP(A12,'Species List'!$A:$G,6,FALSE))</f>
        <v>#N/A</v>
      </c>
      <c r="H12" s="44" t="e">
        <f>VLOOKUP(A12,'Species List'!$A:$G,7,FALSE)</f>
        <v>#N/A</v>
      </c>
      <c r="J12" s="114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102">
        <f t="shared" ref="N12:N75" si="0">L12/$L$151</f>
        <v>2.4691358024691357E-2</v>
      </c>
      <c r="O12" s="31">
        <f>D12*N12</f>
        <v>7.407407407407407E-2</v>
      </c>
    </row>
    <row r="13" spans="1:15" x14ac:dyDescent="0.2">
      <c r="A13" s="111" t="s">
        <v>3445</v>
      </c>
      <c r="B13" s="44" t="str">
        <f>IF(LEN(VLOOKUP(A13,'Species List'!$A:$G,2,FALSE))=0,"",VLOOKUP(A13,'Species List'!$A:$G,2,FALSE))</f>
        <v>Kentucky bluegrass</v>
      </c>
      <c r="C13" s="44">
        <f>IF(LEN(VLOOKUP(A13,'Species List'!$A:$G,3,FALSE))=0,"",VLOOKUP(A13,'Species List'!$A:$G,3,FALSE))</f>
        <v>0</v>
      </c>
      <c r="D13" s="103">
        <f t="shared" ref="D13:D18" si="1">VALUE(C13)</f>
        <v>0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Introduced</v>
      </c>
      <c r="G13" s="44" t="str">
        <f>IF(LEN(VLOOKUP(A13,'Species List'!$A:$G,6,FALSE))=0,"",VLOOKUP(A13,'Species List'!$A:$G,6,FALSE))</f>
        <v>FAC</v>
      </c>
      <c r="H13" s="44">
        <f>VLOOKUP(A13,'Species List'!$A:$G,7,FALSE)</f>
        <v>0</v>
      </c>
      <c r="J13" s="114">
        <v>2</v>
      </c>
      <c r="K13" s="47" t="str">
        <f>VLOOKUP(J13,'Species List'!$H$1:$J$9,2,FALSE)</f>
        <v>&gt;5-25%</v>
      </c>
      <c r="L13" s="47">
        <f>VLOOKUP(K13,'Species List'!$I$1:$N$8,2,FALSE)</f>
        <v>15</v>
      </c>
      <c r="M13" s="104">
        <f t="shared" ref="M13:M76" si="2">VALUE(L13)</f>
        <v>15</v>
      </c>
      <c r="N13" s="102">
        <f t="shared" si="0"/>
        <v>0.12345679012345678</v>
      </c>
      <c r="O13" s="102">
        <f t="shared" ref="O13:O76" si="3">D13*N13</f>
        <v>0</v>
      </c>
    </row>
    <row r="14" spans="1:15" x14ac:dyDescent="0.2">
      <c r="A14" s="111" t="s">
        <v>757</v>
      </c>
      <c r="B14" s="44" t="str">
        <f>IF(LEN(VLOOKUP(A14,'Species List'!$A:$G,2,FALSE))=0,"",VLOOKUP(A14,'Species List'!$A:$G,2,FALSE))</f>
        <v/>
      </c>
      <c r="C14" s="44">
        <f>IF(LEN(VLOOKUP(A14,'Species List'!$A:$G,3,FALSE))=0,"",VLOOKUP(A14,'Species List'!$A:$G,3,FALSE))</f>
        <v>6</v>
      </c>
      <c r="D14" s="103">
        <f t="shared" si="1"/>
        <v>6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/>
      </c>
      <c r="H14" s="44">
        <f>VLOOKUP(A14,'Species List'!$A:$G,7,FALSE)</f>
        <v>0</v>
      </c>
      <c r="J14" s="114">
        <v>3</v>
      </c>
      <c r="K14" s="47" t="str">
        <f>VLOOKUP(J14,'Species List'!$H$1:$J$9,2,FALSE)</f>
        <v>&gt;25-50%</v>
      </c>
      <c r="L14" s="47">
        <f>VLOOKUP(K14,'Species List'!$I$1:$N$8,2,FALSE)</f>
        <v>37.5</v>
      </c>
      <c r="M14" s="104">
        <f t="shared" si="2"/>
        <v>37.5</v>
      </c>
      <c r="N14" s="102">
        <f t="shared" si="0"/>
        <v>0.30864197530864196</v>
      </c>
      <c r="O14" s="102">
        <f t="shared" si="3"/>
        <v>1.8518518518518516</v>
      </c>
    </row>
    <row r="15" spans="1:15" x14ac:dyDescent="0.2">
      <c r="A15" s="111" t="s">
        <v>373</v>
      </c>
      <c r="B15" s="44" t="str">
        <f>IF(LEN(VLOOKUP(A15,'Species List'!$A:$G,2,FALSE))=0,"",VLOOKUP(A15,'Species List'!$A:$G,2,FALSE))</f>
        <v>big bluestem</v>
      </c>
      <c r="C15" s="44">
        <f>IF(LEN(VLOOKUP(A15,'Species List'!$A:$G,3,FALSE))=0,"",VLOOKUP(A15,'Species List'!$A:$G,3,FALSE))</f>
        <v>4</v>
      </c>
      <c r="D15" s="103">
        <f t="shared" si="1"/>
        <v>4</v>
      </c>
      <c r="E15" s="44" t="str">
        <f>IF(LEN(VLOOKUP(A15,'Species List'!$A:$G,4,FALSE))=0,"",VLOOKUP(A15,'Species List'!$A:$G,4,FALSE))</f>
        <v>G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FAC-</v>
      </c>
      <c r="H15" s="44">
        <f>VLOOKUP(A15,'Species List'!$A:$G,7,FALSE)</f>
        <v>0</v>
      </c>
      <c r="J15" s="114">
        <v>3</v>
      </c>
      <c r="K15" s="47" t="str">
        <f>VLOOKUP(J15,'Species List'!$H$1:$J$9,2,FALSE)</f>
        <v>&gt;25-50%</v>
      </c>
      <c r="L15" s="47">
        <f>VLOOKUP(K15,'Species List'!$I$1:$N$8,2,FALSE)</f>
        <v>37.5</v>
      </c>
      <c r="M15" s="104">
        <f t="shared" si="2"/>
        <v>37.5</v>
      </c>
      <c r="N15" s="102">
        <f t="shared" si="0"/>
        <v>0.30864197530864196</v>
      </c>
      <c r="O15" s="102">
        <f t="shared" si="3"/>
        <v>1.2345679012345678</v>
      </c>
    </row>
    <row r="16" spans="1:15" x14ac:dyDescent="0.2">
      <c r="A16" s="111" t="s">
        <v>4273</v>
      </c>
      <c r="B16" s="44" t="str">
        <f>IF(LEN(VLOOKUP(A16,'Species List'!$A:$G,2,FALSE))=0,"",VLOOKUP(A16,'Species List'!$A:$G,2,FALSE))</f>
        <v>Indian grass</v>
      </c>
      <c r="C16" s="44">
        <f>IF(LEN(VLOOKUP(A16,'Species List'!$A:$G,3,FALSE))=0,"",VLOOKUP(A16,'Species List'!$A:$G,3,FALSE))</f>
        <v>5</v>
      </c>
      <c r="D16" s="103">
        <f t="shared" si="1"/>
        <v>5</v>
      </c>
      <c r="E16" s="44" t="str">
        <f>IF(LEN(VLOOKUP(A16,'Species List'!$A:$G,4,FALSE))=0,"",VLOOKUP(A16,'Species List'!$A:$G,4,FALSE))</f>
        <v>G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FACU+</v>
      </c>
      <c r="H16" s="44">
        <f>VLOOKUP(A16,'Species List'!$A:$G,7,FALSE)</f>
        <v>0</v>
      </c>
      <c r="J16" s="114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2"/>
        <v>3</v>
      </c>
      <c r="N16" s="102">
        <f t="shared" si="0"/>
        <v>2.4691358024691357E-2</v>
      </c>
      <c r="O16" s="102">
        <f t="shared" si="3"/>
        <v>0.12345679012345678</v>
      </c>
    </row>
    <row r="17" spans="1:15" x14ac:dyDescent="0.2">
      <c r="A17" s="111" t="s">
        <v>4035</v>
      </c>
      <c r="B17" s="44" t="str">
        <f>IF(LEN(VLOOKUP(A17,'Species List'!$A:$G,2,FALSE))=0,"",VLOOKUP(A17,'Species List'!$A:$G,2,FALSE))</f>
        <v/>
      </c>
      <c r="C17" s="44">
        <f>IF(LEN(VLOOKUP(A17,'Species List'!$A:$G,3,FALSE))=0,"",VLOOKUP(A17,'Species List'!$A:$G,3,FALSE))</f>
        <v>5</v>
      </c>
      <c r="D17" s="103">
        <f t="shared" si="1"/>
        <v>5</v>
      </c>
      <c r="E17" s="44" t="str">
        <f>IF(LEN(VLOOKUP(A17,'Species List'!$A:$G,4,FALSE))=0,"",VLOOKUP(A17,'Species List'!$A:$G,4,FALSE))</f>
        <v>G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[FACU-]</v>
      </c>
      <c r="H17" s="44">
        <f>VLOOKUP(A17,'Species List'!$A:$G,7,FALSE)</f>
        <v>0</v>
      </c>
      <c r="J17" s="114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2"/>
        <v>3</v>
      </c>
      <c r="N17" s="102">
        <f t="shared" si="0"/>
        <v>2.4691358024691357E-2</v>
      </c>
      <c r="O17" s="102">
        <f t="shared" si="3"/>
        <v>0.12345679012345678</v>
      </c>
    </row>
    <row r="18" spans="1:15" x14ac:dyDescent="0.2">
      <c r="A18" s="111" t="s">
        <v>5448</v>
      </c>
      <c r="B18" s="44" t="e">
        <f>IF(LEN(VLOOKUP(A18,'Species List'!$A:$G,2,FALSE))=0,"",VLOOKUP(A18,'Species List'!$A:$G,2,FALSE))</f>
        <v>#N/A</v>
      </c>
      <c r="C18" s="44">
        <v>1</v>
      </c>
      <c r="D18" s="103">
        <f t="shared" si="1"/>
        <v>1</v>
      </c>
      <c r="E18" s="44" t="e">
        <f>IF(LEN(VLOOKUP(A18,'Species List'!$A:$G,4,FALSE))=0,"",VLOOKUP(A18,'Species List'!$A:$G,4,FALSE))</f>
        <v>#N/A</v>
      </c>
      <c r="F18" s="44" t="s">
        <v>147</v>
      </c>
      <c r="G18" s="44" t="e">
        <f>IF(LEN(VLOOKUP(A18,'Species List'!$A:$G,6,FALSE))=0,"",VLOOKUP(A18,'Species List'!$A:$G,6,FALSE))</f>
        <v>#N/A</v>
      </c>
      <c r="H18" s="44" t="e">
        <f>VLOOKUP(A18,'Species List'!$A:$G,7,FALSE)</f>
        <v>#N/A</v>
      </c>
      <c r="J18" s="114">
        <v>2</v>
      </c>
      <c r="K18" s="47" t="str">
        <f>VLOOKUP(J18,'Species List'!$H$1:$J$9,2,FALSE)</f>
        <v>&gt;5-25%</v>
      </c>
      <c r="L18" s="47">
        <f>VLOOKUP(K18,'Species List'!$I$1:$N$8,2,FALSE)</f>
        <v>15</v>
      </c>
      <c r="M18" s="104">
        <f t="shared" si="2"/>
        <v>15</v>
      </c>
      <c r="N18" s="102">
        <f t="shared" si="0"/>
        <v>0.12345679012345678</v>
      </c>
      <c r="O18" s="102">
        <f t="shared" si="3"/>
        <v>0.12345679012345678</v>
      </c>
    </row>
    <row r="19" spans="1:15" x14ac:dyDescent="0.2">
      <c r="A19" s="111" t="s">
        <v>5449</v>
      </c>
      <c r="B19" s="44" t="e">
        <f>IF(LEN(VLOOKUP(A19,'Species List'!$A:$G,2,FALSE))=0,"",VLOOKUP(A19,'Species List'!$A:$G,2,FALSE))</f>
        <v>#N/A</v>
      </c>
      <c r="C19" s="44">
        <v>3</v>
      </c>
      <c r="D19" s="103">
        <f t="shared" ref="D19:D76" si="4">VALUE(C19)</f>
        <v>3</v>
      </c>
      <c r="E19" s="44" t="e">
        <f>IF(LEN(VLOOKUP(A19,'Species List'!$A:$G,4,FALSE))=0,"",VLOOKUP(A19,'Species List'!$A:$G,4,FALSE))</f>
        <v>#N/A</v>
      </c>
      <c r="F19" s="44" t="s">
        <v>147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114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2"/>
        <v>3</v>
      </c>
      <c r="N19" s="102">
        <f t="shared" si="0"/>
        <v>2.4691358024691357E-2</v>
      </c>
      <c r="O19" s="102">
        <f t="shared" si="3"/>
        <v>7.407407407407407E-2</v>
      </c>
    </row>
    <row r="20" spans="1:15" x14ac:dyDescent="0.2">
      <c r="A20" s="111" t="s">
        <v>5450</v>
      </c>
      <c r="B20" s="44" t="e">
        <f>IF(LEN(VLOOKUP(A20,'Species List'!$A:$G,2,FALSE))=0,"",VLOOKUP(A20,'Species List'!$A:$G,2,FALSE))</f>
        <v>#N/A</v>
      </c>
      <c r="C20" s="44">
        <v>3</v>
      </c>
      <c r="D20" s="103">
        <f t="shared" si="4"/>
        <v>3</v>
      </c>
      <c r="E20" s="44" t="e">
        <f>IF(LEN(VLOOKUP(A20,'Species List'!$A:$G,4,FALSE))=0,"",VLOOKUP(A20,'Species List'!$A:$G,4,FALSE))</f>
        <v>#N/A</v>
      </c>
      <c r="F20" s="44" t="s">
        <v>5452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117" t="s">
        <v>5420</v>
      </c>
      <c r="K20" s="47" t="str">
        <f>VLOOKUP(J20,'Species List'!$H$1:$J$9,2,FALSE)</f>
        <v>&gt;0-1%</v>
      </c>
      <c r="L20" s="47">
        <f>VLOOKUP(K20,'Species List'!$I$1:$N$8,2,FALSE)</f>
        <v>0.5</v>
      </c>
      <c r="M20" s="104">
        <f t="shared" si="2"/>
        <v>0.5</v>
      </c>
      <c r="N20" s="102">
        <f t="shared" si="0"/>
        <v>4.11522633744856E-3</v>
      </c>
      <c r="O20" s="102">
        <f t="shared" si="3"/>
        <v>1.234567901234568E-2</v>
      </c>
    </row>
    <row r="21" spans="1:15" ht="13.2" x14ac:dyDescent="0.25">
      <c r="A21" s="36" t="s">
        <v>4332</v>
      </c>
      <c r="B21" s="44" t="str">
        <f>IF(LEN(VLOOKUP(A21,'Species List'!$A:$G,2,FALSE))=0,"",VLOOKUP(A21,'Species List'!$A:$G,2,FALSE))</f>
        <v>prairie dropseed</v>
      </c>
      <c r="C21" s="44">
        <f>IF(LEN(VLOOKUP(A21,'Species List'!$A:$G,3,FALSE))=0,"",VLOOKUP(A21,'Species List'!$A:$G,3,FALSE))</f>
        <v>9</v>
      </c>
      <c r="D21" s="103">
        <f t="shared" si="4"/>
        <v>9</v>
      </c>
      <c r="E21" s="44" t="str">
        <f>IF(LEN(VLOOKUP(A21,'Species List'!$A:$G,4,FALSE))=0,"",VLOOKUP(A21,'Species List'!$A:$G,4,FALSE))</f>
        <v>G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FACU-</v>
      </c>
      <c r="H21" s="44">
        <f>VLOOKUP(A21,'Species List'!$A:$G,7,FALSE)</f>
        <v>0</v>
      </c>
      <c r="J21" s="114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2"/>
        <v>3</v>
      </c>
      <c r="N21" s="102">
        <f t="shared" si="0"/>
        <v>2.4691358024691357E-2</v>
      </c>
      <c r="O21" s="102">
        <f t="shared" si="3"/>
        <v>0.22222222222222221</v>
      </c>
    </row>
    <row r="22" spans="1:15" x14ac:dyDescent="0.2">
      <c r="A22" s="111" t="s">
        <v>5451</v>
      </c>
      <c r="B22" s="44" t="e">
        <f>IF(LEN(VLOOKUP(A22,'Species List'!$A:$G,2,FALSE))=0,"",VLOOKUP(A22,'Species List'!$A:$G,2,FALSE))</f>
        <v>#N/A</v>
      </c>
      <c r="C22" s="44">
        <v>0</v>
      </c>
      <c r="D22" s="103">
        <f t="shared" si="4"/>
        <v>0</v>
      </c>
      <c r="E22" s="44" t="e">
        <f>IF(LEN(VLOOKUP(A22,'Species List'!$A:$G,4,FALSE))=0,"",VLOOKUP(A22,'Species List'!$A:$G,4,FALSE))</f>
        <v>#N/A</v>
      </c>
      <c r="F22" s="44" t="s">
        <v>5453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114" t="s">
        <v>5420</v>
      </c>
      <c r="K22" s="47" t="str">
        <f>VLOOKUP(J22,'Species List'!$H$1:$J$9,2,FALSE)</f>
        <v>&gt;0-1%</v>
      </c>
      <c r="L22" s="47">
        <f>VLOOKUP(K22,'Species List'!$I$1:$N$8,2,FALSE)</f>
        <v>0.5</v>
      </c>
      <c r="M22" s="104">
        <f t="shared" si="2"/>
        <v>0.5</v>
      </c>
      <c r="N22" s="102">
        <f t="shared" si="0"/>
        <v>4.11522633744856E-3</v>
      </c>
      <c r="O22" s="102">
        <f t="shared" si="3"/>
        <v>0</v>
      </c>
    </row>
    <row r="23" spans="1:15" x14ac:dyDescent="0.2">
      <c r="A23" s="111" t="s">
        <v>762</v>
      </c>
      <c r="B23" s="44" t="str">
        <f>IF(LEN(VLOOKUP(A23,'Species List'!$A:$G,2,FALSE))=0,"",VLOOKUP(A23,'Species List'!$A:$G,2,FALSE))</f>
        <v/>
      </c>
      <c r="C23" s="44">
        <f>IF(LEN(VLOOKUP(A23,'Species List'!$A:$G,3,FALSE))=0,"",VLOOKUP(A23,'Species List'!$A:$G,3,FALSE))</f>
        <v>7</v>
      </c>
      <c r="D23" s="103">
        <f t="shared" si="4"/>
        <v>7</v>
      </c>
      <c r="E23" s="44" t="str">
        <f>IF(LEN(VLOOKUP(A23,'Species List'!$A:$G,4,FALSE))=0,"",VLOOKUP(A23,'Species List'!$A:$G,4,FALSE))</f>
        <v>G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/>
      </c>
      <c r="H23" s="44">
        <f>VLOOKUP(A23,'Species List'!$A:$G,7,FALSE)</f>
        <v>0</v>
      </c>
      <c r="J23" s="114" t="s">
        <v>5420</v>
      </c>
      <c r="K23" s="47" t="str">
        <f>VLOOKUP(J23,'Species List'!$H$1:$J$9,2,FALSE)</f>
        <v>&gt;0-1%</v>
      </c>
      <c r="L23" s="47">
        <f>VLOOKUP(K23,'Species List'!$I$1:$N$8,2,FALSE)</f>
        <v>0.5</v>
      </c>
      <c r="M23" s="104">
        <f t="shared" si="2"/>
        <v>0.5</v>
      </c>
      <c r="N23" s="102">
        <f t="shared" si="0"/>
        <v>4.11522633744856E-3</v>
      </c>
      <c r="O23" s="102">
        <f t="shared" si="3"/>
        <v>2.8806584362139918E-2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102" t="e">
        <f t="shared" si="0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102" t="e">
        <f t="shared" si="0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102" t="e">
        <f t="shared" si="0"/>
        <v>#N/A</v>
      </c>
      <c r="O26" s="102" t="e">
        <f t="shared" si="3"/>
        <v>#N/A</v>
      </c>
    </row>
    <row r="27" spans="1:15" x14ac:dyDescent="0.2">
      <c r="A27" s="95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102" t="e">
        <f t="shared" si="0"/>
        <v>#N/A</v>
      </c>
      <c r="O27" s="102" t="e">
        <f t="shared" si="3"/>
        <v>#N/A</v>
      </c>
    </row>
    <row r="28" spans="1:15" x14ac:dyDescent="0.2">
      <c r="A28" s="95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102" t="e">
        <f t="shared" si="0"/>
        <v>#N/A</v>
      </c>
      <c r="O28" s="102" t="e">
        <f t="shared" si="3"/>
        <v>#N/A</v>
      </c>
    </row>
    <row r="29" spans="1:15" x14ac:dyDescent="0.2">
      <c r="A29" s="95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102" t="e">
        <f t="shared" si="0"/>
        <v>#N/A</v>
      </c>
      <c r="O29" s="102" t="e">
        <f t="shared" si="3"/>
        <v>#N/A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102" t="e">
        <f t="shared" si="0"/>
        <v>#N/A</v>
      </c>
      <c r="O30" s="102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102" t="e">
        <f t="shared" si="0"/>
        <v>#N/A</v>
      </c>
      <c r="O31" s="102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102" t="e">
        <f t="shared" si="0"/>
        <v>#N/A</v>
      </c>
      <c r="O32" s="102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102" t="e">
        <f t="shared" si="0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102" t="e">
        <f t="shared" si="0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102" t="e">
        <f t="shared" si="0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102" t="e">
        <f t="shared" si="0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102" t="e">
        <f t="shared" si="0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102" t="e">
        <f t="shared" si="0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102" t="e">
        <f t="shared" si="0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102" t="e">
        <f t="shared" si="0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102" t="e">
        <f t="shared" si="0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102" t="e">
        <f t="shared" si="0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102" t="e">
        <f t="shared" si="0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102" t="e">
        <f t="shared" si="0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102" t="e">
        <f t="shared" si="0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102" t="e">
        <f t="shared" si="0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102" t="e">
        <f t="shared" si="0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102" t="e">
        <f t="shared" si="0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102" t="e">
        <f t="shared" si="0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102" t="e">
        <f t="shared" si="0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102" t="e">
        <f t="shared" si="0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102" t="e">
        <f t="shared" si="0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102" t="e">
        <f t="shared" si="0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102" t="e">
        <f t="shared" si="0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102" t="e">
        <f t="shared" si="0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102" t="e">
        <f t="shared" si="0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102" t="e">
        <f t="shared" si="0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102" t="e">
        <f t="shared" si="0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102" t="e">
        <f t="shared" si="0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102" t="e">
        <f t="shared" si="0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102" t="e">
        <f t="shared" si="0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102" t="e">
        <f t="shared" si="0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102" t="e">
        <f t="shared" si="0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102" t="e">
        <f t="shared" si="0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102" t="e">
        <f t="shared" si="0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102" t="e">
        <f t="shared" si="0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102" t="e">
        <f t="shared" si="0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102" t="e">
        <f t="shared" si="0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102" t="e">
        <f t="shared" si="0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102" t="e">
        <f t="shared" si="0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102" t="e">
        <f t="shared" si="0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102" t="e">
        <f t="shared" si="0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102" t="e">
        <f t="shared" si="0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102" t="e">
        <f t="shared" si="0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102" t="e">
        <f t="shared" si="0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102" t="e">
        <f t="shared" ref="N76:N139" si="5">L76/$L$151</f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7">VALUE(L77)</f>
        <v>#N/A</v>
      </c>
      <c r="N77" s="102" t="e">
        <f t="shared" si="5"/>
        <v>#N/A</v>
      </c>
      <c r="O77" s="102" t="e">
        <f t="shared" ref="O77:O140" si="8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7"/>
        <v>#N/A</v>
      </c>
      <c r="N78" s="102" t="e">
        <f t="shared" si="5"/>
        <v>#N/A</v>
      </c>
      <c r="O78" s="102" t="e">
        <f t="shared" si="8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7"/>
        <v>#N/A</v>
      </c>
      <c r="N79" s="102" t="e">
        <f t="shared" si="5"/>
        <v>#N/A</v>
      </c>
      <c r="O79" s="102" t="e">
        <f t="shared" si="8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7"/>
        <v>#N/A</v>
      </c>
      <c r="N80" s="102" t="e">
        <f t="shared" si="5"/>
        <v>#N/A</v>
      </c>
      <c r="O80" s="102" t="e">
        <f t="shared" si="8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7"/>
        <v>#N/A</v>
      </c>
      <c r="N81" s="102" t="e">
        <f t="shared" si="5"/>
        <v>#N/A</v>
      </c>
      <c r="O81" s="102" t="e">
        <f t="shared" si="8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7"/>
        <v>#N/A</v>
      </c>
      <c r="N82" s="102" t="e">
        <f t="shared" si="5"/>
        <v>#N/A</v>
      </c>
      <c r="O82" s="102" t="e">
        <f t="shared" si="8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7"/>
        <v>#N/A</v>
      </c>
      <c r="N83" s="102" t="e">
        <f t="shared" si="5"/>
        <v>#N/A</v>
      </c>
      <c r="O83" s="102" t="e">
        <f t="shared" si="8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7"/>
        <v>#N/A</v>
      </c>
      <c r="N84" s="102" t="e">
        <f t="shared" si="5"/>
        <v>#N/A</v>
      </c>
      <c r="O84" s="102" t="e">
        <f t="shared" si="8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7"/>
        <v>#N/A</v>
      </c>
      <c r="N85" s="102" t="e">
        <f t="shared" si="5"/>
        <v>#N/A</v>
      </c>
      <c r="O85" s="102" t="e">
        <f t="shared" si="8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7"/>
        <v>#N/A</v>
      </c>
      <c r="N86" s="102" t="e">
        <f t="shared" si="5"/>
        <v>#N/A</v>
      </c>
      <c r="O86" s="102" t="e">
        <f t="shared" si="8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7"/>
        <v>#N/A</v>
      </c>
      <c r="N87" s="102" t="e">
        <f t="shared" si="5"/>
        <v>#N/A</v>
      </c>
      <c r="O87" s="102" t="e">
        <f t="shared" si="8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7"/>
        <v>#N/A</v>
      </c>
      <c r="N88" s="102" t="e">
        <f t="shared" si="5"/>
        <v>#N/A</v>
      </c>
      <c r="O88" s="102" t="e">
        <f t="shared" si="8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7"/>
        <v>#N/A</v>
      </c>
      <c r="N89" s="102" t="e">
        <f t="shared" si="5"/>
        <v>#N/A</v>
      </c>
      <c r="O89" s="102" t="e">
        <f t="shared" si="8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7"/>
        <v>#N/A</v>
      </c>
      <c r="N90" s="102" t="e">
        <f t="shared" si="5"/>
        <v>#N/A</v>
      </c>
      <c r="O90" s="102" t="e">
        <f t="shared" si="8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7"/>
        <v>#N/A</v>
      </c>
      <c r="N91" s="102" t="e">
        <f t="shared" si="5"/>
        <v>#N/A</v>
      </c>
      <c r="O91" s="102" t="e">
        <f t="shared" si="8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7"/>
        <v>#N/A</v>
      </c>
      <c r="N92" s="102" t="e">
        <f t="shared" si="5"/>
        <v>#N/A</v>
      </c>
      <c r="O92" s="102" t="e">
        <f t="shared" si="8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7"/>
        <v>#N/A</v>
      </c>
      <c r="N93" s="102" t="e">
        <f t="shared" si="5"/>
        <v>#N/A</v>
      </c>
      <c r="O93" s="102" t="e">
        <f t="shared" si="8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7"/>
        <v>#N/A</v>
      </c>
      <c r="N94" s="102" t="e">
        <f t="shared" si="5"/>
        <v>#N/A</v>
      </c>
      <c r="O94" s="102" t="e">
        <f t="shared" si="8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7"/>
        <v>#N/A</v>
      </c>
      <c r="N95" s="102" t="e">
        <f t="shared" si="5"/>
        <v>#N/A</v>
      </c>
      <c r="O95" s="102" t="e">
        <f t="shared" si="8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7"/>
        <v>#N/A</v>
      </c>
      <c r="N96" s="102" t="e">
        <f t="shared" si="5"/>
        <v>#N/A</v>
      </c>
      <c r="O96" s="102" t="e">
        <f t="shared" si="8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7"/>
        <v>#N/A</v>
      </c>
      <c r="N97" s="102" t="e">
        <f t="shared" si="5"/>
        <v>#N/A</v>
      </c>
      <c r="O97" s="102" t="e">
        <f t="shared" si="8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7"/>
        <v>#N/A</v>
      </c>
      <c r="N98" s="102" t="e">
        <f t="shared" si="5"/>
        <v>#N/A</v>
      </c>
      <c r="O98" s="102" t="e">
        <f t="shared" si="8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7"/>
        <v>#N/A</v>
      </c>
      <c r="N99" s="102" t="e">
        <f t="shared" si="5"/>
        <v>#N/A</v>
      </c>
      <c r="O99" s="102" t="e">
        <f t="shared" si="8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7"/>
        <v>#N/A</v>
      </c>
      <c r="N100" s="102" t="e">
        <f t="shared" si="5"/>
        <v>#N/A</v>
      </c>
      <c r="O100" s="102" t="e">
        <f t="shared" si="8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7"/>
        <v>#N/A</v>
      </c>
      <c r="N101" s="102" t="e">
        <f t="shared" si="5"/>
        <v>#N/A</v>
      </c>
      <c r="O101" s="102" t="e">
        <f t="shared" si="8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7"/>
        <v>#N/A</v>
      </c>
      <c r="N102" s="102" t="e">
        <f t="shared" si="5"/>
        <v>#N/A</v>
      </c>
      <c r="O102" s="102" t="e">
        <f t="shared" si="8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7"/>
        <v>#N/A</v>
      </c>
      <c r="N103" s="102" t="e">
        <f t="shared" si="5"/>
        <v>#N/A</v>
      </c>
      <c r="O103" s="102" t="e">
        <f t="shared" si="8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7"/>
        <v>#N/A</v>
      </c>
      <c r="N104" s="102" t="e">
        <f t="shared" si="5"/>
        <v>#N/A</v>
      </c>
      <c r="O104" s="102" t="e">
        <f t="shared" si="8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7"/>
        <v>#N/A</v>
      </c>
      <c r="N105" s="102" t="e">
        <f t="shared" si="5"/>
        <v>#N/A</v>
      </c>
      <c r="O105" s="102" t="e">
        <f t="shared" si="8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7"/>
        <v>#N/A</v>
      </c>
      <c r="N106" s="102" t="e">
        <f t="shared" si="5"/>
        <v>#N/A</v>
      </c>
      <c r="O106" s="102" t="e">
        <f t="shared" si="8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7"/>
        <v>#N/A</v>
      </c>
      <c r="N107" s="102" t="e">
        <f t="shared" si="5"/>
        <v>#N/A</v>
      </c>
      <c r="O107" s="102" t="e">
        <f t="shared" si="8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7"/>
        <v>#N/A</v>
      </c>
      <c r="N108" s="102" t="e">
        <f t="shared" si="5"/>
        <v>#N/A</v>
      </c>
      <c r="O108" s="102" t="e">
        <f t="shared" si="8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7"/>
        <v>#N/A</v>
      </c>
      <c r="N109" s="102" t="e">
        <f t="shared" si="5"/>
        <v>#N/A</v>
      </c>
      <c r="O109" s="102" t="e">
        <f t="shared" si="8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7"/>
        <v>#N/A</v>
      </c>
      <c r="N110" s="102" t="e">
        <f t="shared" si="5"/>
        <v>#N/A</v>
      </c>
      <c r="O110" s="102" t="e">
        <f t="shared" si="8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7"/>
        <v>#N/A</v>
      </c>
      <c r="N111" s="102" t="e">
        <f t="shared" si="5"/>
        <v>#N/A</v>
      </c>
      <c r="O111" s="102" t="e">
        <f t="shared" si="8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7"/>
        <v>#N/A</v>
      </c>
      <c r="N112" s="102" t="e">
        <f t="shared" si="5"/>
        <v>#N/A</v>
      </c>
      <c r="O112" s="102" t="e">
        <f t="shared" si="8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7"/>
        <v>#N/A</v>
      </c>
      <c r="N113" s="102" t="e">
        <f t="shared" si="5"/>
        <v>#N/A</v>
      </c>
      <c r="O113" s="102" t="e">
        <f t="shared" si="8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7"/>
        <v>#N/A</v>
      </c>
      <c r="N114" s="102" t="e">
        <f t="shared" si="5"/>
        <v>#N/A</v>
      </c>
      <c r="O114" s="102" t="e">
        <f t="shared" si="8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7"/>
        <v>#N/A</v>
      </c>
      <c r="N115" s="102" t="e">
        <f t="shared" si="5"/>
        <v>#N/A</v>
      </c>
      <c r="O115" s="102" t="e">
        <f t="shared" si="8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7"/>
        <v>#N/A</v>
      </c>
      <c r="N116" s="102" t="e">
        <f t="shared" si="5"/>
        <v>#N/A</v>
      </c>
      <c r="O116" s="102" t="e">
        <f t="shared" si="8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7"/>
        <v>#N/A</v>
      </c>
      <c r="N117" s="102" t="e">
        <f t="shared" si="5"/>
        <v>#N/A</v>
      </c>
      <c r="O117" s="102" t="e">
        <f t="shared" si="8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7"/>
        <v>#N/A</v>
      </c>
      <c r="N118" s="102" t="e">
        <f t="shared" si="5"/>
        <v>#N/A</v>
      </c>
      <c r="O118" s="102" t="e">
        <f t="shared" si="8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7"/>
        <v>#N/A</v>
      </c>
      <c r="N119" s="102" t="e">
        <f t="shared" si="5"/>
        <v>#N/A</v>
      </c>
      <c r="O119" s="102" t="e">
        <f t="shared" si="8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7"/>
        <v>#N/A</v>
      </c>
      <c r="N120" s="102" t="e">
        <f t="shared" si="5"/>
        <v>#N/A</v>
      </c>
      <c r="O120" s="102" t="e">
        <f t="shared" si="8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7"/>
        <v>#N/A</v>
      </c>
      <c r="N121" s="102" t="e">
        <f t="shared" si="5"/>
        <v>#N/A</v>
      </c>
      <c r="O121" s="102" t="e">
        <f t="shared" si="8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7"/>
        <v>#N/A</v>
      </c>
      <c r="N122" s="102" t="e">
        <f t="shared" si="5"/>
        <v>#N/A</v>
      </c>
      <c r="O122" s="102" t="e">
        <f t="shared" si="8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7"/>
        <v>#N/A</v>
      </c>
      <c r="N123" s="102" t="e">
        <f t="shared" si="5"/>
        <v>#N/A</v>
      </c>
      <c r="O123" s="102" t="e">
        <f t="shared" si="8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7"/>
        <v>#N/A</v>
      </c>
      <c r="N124" s="102" t="e">
        <f t="shared" si="5"/>
        <v>#N/A</v>
      </c>
      <c r="O124" s="102" t="e">
        <f t="shared" si="8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7"/>
        <v>#N/A</v>
      </c>
      <c r="N125" s="102" t="e">
        <f t="shared" si="5"/>
        <v>#N/A</v>
      </c>
      <c r="O125" s="102" t="e">
        <f t="shared" si="8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7"/>
        <v>#N/A</v>
      </c>
      <c r="N126" s="102" t="e">
        <f t="shared" si="5"/>
        <v>#N/A</v>
      </c>
      <c r="O126" s="102" t="e">
        <f t="shared" si="8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7"/>
        <v>#N/A</v>
      </c>
      <c r="N127" s="102" t="e">
        <f t="shared" si="5"/>
        <v>#N/A</v>
      </c>
      <c r="O127" s="102" t="e">
        <f t="shared" si="8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7"/>
        <v>#N/A</v>
      </c>
      <c r="N128" s="102" t="e">
        <f t="shared" si="5"/>
        <v>#N/A</v>
      </c>
      <c r="O128" s="102" t="e">
        <f t="shared" si="8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7"/>
        <v>#N/A</v>
      </c>
      <c r="N129" s="102" t="e">
        <f t="shared" si="5"/>
        <v>#N/A</v>
      </c>
      <c r="O129" s="102" t="e">
        <f t="shared" si="8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7"/>
        <v>#N/A</v>
      </c>
      <c r="N130" s="102" t="e">
        <f t="shared" si="5"/>
        <v>#N/A</v>
      </c>
      <c r="O130" s="102" t="e">
        <f t="shared" si="8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7"/>
        <v>#N/A</v>
      </c>
      <c r="N131" s="102" t="e">
        <f t="shared" si="5"/>
        <v>#N/A</v>
      </c>
      <c r="O131" s="102" t="e">
        <f t="shared" si="8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7"/>
        <v>#N/A</v>
      </c>
      <c r="N132" s="102" t="e">
        <f t="shared" si="5"/>
        <v>#N/A</v>
      </c>
      <c r="O132" s="102" t="e">
        <f t="shared" si="8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7"/>
        <v>#N/A</v>
      </c>
      <c r="N133" s="102" t="e">
        <f t="shared" si="5"/>
        <v>#N/A</v>
      </c>
      <c r="O133" s="102" t="e">
        <f t="shared" si="8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7"/>
        <v>#N/A</v>
      </c>
      <c r="N134" s="102" t="e">
        <f t="shared" si="5"/>
        <v>#N/A</v>
      </c>
      <c r="O134" s="102" t="e">
        <f t="shared" si="8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7"/>
        <v>#N/A</v>
      </c>
      <c r="N135" s="102" t="e">
        <f t="shared" si="5"/>
        <v>#N/A</v>
      </c>
      <c r="O135" s="102" t="e">
        <f t="shared" si="8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7"/>
        <v>#N/A</v>
      </c>
      <c r="N136" s="102" t="e">
        <f t="shared" si="5"/>
        <v>#N/A</v>
      </c>
      <c r="O136" s="102" t="e">
        <f t="shared" si="8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7"/>
        <v>#N/A</v>
      </c>
      <c r="N137" s="102" t="e">
        <f t="shared" si="5"/>
        <v>#N/A</v>
      </c>
      <c r="O137" s="102" t="e">
        <f t="shared" si="8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7"/>
        <v>#N/A</v>
      </c>
      <c r="N138" s="102" t="e">
        <f t="shared" si="5"/>
        <v>#N/A</v>
      </c>
      <c r="O138" s="102" t="e">
        <f t="shared" si="8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7"/>
        <v>#N/A</v>
      </c>
      <c r="N139" s="102" t="e">
        <f t="shared" si="5"/>
        <v>#N/A</v>
      </c>
      <c r="O139" s="102" t="e">
        <f t="shared" si="8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7"/>
        <v>#N/A</v>
      </c>
      <c r="N140" s="102" t="e">
        <f t="shared" ref="N140:N149" si="9">L140/$L$151</f>
        <v>#N/A</v>
      </c>
      <c r="O140" s="102" t="e">
        <f t="shared" si="8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1">VALUE(L141)</f>
        <v>#N/A</v>
      </c>
      <c r="N141" s="102" t="e">
        <f t="shared" si="9"/>
        <v>#N/A</v>
      </c>
      <c r="O141" s="102" t="e">
        <f t="shared" ref="O141:O150" si="12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1"/>
        <v>#N/A</v>
      </c>
      <c r="N142" s="102" t="e">
        <f t="shared" si="9"/>
        <v>#N/A</v>
      </c>
      <c r="O142" s="102" t="e">
        <f t="shared" si="12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1"/>
        <v>#N/A</v>
      </c>
      <c r="N143" s="102" t="e">
        <f t="shared" si="9"/>
        <v>#N/A</v>
      </c>
      <c r="O143" s="102" t="e">
        <f t="shared" si="12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1"/>
        <v>#N/A</v>
      </c>
      <c r="N144" s="102" t="e">
        <f t="shared" si="9"/>
        <v>#N/A</v>
      </c>
      <c r="O144" s="102" t="e">
        <f t="shared" si="12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1"/>
        <v>#N/A</v>
      </c>
      <c r="N145" s="102" t="e">
        <f t="shared" si="9"/>
        <v>#N/A</v>
      </c>
      <c r="O145" s="102" t="e">
        <f t="shared" si="12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1"/>
        <v>#N/A</v>
      </c>
      <c r="N146" s="102" t="e">
        <f t="shared" si="9"/>
        <v>#N/A</v>
      </c>
      <c r="O146" s="102" t="e">
        <f t="shared" si="12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1"/>
        <v>#N/A</v>
      </c>
      <c r="N147" s="102" t="e">
        <f t="shared" si="9"/>
        <v>#N/A</v>
      </c>
      <c r="O147" s="102" t="e">
        <f t="shared" si="12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1"/>
        <v>#N/A</v>
      </c>
      <c r="N148" s="102" t="e">
        <f t="shared" si="9"/>
        <v>#N/A</v>
      </c>
      <c r="O148" s="102" t="e">
        <f t="shared" si="12"/>
        <v>#N/A</v>
      </c>
    </row>
    <row r="149" spans="1:15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1"/>
        <v>#N/A</v>
      </c>
      <c r="N149" s="102" t="e">
        <f t="shared" si="9"/>
        <v>#N/A</v>
      </c>
      <c r="O149" s="102" t="e">
        <f t="shared" si="12"/>
        <v>#N/A</v>
      </c>
    </row>
    <row r="150" spans="1:15" ht="13.2" thickBot="1" x14ac:dyDescent="0.25">
      <c r="A150" s="96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10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1"/>
        <v>#N/A</v>
      </c>
      <c r="N150" s="102" t="e">
        <f>L150/$L$151</f>
        <v>#N/A</v>
      </c>
      <c r="O150" s="102" t="e">
        <f t="shared" si="12"/>
        <v>#N/A</v>
      </c>
    </row>
    <row r="151" spans="1:15" ht="13.8" thickTop="1" thickBot="1" x14ac:dyDescent="0.25">
      <c r="I151" s="140" t="s">
        <v>5387</v>
      </c>
      <c r="J151" s="141"/>
      <c r="K151" s="142"/>
      <c r="L151" s="63">
        <f>SUMIF(L10:L150,"&gt;=0")</f>
        <v>121.5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J10:J11 J19:J150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A19:A20 A22:A150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B7" sqref="B7"/>
    </sheetView>
  </sheetViews>
  <sheetFormatPr defaultRowHeight="12.6" x14ac:dyDescent="0.2"/>
  <cols>
    <col min="1" max="1" width="41.6328125" customWidth="1"/>
    <col min="2" max="2" width="10.90625" style="88" bestFit="1" customWidth="1"/>
    <col min="3" max="3" width="10.90625" style="88" customWidth="1"/>
    <col min="4" max="4" width="11.90625" style="88" bestFit="1" customWidth="1"/>
    <col min="5" max="5" width="10.90625" style="88" customWidth="1"/>
    <col min="6" max="6" width="11.90625" bestFit="1" customWidth="1"/>
  </cols>
  <sheetData>
    <row r="1" spans="1:6" ht="28.8" thickBot="1" x14ac:dyDescent="0.5">
      <c r="A1" s="143" t="s">
        <v>4840</v>
      </c>
      <c r="B1" s="143"/>
      <c r="C1" s="143"/>
      <c r="D1" s="143"/>
      <c r="E1" s="143"/>
      <c r="F1" s="143"/>
    </row>
    <row r="2" spans="1:6" s="31" customFormat="1" ht="24" customHeight="1" thickTop="1" thickBot="1" x14ac:dyDescent="0.5">
      <c r="A2" s="55"/>
      <c r="B2" s="56" t="s">
        <v>5430</v>
      </c>
      <c r="C2" s="56" t="s">
        <v>5426</v>
      </c>
      <c r="D2" s="56" t="s">
        <v>5427</v>
      </c>
      <c r="E2" s="56" t="s">
        <v>5428</v>
      </c>
      <c r="F2" s="56" t="s">
        <v>5429</v>
      </c>
    </row>
    <row r="3" spans="1:6" ht="24" customHeight="1" thickTop="1" x14ac:dyDescent="0.3">
      <c r="A3" s="52" t="s">
        <v>4841</v>
      </c>
      <c r="B3" s="98"/>
      <c r="C3" s="98"/>
      <c r="D3" s="98"/>
      <c r="E3" s="98"/>
      <c r="F3" s="99"/>
    </row>
    <row r="4" spans="1:6" ht="17.399999999999999" x14ac:dyDescent="0.3">
      <c r="A4" s="53" t="s">
        <v>5421</v>
      </c>
      <c r="B4" s="107">
        <f>COUNTIF(Woody!$F$10:$F$149,"Native")</f>
        <v>9</v>
      </c>
      <c r="C4" s="107">
        <f>COUNTIF(Forbs!$F$10:$F$148,"Native")</f>
        <v>20</v>
      </c>
      <c r="D4" s="107">
        <f>COUNTIF(Grasses!$F$10:$F$149,"Native")</f>
        <v>10</v>
      </c>
      <c r="E4" s="107">
        <f>AVERAGE(B4:D4)</f>
        <v>13</v>
      </c>
      <c r="F4" s="107">
        <f>SUM(B4:D4)</f>
        <v>39</v>
      </c>
    </row>
    <row r="5" spans="1:6" ht="17.399999999999999" x14ac:dyDescent="0.3">
      <c r="A5" s="53" t="s">
        <v>4845</v>
      </c>
      <c r="B5" s="107">
        <f>COUNTIF(Woody!$F10:$F199,"Introduced")</f>
        <v>2</v>
      </c>
      <c r="C5" s="107">
        <f>COUNTIF(Forbs!$F10:$F199,"Introduced")</f>
        <v>3</v>
      </c>
      <c r="D5" s="107">
        <f>COUNTIF(Grasses!$F10:$F199,"Introduced")</f>
        <v>1</v>
      </c>
      <c r="E5" s="107">
        <f t="shared" ref="E5:E6" si="0">AVERAGE(B5:D5)</f>
        <v>2</v>
      </c>
      <c r="F5" s="107">
        <f>SUM(B5:D5)</f>
        <v>6</v>
      </c>
    </row>
    <row r="6" spans="1:6" s="83" customFormat="1" ht="19.8" x14ac:dyDescent="0.4">
      <c r="A6" s="53" t="s">
        <v>5422</v>
      </c>
      <c r="B6" s="107">
        <f>SUM(B4:B5)</f>
        <v>11</v>
      </c>
      <c r="C6" s="107">
        <f>SUM(C4:C5)</f>
        <v>23</v>
      </c>
      <c r="D6" s="107">
        <f>SUM(D4:D5)</f>
        <v>11</v>
      </c>
      <c r="E6" s="107">
        <f t="shared" si="0"/>
        <v>15</v>
      </c>
      <c r="F6" s="107">
        <f>SUM(B6:D6)</f>
        <v>45</v>
      </c>
    </row>
    <row r="7" spans="1:6" ht="17.399999999999999" x14ac:dyDescent="0.3">
      <c r="A7" s="53" t="s">
        <v>4846</v>
      </c>
      <c r="B7" s="107">
        <f>AVERAGEIF(Woody!D12:D150,"&gt;0")</f>
        <v>2.7777777777777777</v>
      </c>
      <c r="C7" s="107">
        <f>AVERAGEIF(Forbs!D12:D150,"&gt;0")</f>
        <v>4.7222222222222223</v>
      </c>
      <c r="D7" s="107">
        <f>AVERAGEIF(Grasses!D12:D150,"&gt;0")</f>
        <v>4.5999999999999996</v>
      </c>
      <c r="E7" s="107">
        <f>AVERAGE(B7:D7)</f>
        <v>4.0333333333333332</v>
      </c>
      <c r="F7" s="107">
        <f>(SUMIF(Woody!D12:D150,"&gt;0")+SUMIF(Forbs!D12:D150,"&gt;0")+SUMIF(Grasses!D12:D150,"&gt;0"))/(COUNTIF(Woody!D12:D150,"&gt;0")+COUNTIF(Forbs!D12:D150,"&gt;0")+COUNTIF(Grasses!D12:D150,"&gt;0"))</f>
        <v>4.2162162162162158</v>
      </c>
    </row>
    <row r="8" spans="1:6" s="31" customFormat="1" ht="19.8" x14ac:dyDescent="0.4">
      <c r="A8" s="53" t="s">
        <v>5423</v>
      </c>
      <c r="B8" s="107">
        <f>AVERAGEIF(Woody!D12:D150,"&gt;=0")</f>
        <v>2.2727272727272729</v>
      </c>
      <c r="C8" s="107">
        <f>AVERAGEIF(Forbs!D12:D150,"&gt;=0")</f>
        <v>3.6956521739130435</v>
      </c>
      <c r="D8" s="107">
        <f>AVERAGEIF(Grasses!D12:D150,"&gt;=0")</f>
        <v>3.8333333333333335</v>
      </c>
      <c r="E8" s="107">
        <f>AVERAGE(B8:D8)</f>
        <v>3.2672375933245501</v>
      </c>
      <c r="F8" s="107">
        <f>(SUMIF(Woody!D12:D150,"&gt;=0")+SUMIF(Forbs!D12:D150,"&gt;=0")+SUMIF(Grasses!D12:D150,"&gt;=0"))/(COUNTIF(Woody!D12:D150,"&gt;=0")+COUNTIF(Forbs!D12:D150,"&gt;=0")+COUNTIF(Grasses!D12:D150,"&gt;=0"))</f>
        <v>3.3913043478260869</v>
      </c>
    </row>
    <row r="9" spans="1:6" ht="17.399999999999999" x14ac:dyDescent="0.3">
      <c r="A9" s="53" t="s">
        <v>4839</v>
      </c>
      <c r="B9" s="107">
        <f>SQRT(B4)*B7</f>
        <v>8.3333333333333321</v>
      </c>
      <c r="C9" s="107">
        <f>SQRT(C4)*C7</f>
        <v>21.118419787498016</v>
      </c>
      <c r="D9" s="107">
        <f>SQRT(D4)*D7</f>
        <v>14.546477236774544</v>
      </c>
      <c r="E9" s="107">
        <f>SQRT(E4)*E7</f>
        <v>14.542390144371423</v>
      </c>
      <c r="F9" s="107">
        <f>SQRT(F4)*F7</f>
        <v>26.330261831085135</v>
      </c>
    </row>
    <row r="10" spans="1:6" s="84" customFormat="1" ht="19.8" x14ac:dyDescent="0.4">
      <c r="A10" s="53" t="s">
        <v>5424</v>
      </c>
      <c r="B10" s="107">
        <f>SQRT(B6)*B8</f>
        <v>7.5377836144440913</v>
      </c>
      <c r="C10" s="107">
        <f>SQRT(C6)*C8</f>
        <v>17.723725194851355</v>
      </c>
      <c r="D10" s="107">
        <f>SQRT(D6)*D8</f>
        <v>12.713728363029032</v>
      </c>
      <c r="E10" s="107">
        <f>SQRT(E6)*E8</f>
        <v>12.653956787048784</v>
      </c>
      <c r="F10" s="107">
        <f>SQRT(F6)*F8</f>
        <v>22.749561162389167</v>
      </c>
    </row>
    <row r="11" spans="1:6" ht="17.399999999999999" x14ac:dyDescent="0.3">
      <c r="A11" s="53" t="s">
        <v>4847</v>
      </c>
      <c r="B11" s="107">
        <f>SUMIF(Woody!$M$10:$M$150,"&gt;=0")</f>
        <v>41</v>
      </c>
      <c r="C11" s="107">
        <f>SUMIF(Forbs!$M$10:$M$151,"&gt;=0")</f>
        <v>54</v>
      </c>
      <c r="D11" s="107">
        <f>SUMIF(Grasses!$M$10:$M$150,"&gt;=0")</f>
        <v>121.5</v>
      </c>
      <c r="E11" s="107">
        <f>AVERAGE(B11:D11)</f>
        <v>72.166666666666671</v>
      </c>
      <c r="F11" s="107">
        <f>SUM(B11:D11)</f>
        <v>216.5</v>
      </c>
    </row>
    <row r="12" spans="1:6" ht="17.399999999999999" x14ac:dyDescent="0.3">
      <c r="A12" s="53" t="s">
        <v>5388</v>
      </c>
      <c r="B12" s="107">
        <f>SUMIF(Woody!$F$10:$F$150,"Introduced",Woody!$L$10:$L$150)</f>
        <v>30</v>
      </c>
      <c r="C12" s="107">
        <f>SUMIF(Forbs!$F$10:$F$151,"Introduced",Forbs!$L$10:$L$151)</f>
        <v>6.5</v>
      </c>
      <c r="D12" s="107">
        <f>SUMIF(Grasses!$F$10:$F$150,"Introduced",Grasses!$L$10:$L$150)</f>
        <v>15</v>
      </c>
      <c r="E12" s="107">
        <f>AVERAGE(B12:D12)</f>
        <v>17.166666666666668</v>
      </c>
      <c r="F12" s="107">
        <f>SUM(B12:D12)</f>
        <v>51.5</v>
      </c>
    </row>
    <row r="13" spans="1:6" ht="18" thickBot="1" x14ac:dyDescent="0.35">
      <c r="A13" s="54" t="s">
        <v>4848</v>
      </c>
      <c r="B13" s="108">
        <f>B12/B11</f>
        <v>0.73170731707317072</v>
      </c>
      <c r="C13" s="108">
        <f>C12/C11</f>
        <v>0.12037037037037036</v>
      </c>
      <c r="D13" s="108">
        <f>D12/D11</f>
        <v>0.12345679012345678</v>
      </c>
      <c r="E13" s="108">
        <f>E12/E11</f>
        <v>0.23787528868360278</v>
      </c>
      <c r="F13" s="108">
        <f>F12/F11</f>
        <v>0.23787528868360278</v>
      </c>
    </row>
    <row r="14" spans="1:6" ht="18" thickTop="1" x14ac:dyDescent="0.3">
      <c r="A14" s="52"/>
      <c r="B14" s="98"/>
      <c r="C14" s="98"/>
      <c r="D14" s="98"/>
      <c r="E14" s="98"/>
      <c r="F14" s="98"/>
    </row>
    <row r="15" spans="1:6" ht="17.399999999999999" x14ac:dyDescent="0.3">
      <c r="A15" s="53" t="s">
        <v>4842</v>
      </c>
      <c r="B15" s="106">
        <f>SUMIF(Woody!$O$10:$O$150,"&gt;=0")</f>
        <v>0.74390243902439024</v>
      </c>
      <c r="C15" s="106">
        <f>SUMIF(Forbs!$O$10:$O$150,"&gt;=0")</f>
        <v>3.75</v>
      </c>
      <c r="D15" s="106">
        <f>SUMIF(Grasses!$O$10:$O$150,"&gt;=0")</f>
        <v>3.8683127572016462</v>
      </c>
      <c r="E15" s="106">
        <f>AVERAGE(B15:D15)</f>
        <v>2.7874050654086791</v>
      </c>
      <c r="F15" s="107">
        <f>SUM(B15:D15)</f>
        <v>8.3622151962260372</v>
      </c>
    </row>
    <row r="16" spans="1:6" s="31" customFormat="1" ht="17.399999999999999" x14ac:dyDescent="0.3">
      <c r="A16" s="53"/>
      <c r="B16" s="100"/>
      <c r="C16" s="100"/>
      <c r="D16" s="100"/>
      <c r="E16" s="100"/>
      <c r="F16" s="100"/>
    </row>
    <row r="17" spans="1:6" ht="17.399999999999999" x14ac:dyDescent="0.3">
      <c r="A17" s="53" t="s">
        <v>4843</v>
      </c>
      <c r="B17" s="100"/>
      <c r="C17" s="100"/>
      <c r="D17" s="100"/>
      <c r="E17" s="100"/>
      <c r="F17" s="100"/>
    </row>
    <row r="18" spans="1:6" ht="18" thickBot="1" x14ac:dyDescent="0.35">
      <c r="A18" s="54" t="s">
        <v>4844</v>
      </c>
      <c r="B18" s="101"/>
      <c r="C18" s="101"/>
      <c r="D18" s="101"/>
      <c r="E18" s="101"/>
      <c r="F18" s="101"/>
    </row>
    <row r="19" spans="1:6" ht="13.2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Manhatton, Meghan</cp:lastModifiedBy>
  <cp:lastPrinted>2017-08-08T19:30:22Z</cp:lastPrinted>
  <dcterms:created xsi:type="dcterms:W3CDTF">2014-04-10T15:29:40Z</dcterms:created>
  <dcterms:modified xsi:type="dcterms:W3CDTF">2022-02-06T00:39:16Z</dcterms:modified>
</cp:coreProperties>
</file>