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FB2E217D-667F-40D1-9D22-6DBCD180AF91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D10" i="10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6" i="6" l="1"/>
  <c r="C17" i="6"/>
  <c r="C18" i="6"/>
  <c r="C19" i="6"/>
  <c r="C20" i="6"/>
  <c r="C25" i="10"/>
  <c r="C26" i="10"/>
  <c r="C27" i="10"/>
  <c r="C28" i="10"/>
  <c r="C30" i="10"/>
  <c r="C31" i="10"/>
  <c r="C32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<sst xmlns="http://schemas.openxmlformats.org/spreadsheetml/2006/main" count="13257" uniqueCount="5524">
  <si>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</si>
  <si>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</si>
  <si>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</si>
  <si>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</si>
  <si>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</si>
  <si>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</si>
  <si>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</si>
  <si>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</si>
  <si>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</si>
  <si>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</si>
  <si>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</si>
  <si>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</si>
  <si>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</si>
  <si>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</si>
  <si>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</si>
  <si>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</si>
  <si>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</si>
  <si>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</si>
  <si>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</si>
  <si>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</si>
  <si>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</si>
  <si>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</si>
  <si>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</si>
  <si>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</si>
  <si>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</si>
  <si>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</si>
  <si>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</si>
  <si>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</si>
  <si>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</si>
  <si>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</si>
  <si>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</si>
  <si>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</si>
  <si>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</si>
  <si>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</si>
  <si>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</si>
  <si>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</si>
  <si>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</si>
  <si>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</si>
  <si>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</si>
  <si>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</si>
  <si>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</si>
  <si>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</si>
  <si>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</si>
  <si>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</si>
  <si>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</si>
  <si>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</si>
  <si>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</si>
  <si>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</si>
  <si>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</si>
  <si>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</si>
  <si>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</si>
  <si>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</si>
  <si>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</si>
  <si>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</si>
  <si>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</si>
  <si>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</si>
  <si>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</si>
  <si>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</si>
  <si>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</si>
  <si>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</si>
  <si>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</si>
  <si>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</si>
  <si>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</si>
  <si>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</si>
  <si>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</si>
  <si>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</si>
  <si>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</si>
  <si>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</si>
  <si>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</si>
  <si>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</si>
  <si>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</si>
  <si>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</si>
  <si>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</si>
  <si>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</si>
  <si>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</si>
  <si>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</si>
  <si>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</si>
  <si>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</si>
  <si>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</si>
  <si>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</si>
  <si>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</si>
  <si>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</si>
  <si>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</si>
  <si>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</si>
  <si>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</si>
  <si>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</si>
  <si>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</si>
  <si>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</si>
  <si>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</si>
  <si>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</si>
  <si>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</si>
  <si>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</si>
  <si>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</si>
  <si>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</si>
  <si>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</si>
  <si>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</si>
  <si>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</si>
  <si>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</si>
  <si>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</si>
  <si>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</si>
  <si>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</si>
  <si>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</si>
  <si>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</si>
  <si>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</si>
  <si>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</si>
  <si>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</si>
  <si>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</si>
  <si>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</si>
  <si>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</si>
  <si>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</si>
  <si>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</si>
  <si>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</si>
  <si>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</si>
  <si>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</si>
  <si>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</si>
  <si>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</si>
  <si>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</si>
  <si>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</si>
  <si>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</si>
  <si>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</si>
  <si>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</si>
  <si>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</si>
  <si>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</si>
  <si>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</si>
  <si>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</si>
  <si>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</si>
  <si>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</si>
  <si>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</si>
  <si>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</si>
  <si>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</si>
  <si>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</si>
  <si>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</si>
  <si>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</si>
  <si>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</si>
  <si>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</si>
  <si>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</si>
  <si>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</si>
  <si>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</si>
  <si>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</si>
  <si>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</si>
  <si>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</si>
  <si>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</si>
  <si>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</si>
  <si>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</si>
  <si>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</si>
  <si>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</si>
  <si>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</si>
  <si>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</si>
  <si>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</si>
  <si>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</si>
  <si>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</si>
  <si>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</si>
  <si>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</si>
  <si>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</si>
  <si>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</si>
  <si>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</si>
  <si>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</si>
  <si>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</si>
  <si>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</si>
  <si>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</si>
  <si>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</si>
  <si>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</si>
  <si>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</si>
  <si>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</si>
  <si>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</si>
  <si>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</si>
  <si>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</si>
  <si>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</si>
  <si>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</si>
  <si>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</si>
  <si>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</si>
  <si>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</si>
  <si>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</si>
  <si>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</si>
  <si>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</si>
  <si>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</si>
  <si>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</si>
  <si>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</si>
  <si>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</si>
  <si>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</si>
  <si>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</si>
  <si>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</si>
  <si>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</si>
  <si>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</si>
  <si>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</si>
  <si>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</si>
  <si>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</si>
  <si>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</si>
  <si>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</si>
  <si>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</si>
  <si>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</si>
  <si>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</si>
  <si>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</si>
  <si>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</si>
  <si>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</si>
  <si>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</si>
  <si>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</si>
  <si>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</si>
  <si>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</si>
  <si>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</si>
  <si>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</si>
  <si>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</si>
  <si>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</si>
  <si>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</si>
  <si>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</si>
  <si>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</si>
  <si>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</si>
  <si>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</si>
  <si>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</si>
  <si>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</si>
  <si>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</si>
  <si>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</si>
  <si>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</si>
  <si>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</si>
  <si>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</si>
  <si>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</si>
  <si>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</si>
  <si>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</si>
  <si>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</si>
  <si>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</si>
  <si>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</si>
  <si>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</si>
  <si>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</si>
  <si>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</si>
  <si>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</si>
  <si>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</si>
  <si>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</si>
  <si>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</si>
  <si>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</si>
  <si>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</si>
  <si>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</si>
  <si>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</si>
  <si>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</si>
  <si>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</si>
  <si>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</si>
  <si>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</si>
  <si>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</si>
  <si>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</si>
  <si>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</si>
  <si>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</si>
  <si>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</si>
  <si>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</si>
  <si>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</si>
  <si>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</si>
  <si>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</si>
  <si>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</si>
  <si>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</si>
  <si>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</si>
  <si>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</si>
  <si>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</si>
  <si>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</si>
  <si>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</si>
  <si>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</si>
  <si>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</si>
  <si>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</si>
  <si>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</si>
  <si>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</si>
  <si>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</si>
  <si>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</si>
  <si>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</si>
  <si>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</si>
  <si>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</si>
  <si>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</si>
  <si>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</si>
  <si>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</si>
  <si>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</si>
  <si>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</si>
  <si>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</si>
  <si>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</si>
  <si>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</si>
  <si>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</si>
  <si>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</si>
  <si>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</si>
  <si>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</si>
  <si>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</si>
  <si>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</si>
  <si>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</si>
  <si>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</si>
  <si>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</si>
  <si>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</si>
  <si>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</si>
  <si>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</si>
  <si>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</si>
  <si>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</si>
  <si>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</si>
  <si>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</si>
  <si>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</si>
  <si>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</si>
  <si>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</si>
  <si>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</si>
  <si>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</si>
  <si>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</si>
  <si>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</si>
  <si>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</si>
  <si>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</si>
  <si>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</si>
  <si>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</si>
  <si>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</si>
  <si>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</si>
  <si>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</si>
  <si>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</si>
  <si>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</si>
  <si>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</si>
  <si>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</si>
  <si>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</si>
  <si>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</si>
  <si>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</si>
  <si>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</si>
  <si>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</si>
  <si>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</si>
  <si>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</si>
  <si>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</si>
  <si>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</si>
  <si>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</si>
  <si>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</si>
  <si>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</si>
  <si>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</si>
  <si>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</si>
  <si>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</si>
  <si>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</si>
  <si>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</si>
  <si>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</si>
  <si>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</si>
  <si>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</si>
  <si>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</si>
  <si>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</si>
  <si>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</si>
  <si>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</si>
  <si>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</si>
  <si>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</si>
  <si>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</si>
  <si>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</si>
  <si>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</si>
  <si>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</si>
  <si>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</si>
  <si>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</si>
  <si>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</si>
  <si>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</si>
  <si>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</si>
  <si>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</si>
  <si>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</si>
  <si>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</si>
  <si>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</si>
  <si>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</si>
  <si>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</si>
  <si>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</si>
  <si>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</si>
  <si>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</si>
  <si>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</si>
  <si>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</si>
  <si>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</si>
  <si>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</si>
  <si>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</si>
  <si>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</si>
  <si>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</si>
  <si>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</si>
  <si>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</si>
  <si>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</si>
  <si>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</si>
  <si>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</si>
  <si>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</si>
  <si>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</si>
  <si>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</si>
  <si>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</si>
  <si>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</si>
  <si>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</si>
  <si>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</si>
  <si>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</si>
  <si>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</si>
  <si>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</si>
  <si>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</si>
  <si>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</si>
  <si>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</si>
  <si>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</si>
  <si>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</si>
  <si>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</si>
  <si>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</si>
  <si>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</si>
  <si>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</si>
  <si>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</si>
  <si>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</si>
  <si>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</si>
  <si>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</si>
  <si>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</si>
  <si>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</si>
  <si>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</si>
  <si>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</si>
  <si>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</si>
  <si>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</si>
  <si>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</si>
  <si>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</si>
  <si>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</si>
  <si>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</si>
  <si>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</si>
  <si>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</si>
  <si>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</si>
  <si>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</si>
  <si>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</si>
  <si>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</si>
  <si>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</si>
  <si>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</si>
  <si>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</si>
  <si>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</si>
  <si>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</si>
  <si>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</si>
  <si>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</si>
  <si>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</si>
  <si>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</si>
  <si>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</si>
  <si>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</si>
  <si>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</si>
  <si>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</si>
  <si>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</si>
  <si>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</si>
  <si>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</si>
  <si>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</si>
  <si>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</si>
  <si>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</si>
  <si>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</si>
  <si>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</si>
  <si>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</si>
  <si>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</si>
  <si>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</si>
  <si>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</si>
  <si>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</si>
  <si>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</si>
  <si>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</si>
  <si>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</si>
  <si>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</si>
  <si>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</si>
  <si>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</si>
  <si>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</si>
  <si>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</si>
  <si>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</si>
  <si>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</si>
  <si>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</si>
  <si>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</si>
  <si>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</si>
  <si>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</si>
  <si>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</si>
  <si>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</si>
  <si>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</si>
  <si>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</si>
  <si>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</si>
  <si>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</si>
  <si>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</si>
  <si>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</si>
  <si>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</si>
  <si>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</si>
  <si>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</si>
  <si>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</si>
  <si>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</si>
  <si>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</si>
  <si>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</si>
  <si>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</si>
  <si>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</si>
  <si>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</si>
  <si>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</si>
  <si>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</si>
  <si>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</si>
  <si>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</si>
  <si>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</si>
  <si>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</si>
  <si>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</si>
  <si>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</si>
  <si>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</si>
  <si>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</si>
  <si>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</si>
  <si>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</si>
  <si>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</si>
  <si>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</si>
  <si>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</si>
  <si>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</si>
  <si>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</si>
  <si>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</si>
  <si>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</si>
  <si>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</si>
  <si>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</si>
  <si>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</si>
  <si>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</si>
  <si>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</si>
  <si>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</si>
  <si>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</si>
  <si>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</si>
  <si>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</si>
  <si>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</si>
  <si>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</si>
  <si>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</si>
  <si>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</si>
  <si>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</si>
  <si>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</si>
  <si>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</si>
  <si>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</si>
  <si>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</si>
  <si>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</si>
  <si>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</si>
  <si>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</si>
  <si>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</si>
  <si>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</si>
  <si>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</si>
  <si>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</si>
  <si>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</si>
  <si>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</si>
  <si>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</si>
  <si>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</si>
  <si>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</si>
  <si>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</si>
  <si>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</si>
  <si>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</si>
  <si>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</si>
  <si>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</si>
  <si>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</si>
  <si>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</si>
  <si>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</si>
  <si>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</si>
  <si>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</si>
  <si>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</si>
  <si>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</si>
  <si>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</si>
  <si>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</si>
  <si>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</si>
  <si>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</si>
  <si>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</si>
  <si>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</si>
  <si>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</si>
  <si>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</si>
  <si>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</si>
  <si>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</si>
  <si>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</si>
  <si>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</si>
  <si>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</si>
  <si>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</si>
  <si>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</si>
  <si>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</si>
  <si>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</si>
  <si>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</si>
  <si>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</si>
  <si>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</si>
  <si>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</si>
  <si>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</si>
  <si>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</si>
  <si>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</si>
  <si>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</si>
  <si>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</si>
  <si>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</si>
  <si>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</si>
  <si>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</si>
  <si>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</si>
  <si>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</si>
  <si>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</si>
  <si>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</si>
  <si>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</si>
  <si>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</si>
  <si>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</si>
  <si>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</si>
  <si>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</si>
  <si>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</si>
  <si>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</si>
  <si>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</si>
  <si>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</si>
  <si>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</si>
  <si>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</si>
  <si>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</si>
  <si>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</si>
  <si>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</si>
  <si>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</si>
  <si>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</si>
  <si>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</si>
  <si>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</si>
  <si>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</si>
  <si>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</si>
  <si>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</si>
  <si>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</si>
  <si>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</si>
  <si>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</si>
  <si>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</si>
  <si>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</si>
  <si>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</si>
  <si>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</si>
  <si>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</si>
  <si>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</si>
  <si>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</si>
  <si>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</si>
  <si>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</si>
  <si>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</si>
  <si>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</si>
  <si>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</si>
  <si>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</si>
  <si>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</si>
  <si>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</si>
  <si>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</si>
  <si>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</si>
  <si>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</si>
  <si>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</si>
  <si>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</si>
  <si>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</si>
  <si>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</si>
  <si>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</si>
  <si>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</si>
  <si>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</si>
  <si>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</si>
  <si>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</si>
  <si>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</si>
  <si>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</si>
  <si>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</si>
  <si>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</si>
  <si>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</si>
  <si>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</si>
  <si>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</si>
  <si>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</si>
  <si>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</si>
  <si>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</si>
  <si>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</si>
  <si>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</si>
  <si>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</si>
  <si>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</si>
  <si>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</si>
  <si>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</si>
  <si>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</si>
  <si>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</si>
  <si>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</si>
  <si>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</si>
  <si>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</si>
  <si>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</si>
  <si>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</si>
  <si>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</si>
  <si>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</si>
  <si>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</si>
  <si>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</si>
  <si>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</si>
  <si>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</si>
  <si>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</si>
  <si>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</si>
  <si>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</si>
  <si>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</si>
  <si>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</si>
  <si>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</si>
  <si>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</si>
  <si>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</si>
  <si>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</si>
  <si>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</si>
  <si>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</si>
  <si>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</si>
  <si>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</si>
  <si>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</si>
  <si>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</si>
  <si>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</si>
  <si>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</si>
  <si>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</si>
  <si>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</si>
  <si>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</si>
  <si>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</si>
  <si>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</si>
  <si>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</si>
  <si>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</si>
  <si>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</si>
  <si>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</si>
  <si>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</si>
  <si>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</si>
  <si>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</si>
  <si>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</si>
  <si>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</si>
  <si>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</si>
  <si>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</si>
  <si>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</si>
  <si>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</si>
  <si>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</si>
  <si>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</si>
  <si>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</si>
  <si>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</si>
  <si>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</si>
  <si>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</si>
  <si>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</si>
  <si>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</si>
  <si>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</si>
  <si>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</si>
  <si>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</si>
  <si>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</si>
  <si>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</si>
  <si>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</si>
  <si>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</si>
  <si>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</si>
  <si>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</si>
  <si>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</si>
  <si>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</si>
  <si>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</si>
  <si>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</si>
  <si>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</si>
  <si>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</si>
  <si>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</si>
  <si>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</si>
  <si>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</si>
  <si>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</si>
  <si>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</si>
  <si>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</si>
  <si>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</si>
  <si>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</si>
  <si>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</si>
  <si>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</si>
  <si>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</si>
  <si>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</si>
  <si>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</si>
  <si>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</si>
  <si>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</si>
  <si>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</si>
  <si>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</si>
  <si>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</si>
  <si>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</si>
  <si>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</si>
  <si>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</si>
  <si>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</si>
  <si>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</si>
  <si>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</si>
  <si>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</si>
  <si>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</si>
  <si>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</si>
  <si>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</si>
  <si>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</si>
  <si>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</si>
  <si>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</si>
  <si>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</si>
  <si>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</si>
  <si>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</si>
  <si>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</si>
  <si>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</si>
  <si>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</si>
  <si>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</si>
  <si>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</si>
  <si>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</si>
  <si>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</si>
  <si>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</si>
  <si>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</si>
  <si>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</si>
  <si>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</si>
  <si>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</si>
  <si>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</si>
  <si>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</si>
  <si>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</si>
  <si>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</si>
  <si>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</si>
  <si>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</si>
  <si>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</si>
  <si>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</si>
  <si>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</si>
  <si>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</si>
  <si>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</si>
  <si>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</si>
  <si>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</si>
  <si>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</si>
  <si>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</si>
  <si>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</si>
  <si>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</si>
  <si>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</si>
  <si>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</si>
  <si>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</si>
  <si>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</si>
  <si>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</si>
  <si>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</si>
  <si>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</si>
  <si>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</si>
  <si>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</si>
  <si>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</si>
  <si>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</si>
  <si>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</si>
  <si>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</si>
  <si>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</si>
  <si>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</si>
  <si>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</si>
  <si>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</si>
  <si>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</si>
  <si>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</si>
  <si>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</si>
  <si>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</si>
  <si>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</si>
  <si>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</si>
  <si>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</si>
  <si>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</si>
  <si>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</si>
  <si>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</si>
  <si>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</si>
  <si>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</si>
  <si>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</si>
  <si>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</si>
  <si>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</si>
  <si>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</si>
  <si>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</si>
  <si>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</si>
  <si>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</si>
  <si>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</si>
  <si>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</si>
  <si>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</si>
  <si>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</si>
  <si>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</si>
  <si>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</si>
  <si>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</si>
  <si>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</si>
  <si>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</si>
  <si>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</si>
  <si>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</si>
  <si>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</si>
  <si>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</si>
  <si>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</si>
  <si>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</si>
  <si>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</si>
  <si>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</si>
  <si>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</si>
  <si>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</si>
  <si>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</si>
  <si>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</si>
  <si>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</si>
  <si>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</si>
  <si>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</si>
  <si>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</si>
  <si>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</si>
  <si>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</si>
  <si>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</si>
  <si>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</si>
  <si>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</si>
  <si>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</si>
  <si>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</si>
  <si>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</si>
  <si>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</si>
  <si>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</si>
  <si>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</si>
  <si>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</si>
  <si>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</si>
  <si>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</si>
  <si>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</si>
  <si>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</si>
  <si>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</si>
  <si>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</si>
  <si>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</si>
  <si>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</si>
  <si>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</si>
  <si>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</si>
  <si>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</si>
  <si>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</si>
  <si>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</si>
  <si>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</si>
  <si>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</si>
  <si>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</si>
  <si>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</si>
  <si>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</si>
  <si>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</si>
  <si>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</si>
  <si>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</si>
  <si>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</si>
  <si>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</si>
  <si>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</si>
  <si>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</si>
  <si>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</si>
  <si>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</si>
  <si>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</si>
  <si>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</si>
  <si>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</si>
  <si>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</si>
  <si>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</si>
  <si>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</si>
  <si>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</si>
  <si>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</si>
  <si>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</si>
  <si>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</si>
  <si>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</si>
  <si>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</si>
  <si>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</si>
  <si>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</si>
  <si>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</si>
  <si>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</si>
  <si>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</si>
  <si>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</si>
  <si>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</si>
  <si>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</si>
  <si>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</si>
  <si>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</si>
  <si>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</si>
  <si>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</si>
  <si>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</si>
  <si>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</si>
  <si>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</si>
  <si>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</si>
  <si>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</si>
  <si>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</si>
  <si>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</si>
  <si>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</si>
  <si>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</si>
  <si>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</si>
  <si>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</si>
  <si>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</si>
  <si>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</si>
  <si>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</si>
  <si>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</si>
  <si>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</si>
  <si>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</si>
  <si>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</si>
  <si>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</si>
  <si>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</si>
  <si>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</si>
  <si>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</si>
  <si>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</si>
  <si>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</si>
  <si>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</si>
  <si>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</si>
  <si>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</si>
  <si>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</si>
  <si>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</si>
  <si>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</si>
  <si>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</si>
  <si>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</si>
  <si>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</si>
  <si>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</si>
  <si>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</si>
  <si>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</si>
  <si>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</si>
  <si>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</si>
  <si>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</si>
  <si>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</si>
  <si>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</si>
  <si>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</si>
  <si>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</si>
  <si>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</si>
  <si>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</si>
  <si>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</si>
  <si>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</si>
  <si>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</si>
  <si>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</si>
  <si>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</si>
  <si>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</si>
  <si>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</si>
  <si>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</si>
  <si>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</si>
  <si>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</si>
  <si>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</si>
  <si>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</si>
  <si>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</si>
  <si>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</si>
  <si>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</si>
  <si>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</si>
  <si>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</si>
  <si>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</si>
  <si>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</si>
  <si>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</si>
  <si>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</si>
  <si>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</si>
  <si>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</si>
  <si>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</si>
  <si>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</si>
  <si>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</si>
  <si>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</si>
  <si>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</si>
  <si>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</si>
  <si>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</si>
  <si>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</si>
  <si>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</si>
  <si>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</si>
  <si>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</si>
  <si>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</si>
  <si>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</si>
  <si>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</si>
  <si>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</si>
  <si>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</si>
  <si>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</si>
  <si>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</si>
  <si>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</si>
  <si>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</si>
  <si>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</si>
  <si>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</si>
  <si>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</si>
  <si>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</si>
  <si>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</si>
  <si>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</si>
  <si>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</si>
  <si>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</si>
  <si>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</si>
  <si>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</si>
  <si>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</si>
  <si>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</si>
  <si>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</si>
  <si>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</si>
  <si>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</si>
  <si>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</si>
  <si>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</si>
  <si>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</si>
  <si>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</si>
  <si>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</si>
  <si>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</si>
  <si>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</si>
  <si>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</si>
  <si>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</si>
  <si>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</si>
  <si>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</si>
  <si>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</si>
  <si>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</si>
  <si>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</si>
  <si>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</si>
  <si>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</si>
  <si>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</si>
  <si>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</si>
  <si>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</si>
  <si>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</si>
  <si>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</si>
  <si>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</si>
  <si>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</si>
  <si>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</si>
  <si>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</si>
  <si>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</si>
  <si>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</si>
  <si>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</si>
  <si>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</si>
  <si>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</si>
  <si>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</si>
  <si>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</si>
  <si>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</si>
  <si>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</si>
  <si>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</si>
  <si>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</si>
  <si>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</si>
  <si>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</si>
  <si>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</si>
  <si>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</si>
  <si>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</si>
  <si>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</si>
  <si>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</si>
  <si>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</si>
  <si>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</si>
  <si>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</si>
  <si>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</si>
  <si>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</si>
  <si>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</si>
  <si>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</si>
  <si>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</si>
  <si>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</si>
  <si>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</si>
  <si>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</si>
  <si>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</si>
  <si>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</si>
  <si>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</si>
  <si>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</si>
  <si>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</si>
  <si>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</si>
  <si>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</si>
  <si>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</si>
  <si>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</si>
  <si>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</si>
  <si>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</si>
  <si>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</si>
  <si>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</si>
  <si>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</si>
  <si>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</si>
  <si>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</si>
  <si>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</si>
  <si>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</si>
  <si>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</si>
  <si>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</si>
  <si>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</si>
  <si>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</si>
  <si>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</si>
  <si>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</si>
  <si>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</si>
  <si>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</si>
  <si>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</si>
  <si>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</si>
  <si>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</si>
  <si>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</si>
  <si>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</si>
  <si>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</si>
  <si>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</si>
  <si>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</si>
  <si>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</si>
  <si>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</si>
  <si>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</si>
  <si>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</si>
  <si>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</si>
  <si>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</si>
  <si>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</si>
  <si>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</si>
  <si>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</si>
  <si>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</si>
  <si>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</si>
  <si>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</si>
  <si>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</si>
  <si>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</si>
  <si>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</si>
  <si>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</si>
  <si>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</si>
  <si>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</si>
  <si>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</si>
  <si>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</si>
  <si>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</si>
  <si>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</si>
  <si>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</si>
  <si>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</si>
  <si>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</si>
  <si>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</si>
  <si>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</si>
  <si>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</si>
  <si>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</si>
  <si>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</si>
  <si>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</si>
  <si>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</si>
  <si>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</si>
  <si>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</si>
  <si>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</si>
  <si>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</si>
  <si>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</si>
  <si>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</si>
  <si>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</si>
  <si>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</si>
  <si>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</si>
  <si>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</si>
  <si>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</si>
  <si>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</si>
  <si>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</si>
  <si>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</si>
  <si>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</si>
  <si>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</si>
  <si>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</si>
  <si>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</si>
  <si>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</si>
  <si>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</si>
  <si>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</si>
  <si>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</si>
  <si>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</si>
  <si>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</si>
  <si>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</si>
  <si>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</si>
  <si>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</si>
  <si>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</si>
  <si>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</si>
  <si>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</si>
  <si>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</si>
  <si>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</si>
  <si>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</si>
  <si>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</si>
  <si>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</si>
  <si>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</si>
  <si>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</si>
  <si>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</si>
  <si>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</si>
  <si>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</si>
  <si>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</si>
  <si>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</si>
  <si>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</si>
  <si>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</si>
  <si>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</si>
  <si>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</si>
  <si>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</si>
  <si>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</si>
  <si>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</si>
  <si>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</si>
  <si>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</si>
  <si>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</si>
  <si>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</si>
  <si>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</si>
  <si>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</si>
  <si>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</si>
  <si>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</si>
  <si>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</si>
  <si>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</si>
  <si>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</si>
  <si>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</si>
  <si>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</si>
  <si>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</si>
  <si>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</si>
  <si>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</si>
  <si>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</si>
  <si>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</si>
  <si>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</si>
  <si>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</si>
  <si>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</si>
  <si>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</si>
  <si>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</si>
  <si>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</si>
  <si>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</si>
  <si>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</si>
  <si>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</si>
  <si>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</si>
  <si>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</si>
  <si>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</si>
  <si>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</si>
  <si>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</si>
  <si>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</si>
  <si>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</si>
  <si>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</si>
  <si>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</si>
  <si>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</si>
  <si>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</si>
  <si>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</si>
  <si>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</si>
  <si>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</si>
  <si>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</si>
  <si>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</si>
  <si>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</si>
  <si>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</si>
  <si>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</si>
  <si>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</si>
  <si>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</si>
  <si>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</si>
  <si>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</si>
  <si>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</si>
  <si>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</si>
  <si>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</si>
  <si>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</si>
  <si>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</si>
  <si>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</si>
  <si>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</si>
  <si>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</si>
  <si>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</si>
  <si>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</si>
  <si>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</si>
  <si>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</si>
  <si>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</si>
  <si>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</si>
  <si>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</si>
  <si>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</si>
  <si>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</si>
  <si>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</si>
  <si>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</si>
  <si>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</si>
  <si>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</si>
  <si>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</si>
  <si>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</si>
  <si>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</si>
  <si>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</si>
  <si>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</si>
  <si>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</si>
  <si>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</si>
  <si>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</si>
  <si>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</si>
  <si>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</si>
  <si>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</si>
  <si>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</si>
  <si>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</si>
  <si>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</si>
  <si>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</si>
  <si>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</si>
  <si>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</si>
  <si>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</si>
  <si>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</si>
  <si>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</si>
  <si>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</si>
  <si>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</si>
  <si>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</si>
  <si>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</si>
  <si>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</si>
  <si>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</si>
  <si>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</si>
  <si>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</si>
  <si>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</si>
  <si>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</si>
  <si>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</si>
  <si>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</si>
  <si>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</si>
  <si>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</si>
  <si>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</si>
  <si>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</si>
  <si>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</si>
  <si>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</si>
  <si>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</si>
  <si>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</si>
  <si>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</si>
  <si>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</si>
  <si>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</si>
  <si>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</si>
  <si>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</si>
  <si>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</si>
  <si>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</si>
  <si>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</si>
  <si>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</si>
  <si>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</si>
  <si>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</si>
  <si>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</si>
  <si>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</si>
  <si>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</si>
  <si>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</si>
  <si>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</si>
  <si>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</si>
  <si>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</si>
  <si>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</si>
  <si>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</si>
  <si>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</si>
  <si>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</si>
  <si>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</si>
  <si>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</si>
  <si>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</si>
  <si>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</si>
  <si>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</si>
  <si>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</si>
  <si>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</si>
  <si>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</si>
  <si>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</si>
  <si>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</si>
  <si>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</si>
  <si>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</si>
  <si>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</si>
  <si>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</si>
  <si>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</si>
  <si>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</si>
  <si>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</si>
  <si>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</si>
  <si>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</si>
  <si>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</si>
  <si>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</si>
  <si>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</si>
  <si>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</si>
  <si>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</si>
  <si>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</si>
  <si>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</si>
  <si>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</si>
  <si>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</si>
  <si>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</si>
  <si>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</si>
  <si>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</si>
  <si>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</si>
  <si>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</si>
  <si>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</si>
  <si>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</si>
  <si>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</si>
  <si>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</si>
  <si>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</si>
  <si>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</si>
  <si>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</si>
  <si>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</si>
  <si>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</si>
  <si>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</si>
  <si>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</si>
  <si>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</si>
  <si>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</si>
  <si>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</si>
  <si>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</si>
  <si>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</si>
  <si>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</si>
  <si>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</si>
  <si>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</si>
  <si>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</si>
  <si>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</si>
  <si>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</si>
  <si>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</si>
  <si>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</si>
  <si>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</si>
  <si>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</si>
  <si>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</si>
  <si>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</si>
  <si>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</si>
  <si>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</si>
  <si>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</si>
  <si>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</si>
  <si>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</si>
  <si>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</si>
  <si>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</si>
  <si>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</si>
  <si>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</si>
  <si>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</si>
  <si>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</si>
  <si>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</si>
  <si>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</si>
  <si>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</si>
  <si>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</si>
  <si>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</si>
  <si>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</si>
  <si>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</si>
  <si>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</si>
  <si>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</si>
  <si>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</si>
  <si>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</si>
  <si>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</si>
  <si>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</si>
  <si>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</si>
  <si>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</si>
  <si>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</si>
  <si>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</si>
  <si>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</si>
  <si>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</si>
  <si>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</si>
  <si>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</si>
  <si>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</si>
  <si>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</si>
  <si>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</si>
  <si>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</si>
  <si>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</si>
  <si>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</si>
  <si>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</si>
  <si>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</si>
  <si>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</si>
  <si>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</si>
  <si>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</si>
  <si>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</si>
  <si>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</si>
  <si>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</si>
  <si>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</si>
  <si>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</si>
  <si>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</si>
  <si>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</si>
  <si>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</si>
  <si>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</si>
  <si>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</si>
  <si>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</si>
  <si>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</si>
  <si>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</si>
  <si>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</si>
  <si>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</si>
  <si>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</si>
  <si>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</si>
  <si>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</si>
  <si>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</si>
  <si>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</si>
  <si>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</si>
  <si>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</si>
  <si>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</si>
  <si>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</si>
  <si>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</si>
  <si>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</si>
  <si>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</si>
  <si>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</si>
  <si>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</si>
  <si>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</si>
  <si>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</si>
  <si>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</si>
  <si>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</si>
  <si>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</si>
  <si>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</si>
  <si>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</si>
  <si>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</si>
  <si>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</si>
  <si>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</si>
  <si>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</si>
  <si>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</si>
  <si>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</si>
  <si>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</si>
  <si>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</si>
  <si>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</si>
  <si>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</si>
  <si>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</si>
  <si>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</si>
  <si>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</si>
  <si>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</si>
  <si>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</si>
  <si>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</si>
  <si>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</si>
  <si>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</si>
  <si>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</si>
  <si>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</si>
  <si>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</si>
  <si>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</si>
  <si>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</si>
  <si>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</si>
  <si>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</si>
  <si>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</si>
  <si>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</si>
  <si>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</si>
  <si>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</si>
  <si>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</si>
  <si>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</si>
  <si>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</si>
  <si>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</si>
  <si>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</si>
  <si>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</si>
  <si>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</si>
  <si>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</si>
  <si>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</si>
  <si>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</si>
  <si>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</si>
  <si>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</si>
  <si>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</si>
  <si>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</si>
  <si>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</si>
  <si>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</si>
  <si>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</si>
  <si>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</si>
  <si>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</si>
  <si>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</si>
  <si>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</si>
  <si>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</si>
  <si>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</si>
  <si>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</si>
  <si>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</si>
  <si>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</si>
  <si>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</si>
  <si>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</si>
  <si>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</si>
  <si>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</si>
  <si>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</si>
  <si>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</si>
  <si>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</si>
  <si>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</si>
  <si>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</si>
  <si>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</si>
  <si>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</si>
  <si>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</si>
  <si>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</si>
  <si>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</si>
  <si>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</si>
  <si>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</si>
  <si>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</si>
  <si>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</si>
  <si>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</si>
  <si>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</si>
  <si>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</si>
  <si>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</si>
  <si>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</si>
  <si>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</si>
  <si>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</si>
  <si>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</si>
  <si>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</si>
  <si>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</si>
  <si>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</si>
  <si>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</si>
  <si>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</si>
  <si>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</si>
  <si>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</si>
  <si>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</si>
  <si>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</si>
  <si>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</si>
  <si>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</si>
  <si>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</si>
  <si>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</si>
  <si>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</si>
  <si>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</si>
  <si>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</si>
  <si>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</si>
  <si>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</si>
  <si>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</si>
  <si>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</si>
  <si>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</si>
  <si>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</si>
  <si>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</si>
  <si>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</si>
  <si>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</si>
  <si>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</si>
  <si>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</si>
  <si>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</si>
  <si>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</si>
  <si>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</si>
  <si>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</si>
  <si>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</si>
  <si>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</si>
  <si>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</si>
  <si>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</si>
  <si>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</si>
  <si>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</si>
  <si>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</si>
  <si>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</si>
  <si>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</si>
  <si>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</si>
  <si>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</si>
  <si>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</si>
  <si>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</si>
  <si>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</si>
  <si>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</si>
  <si>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</si>
  <si>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</si>
  <si>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</si>
  <si>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</si>
  <si>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</si>
  <si>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</si>
  <si>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</si>
  <si>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</si>
  <si>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</si>
  <si>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</si>
  <si>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</si>
  <si>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</si>
  <si>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</si>
  <si>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</si>
  <si>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</si>
  <si>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</si>
  <si>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</si>
  <si>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</si>
  <si>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</si>
  <si>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</si>
  <si>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</si>
  <si>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</si>
  <si>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</si>
  <si>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</si>
  <si>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</si>
  <si>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</si>
  <si>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</si>
  <si>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</si>
  <si>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</si>
  <si>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</si>
  <si>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</si>
  <si>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</si>
  <si>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</si>
  <si>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</si>
  <si>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</si>
  <si>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</si>
  <si>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</si>
  <si>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</si>
  <si>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</si>
  <si>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</si>
  <si>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</si>
  <si>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</si>
  <si>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</si>
  <si>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</si>
  <si>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</si>
  <si>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</si>
  <si>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</si>
  <si>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</si>
  <si>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</si>
  <si>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</si>
  <si>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</si>
  <si>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</si>
  <si>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</si>
  <si>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</si>
  <si>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</si>
  <si>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</si>
  <si>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</si>
  <si>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</si>
  <si>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</si>
  <si>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</si>
  <si>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</si>
  <si>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</si>
  <si>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</si>
  <si>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</si>
  <si>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</si>
  <si>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</si>
  <si>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</si>
  <si>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</si>
  <si>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</si>
  <si>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</si>
  <si>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</si>
  <si>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</si>
  <si>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</si>
  <si>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</si>
  <si>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</si>
  <si>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</si>
  <si>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</si>
  <si>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</si>
  <si>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</si>
  <si>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</si>
  <si>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</si>
  <si>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</si>
  <si>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</si>
  <si>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</si>
  <si>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</si>
  <si>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</si>
  <si>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</si>
  <si>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</si>
  <si>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</si>
  <si>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</si>
  <si>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</si>
  <si>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</si>
  <si>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</si>
  <si>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</si>
  <si>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</si>
  <si>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</si>
  <si>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</si>
  <si>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</si>
  <si>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</si>
  <si>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</si>
  <si>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</si>
  <si>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</si>
  <si>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</si>
  <si>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</si>
  <si>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</si>
  <si>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</si>
  <si>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</si>
  <si>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</si>
  <si>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</si>
  <si>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</si>
  <si>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</si>
  <si>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</si>
  <si>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</si>
  <si>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</si>
  <si>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</si>
  <si>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</si>
  <si>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</si>
  <si>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</si>
  <si>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</si>
  <si>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</si>
  <si>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</si>
  <si>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</si>
  <si>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</si>
  <si>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</si>
  <si>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</si>
  <si>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</si>
  <si>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</si>
  <si>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</si>
  <si>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</si>
  <si>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</si>
  <si>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</si>
  <si>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</si>
  <si>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</si>
  <si>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</si>
  <si>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</si>
  <si>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</si>
  <si>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</si>
  <si>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</si>
  <si>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</si>
  <si>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</si>
  <si>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</si>
  <si>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</si>
  <si>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</si>
  <si>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</si>
  <si>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</si>
  <si>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</si>
  <si>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</si>
  <si>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</si>
  <si>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</si>
  <si>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</si>
  <si>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</si>
  <si>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</si>
  <si>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</si>
  <si>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</si>
  <si>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</si>
  <si>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</si>
  <si>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</si>
  <si>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</si>
  <si>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</si>
  <si>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</si>
  <si>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</si>
  <si>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</si>
  <si>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</si>
  <si>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</si>
  <si>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</si>
  <si>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</si>
  <si>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</si>
  <si>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</si>
  <si>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</si>
  <si>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</si>
  <si>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</si>
  <si>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</si>
  <si>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</si>
  <si>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</si>
  <si>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</si>
  <si>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</si>
  <si>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</si>
  <si>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</si>
  <si>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</si>
  <si>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</si>
  <si>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</si>
  <si>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</si>
  <si>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</si>
  <si>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</si>
  <si>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</si>
  <si>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</si>
  <si>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</si>
  <si>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</si>
  <si>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</si>
  <si>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</si>
  <si>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</si>
  <si>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</si>
  <si>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</si>
  <si>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</si>
  <si>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</si>
  <si>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</si>
  <si>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</si>
  <si>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</si>
  <si>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</si>
  <si>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</si>
  <si>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</si>
  <si>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</si>
  <si>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</si>
  <si>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</si>
  <si>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</si>
  <si>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</si>
  <si>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</si>
  <si>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</si>
  <si>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</si>
  <si>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</si>
  <si>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</si>
  <si>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</si>
  <si>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</si>
  <si>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</si>
  <si>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</si>
  <si>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</si>
  <si>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</si>
  <si>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</si>
  <si>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</si>
  <si>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</si>
  <si>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</si>
  <si>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</si>
  <si>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</si>
  <si>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</si>
  <si>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</si>
  <si>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</si>
  <si>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</si>
  <si>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</si>
  <si>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</si>
  <si>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</si>
  <si>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</si>
  <si>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</si>
  <si>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</si>
  <si>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</si>
  <si>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</si>
  <si>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</si>
  <si>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</si>
  <si>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</si>
  <si>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</si>
  <si>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</si>
  <si>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</si>
  <si>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</si>
  <si>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</si>
  <si>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</si>
  <si>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</si>
  <si>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</si>
  <si>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</si>
  <si>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</si>
  <si>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</si>
  <si>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</si>
  <si>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</si>
  <si>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</si>
  <si>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</si>
  <si>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</si>
  <si>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</si>
  <si>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</si>
  <si>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</si>
  <si>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</si>
  <si>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</si>
  <si>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</si>
  <si>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</si>
  <si>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</si>
  <si>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</si>
  <si>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</si>
  <si>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</si>
  <si>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</si>
  <si>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</si>
  <si>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</si>
  <si>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</si>
  <si>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</si>
  <si>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</si>
  <si>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</si>
  <si>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</si>
  <si>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</si>
  <si>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</si>
  <si>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</si>
  <si>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</si>
  <si>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</si>
  <si>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</si>
  <si>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</si>
  <si>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</si>
  <si>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</si>
  <si>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</si>
  <si>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</si>
  <si>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</si>
  <si>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</si>
  <si>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</si>
  <si>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</si>
  <si>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</si>
  <si>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</si>
  <si>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</si>
  <si>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</si>
  <si>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</si>
  <si>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</si>
  <si>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</si>
  <si>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</si>
  <si>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</si>
  <si>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</si>
  <si>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</si>
  <si>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</si>
  <si>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</si>
  <si>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</si>
  <si>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</si>
  <si>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</si>
  <si>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</si>
  <si>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</si>
  <si>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</si>
  <si>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</si>
  <si>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</si>
  <si>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</si>
  <si>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</si>
  <si>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</si>
  <si>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</si>
  <si>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</si>
  <si>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</si>
  <si>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</si>
  <si>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</si>
  <si>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</si>
  <si>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</si>
  <si>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</si>
  <si>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</si>
  <si>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</si>
  <si>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</si>
  <si>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</si>
  <si>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</si>
  <si>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</si>
  <si>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</si>
  <si>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</si>
  <si>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</si>
  <si>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</si>
  <si>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</si>
  <si>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</si>
  <si>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</si>
  <si>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</si>
  <si>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</si>
  <si>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</si>
  <si>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</si>
  <si>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</si>
  <si>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</si>
  <si>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</si>
  <si>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</si>
  <si>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</si>
  <si>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</si>
  <si>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</si>
  <si>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</si>
  <si>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</si>
  <si>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</si>
  <si>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</si>
  <si>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</si>
  <si>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</si>
  <si>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</si>
  <si>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</si>
  <si>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</si>
  <si>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</si>
  <si>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</si>
  <si>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</si>
  <si>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</si>
  <si>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</si>
  <si>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</si>
  <si>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</si>
  <si>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</si>
  <si>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</si>
  <si>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</si>
  <si>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</si>
  <si>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</si>
  <si>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</si>
  <si>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</si>
  <si>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</si>
  <si>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</si>
  <si>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</si>
  <si>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</si>
  <si>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</si>
  <si>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</si>
  <si>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</si>
  <si>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</si>
  <si>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</si>
  <si>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</si>
  <si>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</si>
  <si>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</si>
  <si>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</si>
  <si>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</si>
  <si>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</si>
  <si>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</si>
  <si>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</si>
  <si>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</si>
  <si>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</si>
  <si>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</si>
  <si>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</si>
  <si>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</si>
  <si>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</si>
  <si>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</si>
  <si>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</si>
  <si>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</si>
  <si>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</si>
  <si>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</si>
  <si>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</si>
  <si>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</si>
  <si>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</si>
  <si>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</si>
  <si>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</si>
  <si>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</si>
  <si>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</si>
  <si>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</si>
  <si>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</si>
  <si>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</si>
  <si>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</si>
  <si>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</si>
  <si>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</si>
  <si>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</si>
  <si>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</si>
  <si>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</si>
  <si>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</si>
  <si>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</si>
  <si>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</si>
  <si>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</si>
  <si>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</si>
  <si>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</si>
  <si>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</si>
  <si>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</si>
  <si>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</si>
  <si>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</si>
  <si>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</si>
  <si>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</si>
  <si>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</si>
  <si>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</si>
  <si>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</si>
  <si>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</si>
  <si>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</si>
  <si>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</si>
  <si>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</si>
  <si>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</si>
  <si>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</si>
  <si>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</si>
  <si>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</si>
  <si>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</si>
  <si>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</si>
  <si>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</si>
  <si>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</si>
  <si>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</si>
  <si>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</si>
  <si>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</si>
  <si>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</si>
  <si>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</si>
  <si>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</si>
  <si>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</si>
  <si>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</si>
  <si>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</si>
  <si>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</si>
  <si>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</si>
  <si>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</si>
  <si>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</si>
  <si>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</si>
  <si>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</si>
  <si>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</si>
  <si>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</si>
  <si>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</si>
  <si>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</si>
  <si>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</si>
  <si>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</si>
  <si>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</si>
  <si>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</si>
  <si>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</si>
  <si>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</si>
  <si>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</si>
  <si>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</si>
  <si>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</si>
  <si>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</si>
  <si>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</si>
  <si>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</si>
  <si>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</si>
  <si>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</si>
  <si>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</si>
  <si>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</si>
  <si>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</si>
  <si>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</si>
  <si>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</si>
  <si>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</si>
  <si>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</si>
  <si>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</si>
  <si>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</si>
  <si>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</si>
  <si>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</si>
  <si>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</si>
  <si>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</si>
  <si>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</si>
  <si>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</si>
  <si>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</si>
  <si>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</si>
  <si>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</si>
  <si>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</si>
  <si>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</si>
  <si>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</si>
  <si>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</si>
  <si>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</si>
  <si>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</si>
  <si>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</si>
  <si>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</si>
  <si>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</si>
  <si>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</si>
  <si>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</si>
  <si>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</si>
  <si>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</si>
  <si>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</si>
  <si>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</si>
  <si>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</si>
  <si>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</si>
  <si>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</si>
  <si>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</si>
  <si>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</si>
  <si>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</si>
  <si>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</si>
  <si>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</si>
  <si>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</si>
  <si>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</si>
  <si>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</si>
  <si>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</si>
  <si>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</si>
  <si>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</si>
  <si>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</si>
  <si>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</si>
  <si>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</si>
  <si>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</si>
  <si>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</si>
  <si>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</si>
  <si>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</si>
  <si>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</si>
  <si>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</si>
  <si>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</si>
  <si>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</si>
  <si>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</si>
  <si>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</si>
  <si>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</si>
  <si>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</si>
  <si>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</si>
  <si>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</si>
  <si>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</si>
  <si>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</si>
  <si>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</si>
  <si>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</si>
  <si>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</si>
  <si>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</si>
  <si>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</si>
  <si>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</si>
  <si>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</si>
  <si>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</si>
  <si>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</si>
  <si>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</si>
  <si>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</si>
  <si>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</si>
  <si>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</si>
  <si>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</si>
  <si>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</si>
  <si>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</si>
  <si>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</si>
  <si>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</si>
  <si>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</si>
  <si>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</si>
  <si>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</si>
  <si>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</si>
  <si>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</si>
  <si>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</si>
  <si>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</si>
  <si>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</si>
  <si>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</si>
  <si>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</si>
  <si>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</si>
  <si>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</si>
  <si>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</si>
  <si>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</si>
  <si>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</si>
  <si>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</si>
  <si>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</si>
  <si>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</si>
  <si>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</si>
  <si>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</si>
  <si>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</si>
  <si>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</si>
  <si>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</si>
  <si>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</si>
  <si>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</si>
  <si>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</si>
  <si>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</si>
  <si>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</si>
  <si>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</si>
  <si>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</si>
  <si>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</si>
  <si>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</si>
  <si>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</si>
  <si>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</si>
  <si>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</si>
  <si>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</si>
  <si>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</si>
  <si>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</si>
  <si>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</si>
  <si>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</si>
  <si>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</si>
  <si>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</si>
  <si>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</si>
  <si>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</si>
  <si>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</si>
  <si>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</si>
  <si>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</si>
  <si>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</si>
  <si>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</si>
  <si>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</si>
  <si>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</si>
  <si>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</si>
  <si>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</si>
  <si>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</si>
  <si>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</si>
  <si>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</si>
  <si>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</si>
  <si>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</si>
  <si>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</si>
  <si>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</si>
  <si>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</si>
  <si>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</si>
  <si>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</si>
  <si>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</si>
  <si>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</si>
  <si>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</si>
  <si>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</si>
  <si>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</si>
  <si>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</si>
  <si>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</si>
  <si>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</si>
  <si>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</si>
  <si>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</si>
  <si>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</si>
  <si>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</si>
  <si>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</si>
  <si>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</si>
  <si>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</si>
  <si>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</si>
  <si>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</si>
  <si>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</si>
  <si>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</si>
  <si>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</si>
  <si>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</si>
  <si>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</si>
  <si>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</si>
  <si>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</si>
  <si>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</si>
  <si>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</si>
  <si>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</si>
  <si>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</si>
  <si>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</si>
  <si>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</si>
  <si>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</si>
  <si>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</si>
  <si>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</si>
  <si>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</si>
  <si>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</si>
  <si>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</si>
  <si>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</si>
  <si>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</si>
  <si>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</si>
  <si>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</si>
  <si>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</si>
  <si>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</si>
  <si>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</si>
  <si>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</si>
  <si>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</si>
  <si>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</si>
  <si>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</si>
  <si>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</si>
  <si>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</si>
  <si>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</si>
  <si>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</si>
  <si>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</si>
  <si>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</si>
  <si>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</si>
  <si>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</si>
  <si>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</si>
  <si>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</si>
  <si>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</si>
  <si>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</si>
  <si>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</si>
  <si>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</si>
  <si>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</si>
  <si>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</si>
  <si>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</si>
  <si>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</si>
  <si>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</si>
  <si>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</si>
  <si>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</si>
  <si>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</si>
  <si>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</si>
  <si>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</si>
  <si>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</si>
  <si>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</si>
  <si>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</si>
  <si>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</si>
  <si>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</si>
  <si>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</si>
  <si>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</si>
  <si>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</si>
  <si>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</si>
  <si>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</si>
  <si>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</si>
  <si>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</si>
  <si>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</si>
  <si>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</si>
  <si>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</si>
  <si>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</si>
  <si>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</si>
  <si>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</si>
  <si>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</si>
  <si>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</si>
  <si>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</si>
  <si>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</si>
  <si>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</si>
  <si>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</si>
  <si>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</si>
  <si>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</si>
  <si>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</si>
  <si>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</si>
  <si>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</si>
  <si>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</si>
  <si>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</si>
  <si>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</si>
  <si>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</si>
  <si>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</si>
  <si>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</si>
  <si>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</si>
  <si>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</si>
  <si>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</si>
  <si>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</si>
  <si>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</si>
  <si>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</si>
  <si>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</si>
  <si>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</si>
  <si>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</si>
  <si>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</si>
  <si>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</si>
  <si>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</si>
  <si>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</si>
  <si>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</si>
  <si>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</si>
  <si>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</si>
  <si>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</si>
  <si>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</si>
  <si>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</si>
  <si>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</si>
  <si>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</si>
  <si>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</si>
  <si>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</si>
  <si>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</si>
  <si>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</si>
  <si>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</si>
  <si>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</si>
  <si>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</si>
  <si>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</si>
  <si>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</si>
  <si>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</si>
  <si>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</si>
  <si>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</si>
  <si>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</si>
  <si>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</si>
  <si>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</si>
  <si>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</si>
  <si>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</si>
  <si>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</si>
  <si>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</si>
  <si>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</si>
  <si>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</si>
  <si>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</si>
  <si>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</si>
  <si>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</si>
  <si>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</si>
  <si>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</si>
  <si>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</si>
  <si>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</si>
  <si>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</si>
  <si>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</si>
  <si>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</si>
  <si>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</si>
  <si>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</si>
  <si>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</si>
  <si>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</si>
  <si>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</si>
  <si>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</si>
  <si>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</si>
  <si>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</si>
  <si>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</si>
  <si>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</si>
  <si>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</si>
  <si>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</si>
  <si>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</si>
  <si>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</si>
  <si>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</si>
  <si>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</si>
  <si>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</si>
  <si>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</si>
  <si>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</si>
  <si>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</si>
  <si>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</si>
  <si>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</si>
  <si>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</si>
  <si>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</si>
  <si>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</si>
  <si>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</si>
  <si>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</si>
  <si>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</si>
  <si>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</si>
  <si>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</si>
  <si>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</si>
  <si>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</si>
  <si>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</si>
  <si>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</si>
  <si>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</si>
  <si>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</si>
  <si>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</si>
  <si>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</si>
  <si>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</si>
  <si>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</si>
  <si>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</si>
  <si>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</si>
  <si>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</si>
  <si>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</si>
  <si>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</si>
  <si>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</si>
  <si>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</si>
  <si>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</si>
  <si>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</si>
  <si>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</si>
  <si>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</si>
  <si>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</si>
  <si>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</si>
  <si>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</si>
  <si>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</si>
  <si>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</si>
  <si>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</si>
  <si>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</si>
  <si>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</si>
  <si>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</si>
  <si>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</si>
  <si>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</si>
  <si>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</si>
  <si>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</si>
  <si>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</si>
  <si>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</si>
  <si>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</si>
  <si>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</si>
  <si>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</si>
  <si>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</si>
  <si>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</si>
  <si>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</si>
  <si>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</si>
  <si>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</si>
  <si>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</si>
  <si>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</si>
  <si>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</si>
  <si>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</si>
  <si>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</si>
  <si>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</si>
  <si>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</si>
  <si>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</si>
  <si>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</si>
  <si>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</si>
  <si>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</si>
  <si>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</si>
  <si>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</si>
  <si>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</si>
  <si>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</si>
  <si>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</si>
  <si>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</si>
  <si>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</si>
  <si>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</si>
  <si>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</si>
  <si>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</si>
  <si>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</si>
  <si>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</si>
  <si>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</si>
  <si>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</si>
  <si>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</si>
  <si>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</si>
  <si>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</si>
  <si>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</si>
  <si>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</si>
  <si>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</si>
  <si>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</si>
  <si>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</si>
  <si>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</si>
  <si>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</si>
  <si>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</si>
  <si>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</si>
  <si>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</si>
  <si>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</si>
  <si>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</si>
  <si>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</si>
  <si>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</si>
  <si>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</si>
  <si>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</si>
  <si>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</si>
  <si>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</si>
  <si>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</si>
  <si>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</si>
  <si>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</si>
  <si>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</si>
  <si>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</si>
  <si>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</si>
  <si>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</si>
  <si>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</si>
  <si>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</si>
  <si>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</si>
  <si>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</si>
  <si>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</si>
  <si>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</si>
  <si>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</si>
  <si>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</si>
  <si>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</si>
  <si>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</si>
  <si>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</si>
  <si>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</si>
  <si>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</si>
  <si>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</si>
  <si>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</si>
  <si>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</si>
  <si>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</si>
  <si>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</si>
  <si>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</si>
  <si>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</si>
  <si>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</si>
  <si>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</si>
  <si>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</si>
  <si>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</si>
  <si>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</si>
  <si>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</si>
  <si>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</si>
  <si>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</si>
  <si>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</si>
  <si>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</si>
  <si>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</si>
  <si>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</si>
  <si>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</si>
  <si>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</si>
  <si>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</si>
  <si>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</si>
  <si>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</si>
  <si>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</si>
  <si>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</si>
  <si>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</si>
  <si>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</si>
  <si>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</si>
  <si>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</si>
  <si>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</si>
  <si>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</si>
  <si>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</si>
  <si>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</si>
  <si>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</si>
  <si>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</si>
  <si>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</si>
  <si>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</si>
  <si>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</si>
  <si>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</si>
  <si>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</si>
  <si>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</si>
  <si>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</si>
  <si>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</si>
  <si>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</si>
  <si>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</si>
  <si>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</si>
  <si>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</si>
  <si>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</si>
  <si>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</si>
  <si>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</si>
  <si>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</si>
  <si>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</si>
  <si>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</si>
  <si>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</si>
  <si>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</si>
  <si>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</si>
  <si>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</si>
  <si>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</si>
  <si>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</si>
  <si>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</si>
  <si>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</si>
  <si>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</si>
  <si>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</si>
  <si>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</si>
  <si>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</si>
  <si>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</si>
  <si>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</si>
  <si>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</si>
  <si>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</si>
  <si>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</si>
  <si>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</si>
  <si>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</si>
  <si>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</si>
  <si>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</si>
  <si>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</si>
  <si>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</si>
  <si>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</si>
  <si>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</si>
  <si>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</si>
  <si>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</si>
  <si>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</si>
  <si>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</si>
  <si>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</si>
  <si>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</si>
  <si>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</si>
  <si>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</si>
  <si>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</si>
  <si>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</si>
  <si>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</si>
  <si>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</si>
  <si>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</si>
  <si>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</si>
  <si>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</si>
  <si>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</si>
  <si>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</si>
  <si>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</si>
  <si>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</si>
  <si>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</si>
  <si>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</si>
  <si>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</si>
  <si>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</si>
  <si>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</si>
  <si>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</si>
  <si>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</si>
  <si>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</si>
  <si>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</si>
  <si>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</si>
  <si>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</si>
  <si>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</si>
  <si>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</si>
  <si>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</si>
  <si>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</si>
  <si>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</si>
  <si>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</si>
  <si>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</si>
  <si>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</si>
  <si>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</si>
  <si>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</si>
  <si>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</si>
  <si>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</si>
  <si>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</si>
  <si>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</si>
  <si>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</si>
  <si>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</si>
  <si>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</si>
  <si>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</si>
  <si>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</si>
  <si>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</si>
  <si>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</si>
  <si>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</si>
  <si>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</si>
  <si>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</si>
  <si>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</si>
  <si>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</si>
  <si>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</si>
  <si>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</si>
  <si>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</si>
  <si>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</si>
  <si>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</si>
  <si>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</si>
  <si>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</si>
  <si>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</si>
  <si>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</si>
  <si>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</si>
  <si>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</si>
  <si>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</si>
  <si>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</si>
  <si>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</si>
  <si>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</si>
  <si>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</si>
  <si>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</si>
  <si>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</si>
  <si>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</si>
  <si>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</si>
  <si>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</si>
  <si>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</si>
  <si>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</si>
  <si>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</si>
  <si>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</si>
  <si>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</si>
  <si>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</si>
  <si>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</si>
  <si>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</si>
  <si>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</si>
  <si>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</si>
  <si>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</si>
  <si>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</si>
  <si>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</si>
  <si>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</si>
  <si>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</si>
  <si>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</si>
  <si>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</si>
  <si>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</si>
  <si>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</si>
  <si>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</si>
  <si>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</si>
  <si>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</si>
  <si>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</si>
  <si>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</si>
  <si>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</si>
  <si>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</si>
  <si>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</si>
  <si>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</si>
  <si>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</si>
  <si>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</si>
  <si>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</si>
  <si>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</si>
  <si>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</si>
  <si>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</si>
  <si>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</si>
  <si>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</si>
  <si>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</si>
  <si>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</si>
  <si>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</si>
  <si>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</si>
  <si>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</si>
  <si>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</si>
  <si>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</si>
  <si>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</si>
  <si>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</si>
  <si>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</si>
  <si>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</si>
  <si>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</si>
  <si>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</si>
  <si>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</si>
  <si>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</si>
  <si>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</si>
  <si>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</si>
  <si>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</si>
  <si>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</si>
  <si>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</si>
  <si>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</si>
  <si>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</si>
  <si>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</si>
  <si>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</si>
  <si>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</si>
  <si>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</si>
  <si>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</si>
  <si>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</si>
  <si>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</si>
  <si>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</si>
  <si>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</si>
  <si>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</si>
  <si>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</si>
  <si>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</si>
  <si>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</si>
  <si>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</si>
  <si>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</si>
  <si>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</si>
  <si>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</si>
  <si>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</si>
  <si>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</si>
  <si>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</si>
  <si>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</si>
  <si>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</si>
  <si>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</si>
  <si>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</si>
  <si>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</si>
  <si>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</si>
  <si>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</si>
  <si>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</si>
  <si>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</si>
  <si>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</si>
  <si>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</si>
  <si>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</si>
  <si>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</si>
  <si>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</si>
  <si>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</si>
  <si>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</si>
  <si>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</si>
  <si>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</si>
  <si>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</si>
  <si>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</si>
  <si>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</si>
  <si>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</si>
  <si>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</si>
  <si>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</si>
  <si>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</si>
  <si>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</si>
  <si>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</si>
  <si>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</si>
  <si>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</si>
  <si>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</si>
  <si>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</si>
  <si>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</si>
  <si>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</si>
  <si>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</si>
  <si>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</si>
  <si>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</si>
  <si>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</si>
  <si>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</si>
  <si>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</si>
  <si>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</si>
  <si>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</si>
  <si>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</si>
  <si>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</si>
  <si>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</si>
  <si>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</si>
  <si>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</si>
  <si>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</si>
  <si>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</si>
  <si>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</si>
  <si>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</si>
  <si>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</si>
  <si>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</si>
  <si>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</si>
  <si>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</si>
  <si>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</si>
  <si>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</si>
  <si>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</si>
  <si>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</si>
  <si>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</si>
  <si>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</si>
  <si>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</si>
  <si>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</si>
  <si>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</si>
  <si>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</si>
  <si>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</si>
  <si>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</si>
  <si>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</si>
  <si>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</si>
  <si>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</si>
  <si>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</si>
  <si>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</si>
  <si>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</si>
  <si>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</si>
  <si>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</si>
  <si>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</si>
  <si>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</si>
  <si>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</si>
  <si>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</si>
  <si>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</si>
  <si>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</si>
  <si>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</si>
  <si>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</si>
  <si>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</si>
  <si>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</si>
  <si>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</si>
  <si>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</si>
  <si>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</si>
  <si>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</si>
  <si>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</si>
  <si>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</si>
  <si>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</si>
  <si>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</si>
  <si>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</si>
  <si>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</si>
  <si>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</si>
  <si>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</si>
  <si>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</si>
  <si>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</si>
  <si>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</si>
  <si>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</si>
  <si>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</si>
  <si>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</si>
  <si>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</si>
  <si>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</si>
  <si>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</si>
  <si>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</si>
  <si>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</si>
  <si>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</si>
  <si>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</si>
  <si>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</si>
  <si>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</si>
  <si>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</si>
  <si>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</si>
  <si>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</si>
  <si>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</si>
  <si>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</si>
  <si>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</si>
  <si>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</si>
  <si>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</si>
  <si>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</si>
  <si>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</si>
  <si>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</si>
  <si>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</si>
  <si>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</si>
  <si>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</si>
  <si>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</si>
  <si>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</si>
  <si>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</si>
  <si>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</si>
  <si>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</si>
  <si>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</si>
  <si>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</si>
  <si>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</si>
  <si>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</si>
  <si>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</si>
  <si>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</si>
  <si>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</si>
  <si>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</si>
  <si>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</si>
  <si>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</si>
  <si>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</si>
  <si>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</si>
  <si>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</si>
  <si>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</si>
  <si>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</si>
  <si>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</si>
  <si>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</si>
  <si>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</si>
  <si>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</si>
  <si>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</si>
  <si>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</si>
  <si>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</si>
  <si>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</si>
  <si>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</si>
  <si>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</si>
  <si>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</si>
  <si>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</si>
  <si>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</si>
  <si>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</si>
  <si>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</si>
  <si>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</si>
  <si>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</si>
  <si>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</si>
  <si>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</si>
  <si>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</si>
  <si>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</si>
  <si>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</si>
  <si>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</si>
  <si>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</si>
  <si>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</si>
  <si>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</si>
  <si>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</si>
  <si>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</si>
  <si>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</si>
  <si>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</si>
  <si>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</si>
  <si>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</si>
  <si>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</si>
  <si>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</si>
  <si>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</si>
  <si>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</si>
  <si>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</si>
  <si>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</si>
  <si>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</si>
  <si>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</si>
  <si>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</si>
  <si>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</si>
  <si>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</si>
  <si>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</si>
  <si>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</si>
  <si>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</si>
  <si>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</si>
  <si>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</si>
  <si>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</si>
  <si>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</si>
  <si>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</si>
  <si>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</si>
  <si>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</si>
  <si>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</si>
  <si>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</si>
  <si>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</si>
  <si>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</si>
  <si>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</si>
  <si>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</si>
  <si>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</si>
  <si>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</si>
  <si>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</si>
  <si>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</si>
  <si>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</si>
  <si>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</si>
  <si>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</si>
  <si>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</si>
  <si>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</si>
  <si>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</si>
  <si>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</si>
  <si>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</si>
  <si>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</si>
  <si>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</si>
  <si>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</si>
  <si>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</si>
  <si>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</si>
  <si>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</si>
  <si>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</si>
  <si>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</si>
  <si>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</si>
  <si>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</si>
  <si>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</si>
  <si>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</si>
  <si>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</si>
  <si>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</si>
  <si>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</si>
  <si>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</si>
  <si>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</si>
  <si>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</si>
  <si>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</si>
  <si>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</si>
  <si>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</si>
  <si>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</si>
  <si>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</si>
  <si>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</si>
  <si>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</si>
  <si>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</si>
  <si>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</si>
  <si>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</si>
  <si>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</si>
  <si>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</si>
  <si>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</si>
  <si>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</si>
  <si>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</si>
  <si>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</si>
  <si>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</si>
  <si>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</si>
  <si>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</si>
  <si>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</si>
  <si>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</si>
  <si>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</si>
  <si>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</si>
  <si>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</si>
  <si>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</si>
  <si>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</si>
  <si>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</si>
  <si>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</si>
  <si>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</si>
  <si>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</si>
  <si>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</si>
  <si>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</si>
  <si>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</si>
  <si>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</si>
  <si>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</si>
  <si>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</si>
  <si>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</si>
  <si>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</si>
  <si>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</si>
  <si>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</si>
  <si>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</si>
  <si>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</si>
  <si>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</si>
  <si>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</si>
  <si>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</si>
  <si>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</si>
  <si>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</si>
  <si>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</si>
  <si>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</si>
  <si>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</si>
  <si>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</si>
  <si>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</si>
  <si>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</si>
  <si>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</si>
  <si>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</si>
  <si>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</si>
  <si>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</si>
  <si>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</si>
  <si>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</si>
  <si>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</si>
  <si>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</si>
  <si>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</si>
  <si>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</si>
  <si>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</si>
  <si>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</si>
  <si>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</si>
  <si>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</si>
  <si>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</si>
  <si>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</si>
  <si>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</si>
  <si>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</si>
  <si>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</si>
  <si>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</si>
  <si>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</si>
  <si>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</si>
  <si>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</si>
  <si>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</si>
  <si>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</si>
  <si>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</si>
  <si>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</si>
  <si>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</si>
  <si>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</si>
  <si>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</si>
  <si>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</si>
  <si>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</si>
  <si>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</si>
  <si>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</si>
  <si>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</si>
  <si>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</si>
  <si>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</si>
  <si>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</si>
  <si>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</si>
  <si>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</si>
  <si>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</si>
  <si>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</si>
  <si>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</si>
  <si>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</si>
  <si>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</si>
  <si>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</si>
  <si>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</si>
  <si>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</si>
  <si>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</si>
  <si>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</si>
  <si>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</si>
  <si>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</si>
  <si>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</si>
  <si>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</si>
  <si>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</si>
  <si>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</si>
  <si>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</si>
  <si>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</si>
  <si>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</si>
  <si>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</si>
  <si>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</si>
  <si>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</si>
  <si>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</si>
  <si>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</si>
  <si>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</si>
  <si>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</si>
  <si>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</si>
  <si>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</si>
  <si>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</si>
  <si>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</si>
  <si>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</si>
  <si>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</si>
  <si>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</si>
  <si>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</si>
  <si>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</si>
  <si>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</si>
  <si>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</si>
  <si>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</si>
  <si>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</si>
  <si>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</si>
  <si>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</si>
  <si>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</si>
  <si>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</si>
  <si>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</si>
  <si>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</si>
  <si>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</si>
  <si>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</si>
  <si>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</si>
  <si>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</si>
  <si>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</si>
  <si>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</si>
  <si>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</si>
  <si>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</si>
  <si>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</si>
  <si>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</si>
  <si>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</si>
  <si>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</si>
  <si>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</si>
  <si>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</si>
  <si>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</si>
  <si>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</si>
  <si>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</si>
  <si>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</si>
  <si>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</si>
  <si>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</si>
  <si>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</si>
  <si>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</si>
  <si>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</si>
  <si>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</si>
  <si>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</si>
  <si>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</si>
  <si>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</si>
  <si>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</si>
  <si>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</si>
  <si>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</si>
  <si>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</si>
  <si>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</si>
  <si>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</si>
  <si>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</si>
  <si>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</si>
  <si>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</si>
  <si>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</si>
  <si>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</si>
  <si>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</si>
  <si>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</si>
  <si>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</si>
  <si>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</si>
  <si>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</si>
  <si>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</si>
  <si>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</si>
  <si>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</si>
  <si>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</si>
  <si>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</si>
  <si>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</si>
  <si>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</si>
  <si>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</si>
  <si>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</si>
  <si>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</si>
  <si>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</si>
  <si>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</si>
  <si>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</si>
  <si>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</si>
  <si>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</si>
  <si>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</si>
  <si>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</si>
  <si>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</si>
  <si>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</si>
  <si>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</si>
  <si>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</si>
  <si>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</si>
  <si>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</si>
  <si>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</si>
  <si>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</si>
  <si>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</si>
  <si>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</si>
  <si>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</si>
  <si>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</si>
  <si>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</si>
  <si>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</si>
  <si>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</si>
  <si>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</si>
  <si>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</si>
  <si>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</si>
  <si>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</si>
  <si>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</si>
  <si>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</si>
  <si>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</si>
  <si>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</si>
  <si>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</si>
  <si>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</si>
  <si>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</si>
  <si>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</si>
  <si>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</si>
  <si>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</si>
  <si>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</si>
  <si>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</si>
  <si>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</si>
  <si>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</si>
  <si>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</si>
  <si>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</si>
  <si>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</si>
  <si>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</si>
  <si>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</si>
  <si>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</si>
  <si>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</si>
  <si>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</si>
  <si>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</si>
  <si>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</si>
  <si>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</si>
  <si>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</si>
  <si>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</si>
  <si>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</si>
  <si>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</si>
  <si>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</si>
  <si>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</si>
  <si>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</si>
  <si>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</si>
  <si>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</si>
  <si>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</si>
  <si>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</si>
  <si>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</si>
  <si>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</si>
  <si>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</si>
  <si>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</si>
  <si>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</si>
  <si>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</si>
  <si>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</si>
  <si>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</si>
  <si>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</si>
  <si>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</si>
  <si>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</si>
  <si>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</si>
  <si>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</si>
  <si>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</si>
  <si>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</si>
  <si>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</si>
  <si>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</si>
  <si>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</si>
  <si>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</si>
  <si>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</si>
  <si>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</si>
  <si>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</si>
  <si>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</si>
  <si>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</si>
  <si>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</si>
  <si>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</si>
  <si>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</si>
  <si>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</si>
  <si>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</si>
  <si>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</si>
  <si>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</si>
  <si>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</si>
  <si>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</si>
  <si>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</si>
  <si>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</si>
  <si>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</si>
  <si>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</si>
  <si>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</si>
  <si>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</si>
  <si>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</si>
  <si>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</si>
  <si>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</si>
  <si>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</si>
  <si>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</si>
  <si>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</si>
  <si>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</si>
  <si>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</si>
  <si>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</si>
  <si>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</si>
  <si>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</si>
  <si>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</si>
  <si>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</si>
  <si>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</si>
  <si>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</si>
  <si>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</si>
  <si>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</si>
  <si>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</si>
  <si>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</si>
  <si>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</si>
  <si>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</si>
  <si>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</si>
  <si>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</si>
  <si>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</si>
  <si>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</si>
  <si>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</si>
  <si>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</si>
  <si>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</si>
  <si>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</si>
  <si>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</si>
  <si>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</si>
  <si>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</si>
  <si>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</si>
  <si>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</si>
  <si>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</si>
  <si>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</si>
  <si>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</si>
  <si>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</si>
  <si>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</si>
  <si>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</si>
  <si>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</si>
  <si>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</si>
  <si>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</si>
  <si>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</si>
  <si>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</si>
  <si>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</si>
  <si>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</si>
  <si>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</si>
  <si>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</si>
  <si>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</si>
  <si>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</si>
  <si>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</si>
  <si>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</si>
  <si>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</si>
  <si>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</si>
  <si>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</si>
  <si>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</si>
  <si>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</si>
  <si>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</si>
  <si>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</si>
  <si>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</si>
  <si>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</si>
  <si>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</si>
  <si>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</si>
  <si>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</si>
  <si>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</si>
  <si>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</si>
  <si>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</si>
  <si>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</si>
  <si>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</si>
  <si>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</si>
  <si>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</si>
  <si>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</si>
  <si>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</si>
  <si>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</si>
  <si>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</si>
  <si>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</si>
  <si>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</si>
  <si>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</si>
  <si>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</si>
  <si>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</si>
  <si>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</si>
  <si>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</si>
  <si>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</si>
  <si>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</si>
  <si>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</si>
  <si>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</si>
  <si>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</si>
  <si>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</si>
  <si>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</si>
  <si>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</si>
  <si>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</si>
  <si>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</si>
  <si>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</si>
  <si>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</si>
  <si>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</si>
  <si>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</si>
  <si>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</si>
  <si>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</si>
  <si>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</si>
  <si>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</si>
  <si>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</si>
  <si>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</si>
  <si>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</si>
  <si>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</si>
  <si>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</si>
  <si>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</si>
  <si>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</si>
  <si>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</si>
  <si>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</si>
  <si>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</si>
  <si>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</si>
  <si>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</si>
  <si>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</si>
  <si>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</si>
  <si>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</si>
  <si>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</si>
  <si>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</si>
  <si>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</si>
  <si>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</si>
  <si>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</si>
  <si>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</si>
  <si>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</si>
  <si>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</si>
  <si>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</si>
  <si>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</si>
  <si>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</si>
  <si>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</si>
  <si>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</si>
  <si>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</si>
  <si>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</si>
  <si>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</si>
  <si>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</si>
  <si>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</si>
  <si>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</si>
  <si>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</si>
  <si>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</si>
  <si>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</si>
  <si>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</si>
  <si>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</si>
  <si>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</si>
  <si>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</si>
  <si>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</si>
  <si>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</si>
  <si>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</si>
  <si>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</si>
  <si>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</si>
  <si>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</si>
  <si>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</si>
  <si>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</si>
  <si>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</si>
  <si>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</si>
  <si>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</si>
  <si>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</si>
  <si>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</si>
  <si>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</si>
  <si>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</si>
  <si>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</si>
  <si>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</si>
  <si>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</si>
  <si>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</si>
  <si>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</si>
  <si>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</si>
  <si>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</si>
  <si>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</si>
  <si>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</si>
  <si>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</si>
  <si>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</si>
  <si>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</si>
  <si>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</si>
  <si>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</si>
  <si>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</si>
  <si>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</si>
  <si>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</si>
  <si>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</si>
  <si>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</si>
  <si>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</si>
  <si>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</si>
  <si>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</si>
  <si>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</si>
  <si>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</si>
  <si>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</si>
  <si>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</si>
  <si>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</si>
  <si>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</si>
  <si>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</si>
  <si>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</si>
  <si>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</si>
  <si>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</si>
  <si>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</si>
  <si>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</si>
  <si>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</si>
  <si>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</si>
  <si>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</si>
  <si>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</si>
  <si>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</si>
  <si>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</si>
  <si>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</si>
  <si>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</si>
  <si>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</si>
  <si>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</si>
  <si>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</si>
  <si>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</si>
  <si>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</si>
  <si>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</si>
  <si>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</si>
  <si>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</si>
  <si>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</si>
  <si>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</si>
  <si>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</si>
  <si>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</si>
  <si>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</si>
  <si>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</si>
  <si>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</si>
  <si>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</si>
  <si>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</si>
  <si>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</si>
  <si>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</si>
  <si>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</si>
  <si>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</si>
  <si>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</si>
  <si>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</si>
  <si>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</si>
  <si>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</si>
  <si>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</si>
  <si>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</si>
  <si>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</si>
  <si>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</si>
  <si>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</si>
  <si>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</si>
  <si>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</si>
  <si>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</si>
  <si>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</si>
  <si>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</si>
  <si>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</si>
  <si>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</si>
  <si>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</si>
  <si>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</si>
  <si>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</si>
  <si>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</si>
  <si>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</si>
  <si>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</si>
  <si>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</si>
  <si>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</si>
  <si>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</si>
  <si>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</si>
  <si>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</si>
  <si>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</si>
  <si>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</si>
  <si>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</si>
  <si>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</si>
  <si>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</si>
  <si>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</si>
  <si>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</si>
  <si>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</si>
  <si>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</si>
  <si>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</si>
  <si>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</si>
  <si>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</si>
  <si>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</si>
  <si>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</si>
  <si>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</si>
  <si>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</si>
  <si>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</si>
  <si>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</si>
  <si>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</si>
  <si>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</si>
  <si>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</si>
  <si>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</si>
  <si>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</si>
  <si>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</si>
  <si>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</si>
  <si>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</si>
  <si>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</si>
  <si>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</si>
  <si>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</si>
  <si>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</si>
  <si>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</si>
  <si>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</si>
  <si>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</si>
  <si>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</si>
  <si>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</si>
  <si>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</si>
  <si>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</si>
  <si>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</si>
  <si>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</si>
  <si>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</si>
  <si>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</si>
  <si>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</si>
  <si>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</si>
  <si>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</si>
  <si>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</si>
  <si>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</si>
  <si>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</si>
  <si>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</si>
  <si>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</si>
  <si>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</si>
  <si>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</si>
  <si>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</si>
  <si>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</si>
  <si>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</si>
  <si>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</si>
  <si>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</si>
  <si>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</si>
  <si>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</si>
  <si>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</si>
  <si>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</si>
  <si>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</si>
  <si>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</si>
  <si>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</si>
  <si>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</si>
  <si>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</si>
  <si>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</si>
  <si>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</si>
  <si>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</si>
  <si>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</si>
  <si>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</si>
  <si>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</si>
  <si>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</si>
  <si>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</si>
  <si>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</si>
  <si>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</si>
  <si>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</si>
  <si>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</si>
  <si>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</si>
  <si>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</si>
  <si>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</si>
  <si>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</si>
  <si>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</si>
  <si>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</si>
  <si>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</si>
  <si>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</si>
  <si>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</si>
  <si>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</si>
  <si>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</si>
  <si>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</si>
  <si>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</si>
  <si>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</si>
  <si>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</si>
  <si>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</si>
  <si>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</si>
  <si>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</si>
  <si>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</si>
  <si>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</si>
  <si>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</si>
  <si>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</si>
  <si>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</si>
  <si>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</si>
  <si>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</si>
  <si>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</si>
  <si>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</si>
  <si>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</si>
  <si>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</si>
  <si>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</si>
  <si>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</si>
  <si>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</si>
  <si>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</si>
  <si>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</si>
  <si>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</si>
  <si>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</si>
  <si>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</si>
  <si>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</si>
  <si>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</si>
  <si>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</si>
  <si>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</si>
  <si>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</si>
  <si>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</si>
  <si>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</si>
  <si>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</si>
  <si>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</si>
  <si>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</si>
  <si>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</si>
  <si>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</si>
  <si>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</si>
  <si>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</si>
  <si>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</si>
  <si>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</si>
  <si>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</si>
  <si>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</si>
  <si>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</si>
  <si>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</si>
  <si>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</si>
  <si>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</si>
  <si>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</si>
  <si>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</si>
  <si>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</si>
  <si>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</si>
  <si>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</si>
  <si>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</si>
  <si>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</si>
  <si>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</si>
  <si>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</si>
  <si>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</si>
  <si>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</si>
  <si>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</si>
  <si>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</si>
  <si>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</si>
  <si>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</si>
  <si>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</si>
  <si>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</si>
  <si>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</si>
  <si>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</si>
  <si>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</si>
  <si>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</si>
  <si>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</si>
  <si>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</si>
  <si>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</si>
  <si>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</si>
  <si>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</si>
  <si>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</si>
  <si>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</si>
  <si>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</si>
  <si>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</si>
  <si>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</si>
  <si>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</si>
  <si>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</si>
  <si>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</si>
  <si>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</si>
  <si>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</si>
  <si>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</si>
  <si>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</si>
  <si>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</si>
  <si>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</si>
  <si>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</si>
  <si>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</si>
  <si>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</si>
  <si>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</si>
  <si>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</si>
  <si>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</si>
  <si>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</si>
  <si>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</si>
  <si>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</si>
  <si>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</si>
  <si>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</si>
  <si>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</si>
  <si>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</si>
  <si>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</si>
  <si>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</si>
  <si>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</si>
  <si>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</si>
  <si>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</si>
  <si>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</si>
  <si>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</si>
  <si>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</si>
  <si>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</si>
  <si>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</si>
  <si>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</si>
  <si>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</si>
  <si>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</si>
  <si>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</si>
  <si>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</si>
  <si>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</si>
  <si>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</si>
  <si>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</si>
  <si>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</si>
  <si>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</si>
  <si>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</si>
  <si>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</si>
  <si>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</si>
  <si>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</si>
  <si>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</si>
  <si>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</si>
  <si>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</si>
  <si>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</si>
  <si>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</si>
  <si>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</si>
  <si>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</si>
  <si>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</si>
  <si>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</si>
  <si>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</si>
  <si>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</si>
  <si>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</si>
  <si>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</si>
  <si>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</si>
  <si>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</si>
  <si>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</si>
  <si>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</si>
  <si>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</si>
  <si>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</si>
  <si>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</si>
  <si>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</si>
  <si>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</si>
  <si>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</si>
  <si>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</si>
  <si>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</si>
  <si>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</si>
  <si>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</si>
  <si>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</si>
  <si>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</si>
  <si>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</si>
  <si>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</si>
  <si>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</si>
  <si>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</si>
  <si>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</si>
  <si>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</si>
  <si>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</si>
  <si>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</si>
  <si>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</si>
  <si>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</si>
  <si>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</si>
  <si>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</si>
  <si>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</si>
  <si>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</si>
  <si>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</si>
  <si>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</si>
  <si>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</si>
  <si>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</si>
  <si>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</si>
  <si>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</si>
  <si>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</si>
  <si>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</si>
  <si>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</si>
  <si>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</si>
  <si>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</si>
  <si>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</si>
  <si>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</si>
  <si>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</si>
  <si>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</si>
  <si>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</si>
  <si>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</si>
  <si>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</si>
  <si>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</si>
  <si>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</si>
  <si>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</si>
  <si>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</si>
  <si>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</si>
  <si>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</si>
  <si>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</si>
  <si>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</si>
  <si>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</si>
  <si>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</si>
  <si>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</si>
  <si>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</si>
  <si>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</si>
  <si>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</si>
  <si>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</si>
  <si>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</si>
  <si>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</si>
  <si>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</si>
  <si>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</si>
  <si>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</si>
  <si>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</si>
  <si>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</si>
  <si>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</si>
  <si>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</si>
  <si>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</si>
  <si>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</si>
  <si>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</si>
  <si>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</si>
  <si>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</si>
  <si>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</si>
  <si>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</si>
  <si>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</si>
  <si>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</si>
  <si>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</si>
  <si>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</si>
  <si>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</si>
  <si>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</si>
  <si>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</si>
  <si>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</si>
  <si>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</si>
  <si>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</si>
  <si>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</si>
  <si>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</si>
  <si>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</si>
  <si>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</si>
  <si>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</si>
  <si>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</si>
  <si>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</si>
  <si>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</si>
  <si>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</si>
  <si>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</si>
  <si>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</si>
  <si>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</si>
  <si>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</si>
  <si>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</si>
  <si>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</si>
  <si>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</si>
  <si>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</si>
  <si>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</si>
  <si>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</si>
  <si>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</si>
  <si>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</si>
  <si>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</si>
  <si>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</si>
  <si>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</si>
  <si>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</si>
  <si>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</si>
  <si>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</si>
  <si>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</si>
  <si>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</si>
  <si>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</si>
  <si>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</si>
  <si>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</si>
  <si>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</si>
  <si>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</si>
  <si>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</si>
  <si>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</si>
  <si>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</si>
  <si>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</si>
  <si>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</si>
  <si>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</si>
  <si>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</si>
  <si>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</si>
  <si>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</si>
  <si>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</si>
  <si>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</si>
  <si>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</si>
  <si>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</si>
  <si>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</si>
  <si>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</si>
  <si>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</si>
  <si>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</si>
  <si>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</si>
  <si>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</si>
  <si>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</si>
  <si>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</si>
  <si>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</si>
  <si>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</si>
  <si>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</si>
  <si>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</si>
  <si>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</si>
  <si>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</si>
  <si>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</si>
  <si>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</si>
  <si>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</si>
  <si>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</si>
  <si>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</si>
  <si>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</si>
  <si>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</si>
  <si>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</si>
  <si>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</si>
  <si>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</si>
  <si>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</si>
  <si>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</si>
  <si>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</si>
  <si>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</si>
  <si>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</si>
  <si>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</si>
  <si>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</si>
  <si>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</si>
  <si>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</si>
  <si>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</si>
  <si>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</si>
  <si>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</si>
  <si>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</si>
  <si>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</si>
  <si>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</si>
  <si>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</si>
  <si>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</si>
  <si>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</si>
  <si>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</si>
  <si>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</si>
  <si>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</si>
  <si>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</si>
  <si>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</si>
  <si>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</si>
  <si>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</si>
  <si>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</si>
  <si>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</si>
  <si>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</si>
  <si>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</si>
  <si>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</si>
  <si>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</si>
  <si>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</si>
  <si>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</si>
  <si>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</si>
  <si>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</si>
  <si>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</si>
  <si>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</si>
  <si>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</si>
  <si>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</si>
  <si>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</si>
  <si>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</si>
  <si>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</si>
  <si>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</si>
  <si>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</si>
  <si>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</si>
  <si>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</si>
  <si>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</si>
  <si>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</si>
  <si>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</si>
  <si>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</si>
  <si>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</si>
  <si>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</si>
  <si>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</si>
  <si>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</si>
  <si>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</si>
  <si>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</si>
  <si>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</si>
  <si>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</si>
  <si>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</si>
  <si>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</si>
  <si>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</si>
  <si>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</si>
  <si>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</si>
  <si>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</si>
  <si>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</si>
  <si>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</si>
  <si>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</si>
  <si>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</si>
  <si>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</si>
  <si>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</si>
  <si>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</si>
  <si>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</si>
  <si>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</si>
  <si>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</si>
  <si>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</si>
  <si>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</si>
  <si>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</si>
  <si>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</si>
  <si>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</si>
  <si>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</si>
  <si>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</si>
  <si>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</si>
  <si>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</si>
  <si>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</si>
  <si>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</si>
  <si>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</si>
  <si>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</si>
  <si>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</si>
  <si>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</si>
  <si>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</si>
  <si>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</si>
  <si>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</si>
  <si>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</si>
  <si>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</si>
  <si>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</si>
  <si>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</si>
  <si>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</si>
  <si>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</si>
  <si>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</si>
  <si>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</si>
  <si>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</si>
  <si>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</si>
  <si>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</si>
  <si>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</si>
  <si>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</si>
  <si>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</si>
  <si>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</si>
  <si>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</si>
  <si>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</si>
  <si>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</si>
  <si>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</si>
  <si>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</si>
  <si>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</si>
  <si>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</si>
  <si>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</si>
  <si>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</si>
  <si>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</si>
  <si>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</si>
  <si>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</si>
  <si>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</si>
  <si>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</si>
  <si>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</si>
  <si>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</si>
  <si>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</si>
  <si>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</si>
  <si>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</si>
  <si>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</si>
  <si>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</si>
  <si>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</si>
  <si>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</si>
  <si>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</si>
  <si>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</si>
  <si>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</si>
  <si>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</si>
  <si>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</si>
  <si>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</si>
  <si>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</si>
  <si>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</si>
  <si>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</si>
  <si>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</si>
  <si>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</si>
  <si>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</si>
  <si>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</si>
  <si>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</si>
  <si>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</si>
  <si>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</si>
  <si>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</si>
  <si>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</si>
  <si>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</si>
  <si>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</si>
  <si>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</si>
  <si>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</si>
  <si>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</si>
  <si>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</si>
  <si>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</si>
  <si>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</si>
  <si>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</si>
  <si>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</si>
  <si>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</si>
  <si>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</si>
  <si>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</si>
  <si>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</si>
  <si>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</si>
  <si>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</si>
  <si>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</si>
  <si>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</si>
  <si>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</si>
  <si>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</si>
  <si>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</si>
  <si>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</si>
  <si>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</si>
  <si>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</si>
  <si>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</si>
  <si>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</si>
  <si>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</si>
  <si>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</si>
  <si>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</si>
  <si>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</si>
  <si>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</si>
  <si>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</si>
  <si>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</si>
  <si>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</si>
  <si>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</si>
  <si>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</si>
  <si>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</si>
  <si>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</si>
  <si>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</si>
  <si>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</si>
  <si>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</si>
  <si>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</si>
  <si>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</si>
  <si>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</si>
  <si>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</si>
  <si>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</si>
  <si>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</si>
  <si>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</si>
  <si>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</si>
  <si>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</si>
  <si>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</si>
  <si>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</si>
  <si>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</si>
  <si>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</si>
  <si>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</si>
  <si>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</si>
  <si>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</si>
  <si>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</si>
  <si>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</si>
  <si>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</si>
  <si>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</si>
  <si>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</si>
  <si>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</si>
  <si>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</si>
  <si>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</si>
  <si>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</si>
  <si>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</si>
  <si>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</si>
  <si>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</si>
  <si>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</si>
  <si>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</si>
  <si>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</si>
  <si>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</si>
  <si>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</si>
  <si>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</si>
  <si>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</si>
  <si>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</si>
  <si>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</si>
  <si>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</si>
  <si>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</si>
  <si>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</si>
  <si>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</si>
  <si>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</si>
  <si>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</si>
  <si>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</si>
  <si>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</si>
  <si>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</si>
  <si>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</si>
  <si>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</si>
  <si>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</si>
  <si>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</si>
  <si>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</si>
  <si>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</si>
  <si>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</si>
  <si>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</si>
  <si>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</si>
  <si>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</si>
  <si>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</si>
  <si>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</si>
  <si>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</si>
  <si>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</si>
  <si>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</si>
  <si>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</si>
  <si>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</si>
  <si>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</si>
  <si>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</si>
  <si>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</si>
  <si>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</si>
  <si>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</si>
  <si>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</si>
  <si>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</si>
  <si>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</si>
  <si>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</si>
  <si>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</si>
  <si>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</si>
  <si>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</si>
  <si>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</si>
  <si>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</si>
  <si>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</si>
  <si>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</si>
  <si>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</si>
  <si>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</si>
  <si>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</si>
  <si>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</si>
  <si>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</si>
  <si>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</si>
  <si>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</si>
  <si>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</si>
  <si>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</si>
  <si>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</si>
  <si>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</si>
  <si>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</si>
  <si>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</si>
  <si>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</si>
  <si>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</si>
  <si>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</si>
  <si>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</si>
  <si>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</si>
  <si>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</si>
  <si>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</si>
  <si>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</si>
  <si>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</si>
  <si>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</si>
  <si>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</si>
  <si>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</si>
  <si>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</si>
  <si>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</si>
  <si>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</si>
  <si>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</si>
  <si>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</si>
  <si>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</si>
  <si>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</si>
  <si>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</si>
  <si>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</si>
  <si>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</si>
  <si>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</si>
  <si>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</si>
  <si>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</si>
  <si>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</si>
  <si>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</si>
  <si>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</si>
  <si>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</si>
  <si>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</si>
  <si>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</si>
  <si>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</si>
  <si>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</si>
  <si>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</si>
  <si>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</si>
  <si>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</si>
  <si>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</si>
  <si>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</si>
  <si>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</si>
  <si>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</si>
  <si>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</si>
  <si>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</si>
  <si>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</si>
  <si>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</si>
  <si>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</si>
  <si>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</si>
  <si>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</si>
  <si>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</si>
  <si>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</si>
  <si>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</si>
  <si>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</si>
  <si>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</si>
  <si>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</si>
  <si>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</si>
  <si>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</si>
  <si>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</si>
  <si>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</si>
  <si>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</si>
  <si>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</si>
  <si>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</si>
  <si>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</si>
  <si>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</si>
  <si>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</si>
  <si>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</si>
  <si>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</si>
  <si>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</si>
  <si>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</si>
  <si>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</si>
  <si>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</si>
  <si>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</si>
  <si>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</si>
  <si>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</si>
  <si>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</si>
  <si>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</si>
  <si>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</si>
  <si>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</si>
  <si>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</si>
  <si>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</si>
  <si>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</si>
  <si>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</si>
  <si>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</si>
  <si>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</si>
  <si>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</si>
  <si>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</si>
  <si>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</si>
  <si>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</si>
  <si>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</si>
  <si>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</si>
  <si>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</si>
  <si>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</si>
  <si>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</si>
  <si>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</si>
  <si>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</si>
  <si>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</si>
  <si>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</si>
  <si>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</si>
  <si>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</si>
  <si>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</si>
  <si>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</si>
  <si>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</si>
  <si>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</si>
  <si>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</si>
  <si>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</si>
  <si>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</si>
  <si>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</si>
  <si>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</si>
  <si>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</si>
  <si>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</si>
  <si>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</si>
  <si>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</si>
  <si>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</si>
  <si>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</si>
  <si>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</si>
  <si>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</si>
  <si>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</si>
  <si>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</si>
  <si>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</si>
  <si>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</si>
  <si>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</si>
  <si>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</si>
  <si>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</si>
  <si>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</si>
  <si>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</si>
  <si>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</si>
  <si>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</si>
  <si>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</si>
  <si>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</si>
  <si>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</si>
  <si>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</si>
  <si>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</si>
  <si>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</si>
  <si>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</si>
  <si>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</si>
  <si>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</si>
  <si>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</si>
  <si>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</si>
  <si>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</si>
  <si>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</si>
  <si>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</si>
  <si>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</si>
  <si>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</si>
  <si>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</si>
  <si>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</si>
  <si>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</si>
  <si>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</si>
  <si>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</si>
  <si>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</si>
  <si>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</si>
  <si>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</si>
  <si>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</si>
  <si>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</si>
  <si>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</si>
  <si>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</si>
  <si>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</si>
  <si>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</si>
  <si>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</si>
  <si>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</si>
  <si>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</si>
  <si>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</si>
  <si>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</si>
  <si>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</si>
  <si>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</si>
  <si>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</si>
  <si>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</si>
  <si>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</si>
  <si>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</si>
  <si>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</si>
  <si>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</si>
  <si>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</si>
  <si>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</si>
  <si>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</si>
  <si>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</si>
  <si>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</si>
  <si>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</si>
  <si>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</si>
  <si>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</si>
  <si>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</si>
  <si>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</si>
  <si>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</si>
  <si>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</si>
  <si>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</si>
  <si>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</si>
  <si>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</si>
  <si>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</si>
  <si>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</si>
  <si>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</si>
  <si>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</si>
  <si>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</si>
  <si>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</si>
  <si>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</si>
  <si>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</si>
  <si>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</si>
  <si>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</si>
  <si>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</si>
  <si>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</si>
  <si>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</si>
  <si>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</si>
  <si>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</si>
  <si>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</si>
  <si>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</si>
  <si>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</si>
  <si>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</si>
  <si>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</si>
  <si>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</si>
  <si>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</si>
  <si>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</si>
  <si>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</si>
  <si>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</si>
  <si>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</si>
  <si>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</si>
  <si>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</si>
  <si>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</si>
  <si>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</si>
  <si>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</si>
  <si>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</si>
  <si>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</si>
  <si>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</si>
  <si>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</si>
  <si>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</si>
  <si>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</si>
  <si>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</si>
  <si>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</si>
  <si>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</si>
  <si>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</si>
  <si>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</si>
  <si>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</si>
  <si>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</si>
  <si>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</si>
  <si>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</si>
  <si>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</si>
  <si>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</si>
  <si>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</si>
  <si>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</si>
  <si>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</si>
  <si>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</si>
  <si>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</si>
  <si>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</si>
  <si>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</si>
  <si>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</si>
  <si>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</si>
  <si>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</si>
  <si>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</si>
  <si>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</si>
  <si>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</si>
  <si>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</si>
  <si>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</si>
  <si>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</si>
  <si>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</si>
  <si>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</si>
  <si>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</si>
  <si>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</si>
  <si>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</si>
  <si>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</si>
  <si>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</si>
  <si>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</si>
  <si>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</si>
  <si>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</si>
  <si>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</si>
  <si>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</si>
  <si>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</si>
  <si>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</si>
  <si>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</si>
  <si>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</si>
  <si>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</si>
  <si>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</si>
  <si>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</si>
  <si>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</si>
  <si>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</si>
  <si>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</si>
  <si>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</si>
  <si>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</si>
  <si>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</si>
  <si>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</si>
  <si>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</si>
  <si>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</si>
  <si>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</si>
  <si>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</si>
  <si>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</si>
  <si>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</si>
  <si>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</si>
  <si>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</si>
  <si>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</si>
  <si>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</si>
  <si>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</si>
  <si>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</si>
  <si>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</si>
  <si>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</si>
  <si>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</si>
  <si>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</si>
  <si>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</si>
  <si>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</si>
  <si>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</si>
  <si>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</si>
  <si>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</si>
  <si>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</si>
  <si>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</si>
  <si>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</si>
  <si>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</si>
  <si>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</si>
  <si>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</si>
  <si>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</si>
  <si>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</si>
  <si>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</si>
  <si>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</si>
  <si>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</si>
  <si>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</si>
  <si>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</si>
  <si>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</si>
  <si>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</si>
  <si>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</si>
  <si>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</si>
  <si>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</si>
  <si>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</si>
  <si>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</si>
  <si>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</si>
  <si>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</si>
  <si>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</si>
  <si>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</si>
  <si>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</si>
  <si>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</si>
  <si>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</si>
  <si>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</si>
  <si>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</si>
  <si>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</si>
  <si>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</si>
  <si>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</si>
  <si>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</si>
  <si>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</si>
  <si>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</si>
  <si>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</si>
  <si>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</si>
  <si>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</si>
  <si>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</si>
  <si>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</si>
  <si>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</si>
  <si>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</si>
  <si>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</si>
  <si>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</si>
  <si>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</si>
  <si>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</si>
  <si>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</si>
  <si>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</si>
  <si>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</si>
  <si>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</si>
  <si>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</si>
  <si>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</si>
  <si>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</si>
  <si>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</si>
  <si>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</si>
  <si>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</si>
  <si>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</si>
  <si>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</si>
  <si>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</si>
  <si>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</si>
  <si>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</si>
  <si>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</si>
  <si>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</si>
  <si>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</si>
  <si>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</si>
  <si>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</si>
  <si>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</si>
  <si>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</si>
  <si>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</si>
  <si>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</si>
  <si>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</si>
  <si>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</si>
  <si>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</si>
  <si>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</si>
  <si>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</si>
  <si>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</si>
  <si>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</si>
  <si>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</si>
  <si>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</si>
  <si>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</si>
  <si>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</si>
  <si>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</si>
  <si>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</si>
  <si>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</si>
  <si>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</si>
  <si>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</si>
  <si>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</si>
  <si>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</si>
  <si>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</si>
  <si>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</si>
  <si>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</si>
  <si>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</si>
  <si>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</si>
  <si>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</si>
  <si>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</si>
  <si>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</si>
  <si>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</si>
  <si>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</si>
  <si>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</si>
  <si>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</si>
  <si>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</si>
  <si>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</si>
  <si>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</si>
  <si>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</si>
  <si>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</si>
  <si>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</si>
  <si>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</si>
  <si>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</si>
  <si>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</si>
  <si>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</si>
  <si>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</si>
  <si>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</si>
  <si>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</si>
  <si>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</si>
  <si>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</si>
  <si>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</si>
  <si>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</si>
  <si>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</si>
  <si>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</si>
  <si>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</si>
  <si>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</si>
  <si>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</si>
  <si>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</si>
  <si>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</si>
  <si>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</si>
  <si>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</si>
  <si>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</si>
  <si>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</si>
  <si>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</si>
  <si>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</si>
  <si>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</si>
  <si>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</si>
  <si>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</si>
  <si>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</si>
  <si>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</si>
  <si>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</si>
  <si>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</si>
  <si>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</si>
  <si>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</si>
  <si>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</si>
  <si>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</si>
  <si>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</si>
  <si>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</si>
  <si>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</si>
  <si>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</si>
  <si>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</si>
  <si>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</si>
  <si>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</si>
  <si>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</si>
  <si>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</si>
  <si>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</si>
  <si>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</si>
  <si>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</si>
  <si>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</si>
  <si>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</si>
  <si>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</si>
  <si>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</si>
  <si>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</si>
  <si>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</si>
  <si>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</si>
  <si>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</si>
  <si>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</si>
  <si>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</si>
  <si>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</si>
  <si>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</si>
  <si>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</si>
  <si>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</si>
  <si>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</si>
  <si>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</si>
  <si>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</si>
  <si>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</si>
  <si>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</si>
  <si>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</si>
  <si>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</si>
  <si>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</si>
  <si>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</si>
  <si>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</si>
  <si>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</si>
  <si>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</si>
  <si>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</si>
  <si>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</si>
  <si>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</si>
  <si>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</si>
  <si>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</si>
  <si>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</si>
  <si>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</si>
  <si>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</si>
  <si>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</si>
  <si>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</si>
  <si>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</si>
  <si>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</si>
  <si>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</si>
  <si>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</si>
  <si>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</si>
  <si>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</si>
  <si>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</si>
  <si>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</si>
  <si>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</si>
  <si>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</si>
  <si>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</si>
  <si>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</si>
  <si>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</si>
  <si>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</si>
  <si>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</si>
  <si>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</si>
  <si>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</si>
  <si>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</si>
  <si>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</si>
  <si>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</si>
  <si>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</si>
  <si>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</si>
  <si>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</si>
  <si>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</si>
  <si>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</si>
  <si>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</si>
  <si>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</si>
  <si>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</si>
  <si>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</si>
  <si>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</si>
  <si>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</si>
  <si>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</si>
  <si>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</si>
  <si>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</si>
  <si>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</si>
  <si>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</si>
  <si>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</si>
  <si>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</si>
  <si>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</si>
  <si>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</si>
  <si>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</si>
  <si>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</si>
  <si>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</si>
  <si>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</si>
  <si>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</si>
  <si>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</si>
  <si>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</si>
  <si>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</si>
  <si>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</si>
  <si>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</si>
  <si>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</si>
  <si>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</si>
  <si>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</si>
  <si>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</si>
  <si>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</si>
  <si>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</si>
  <si>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</si>
  <si>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</si>
  <si>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</si>
  <si>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</si>
  <si>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</si>
  <si>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</si>
  <si>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</si>
  <si>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</si>
  <si>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</si>
  <si>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</si>
  <si>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</si>
  <si>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</si>
  <si>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</si>
  <si>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</si>
  <si>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</si>
  <si>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</si>
  <si>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</si>
  <si>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</si>
  <si>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</si>
  <si>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</si>
  <si>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</si>
  <si>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</si>
  <si>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</si>
  <si>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</si>
  <si>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</si>
  <si>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</si>
  <si>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</si>
  <si>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</si>
  <si>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</si>
  <si>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</si>
  <si>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</si>
  <si>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</si>
  <si>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</si>
  <si>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</si>
  <si>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</si>
  <si>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</si>
  <si>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</si>
  <si>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</si>
  <si>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</si>
  <si>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</si>
  <si>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</si>
  <si>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</si>
  <si>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</si>
  <si>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</si>
  <si>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</si>
  <si>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</si>
  <si>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</si>
  <si>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</si>
  <si>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</si>
  <si>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</si>
  <si>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</si>
  <si>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</si>
  <si>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</si>
  <si>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</si>
  <si>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</si>
  <si>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</si>
  <si>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</si>
  <si>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</si>
  <si>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</si>
  <si>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</si>
  <si>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</si>
  <si>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</si>
  <si>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</si>
  <si>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</si>
  <si>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</si>
  <si>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</si>
  <si>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</si>
  <si>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</si>
  <si>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</si>
  <si>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</si>
  <si>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</si>
  <si>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</si>
  <si>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</si>
  <si>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</si>
  <si>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</si>
  <si>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</si>
  <si>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</si>
  <si>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</si>
  <si>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</si>
  <si>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</si>
  <si>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</si>
  <si>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</si>
  <si>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</si>
  <si>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</si>
  <si>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</si>
  <si>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</si>
  <si>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</si>
  <si>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</si>
  <si>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</si>
  <si>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</si>
  <si>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</si>
  <si>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</si>
  <si>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</si>
  <si>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</si>
  <si>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</si>
  <si>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</si>
  <si>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</si>
  <si>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</si>
  <si>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</si>
  <si>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</si>
  <si>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</si>
  <si>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</si>
  <si>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</si>
  <si>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</si>
  <si>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</si>
  <si>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</si>
  <si>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</si>
  <si>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</si>
  <si>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</si>
  <si>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</si>
  <si>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</si>
  <si>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</si>
  <si>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</si>
  <si>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</si>
  <si>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</si>
  <si>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</si>
  <si>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</si>
  <si>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</si>
  <si>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</si>
  <si>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</si>
  <si>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</si>
  <si>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</si>
  <si>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</si>
  <si>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</si>
  <si>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</si>
  <si>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</si>
  <si>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</si>
  <si>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</si>
  <si>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</si>
  <si>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</si>
  <si>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</si>
  <si>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</si>
  <si>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</si>
  <si>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</si>
  <si>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</si>
  <si>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</si>
  <si>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</si>
  <si>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</si>
  <si>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</si>
  <si>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</si>
  <si>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</si>
  <si>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</si>
  <si>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</si>
  <si>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</si>
  <si>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</si>
  <si>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</si>
  <si>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</si>
  <si>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</si>
  <si>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</si>
  <si>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</si>
  <si>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</si>
  <si>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</si>
  <si>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</si>
  <si>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</si>
  <si>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</si>
  <si>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</si>
  <si>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</si>
  <si>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</si>
  <si>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</si>
  <si>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</si>
  <si>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</si>
  <si>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</si>
  <si>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</si>
  <si>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</si>
  <si>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</si>
  <si>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</si>
  <si>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</si>
  <si>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</si>
  <si>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</si>
  <si>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</si>
  <si>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</si>
  <si>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</si>
  <si>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</si>
  <si>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</si>
  <si>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</si>
  <si>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</si>
  <si>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</si>
  <si>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</si>
  <si>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</si>
  <si>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</si>
  <si>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</si>
  <si>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</si>
  <si>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</si>
  <si>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</si>
  <si>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</si>
  <si>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</si>
  <si>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</si>
  <si>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</si>
  <si>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</si>
  <si>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</si>
  <si>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</si>
  <si>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</si>
  <si>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</si>
  <si>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</si>
  <si>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</si>
  <si>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</si>
  <si>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</si>
  <si>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</si>
  <si>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</si>
  <si>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</si>
  <si>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</si>
  <si>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</si>
  <si>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</si>
  <si>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</si>
  <si>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</si>
  <si>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</si>
  <si>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</si>
  <si>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</si>
  <si>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</si>
  <si>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</si>
  <si>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</si>
  <si>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</si>
  <si>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</si>
  <si>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</si>
  <si>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</si>
  <si>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</si>
  <si>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</si>
  <si>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</si>
  <si>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</si>
  <si>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</si>
  <si>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</si>
  <si>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</si>
  <si>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</si>
  <si>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</si>
  <si>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</si>
  <si>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</si>
  <si>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</si>
  <si>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</si>
  <si>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</si>
  <si>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</si>
  <si>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</si>
  <si>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</si>
  <si>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</si>
  <si>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</si>
  <si>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</si>
  <si>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</si>
  <si>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</si>
  <si>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</si>
  <si>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</si>
  <si>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</si>
  <si>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</si>
  <si>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</si>
  <si>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</si>
  <si>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</si>
  <si>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</si>
  <si>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</si>
  <si>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</si>
  <si>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</si>
  <si>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</si>
  <si>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</si>
  <si>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</si>
  <si>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</si>
  <si>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</si>
  <si>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</si>
  <si>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</si>
  <si>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</si>
  <si>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</si>
  <si>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</si>
  <si>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</si>
  <si>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</si>
  <si>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</si>
  <si>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</si>
  <si>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</si>
  <si>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</si>
  <si>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</si>
  <si>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</si>
  <si>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</si>
  <si>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</si>
  <si>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</si>
  <si>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</si>
  <si>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</si>
  <si>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</si>
  <si>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</si>
  <si>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</si>
  <si>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</si>
  <si>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</si>
  <si>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</si>
  <si>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</si>
  <si>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</si>
  <si>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</si>
  <si>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</si>
  <si>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</si>
  <si>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</si>
  <si>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</si>
  <si>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</si>
  <si>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</si>
  <si>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</si>
  <si>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</si>
  <si>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</si>
  <si>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</si>
  <si>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</si>
  <si>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</si>
  <si>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</si>
  <si>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</si>
  <si>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</si>
  <si>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</si>
  <si>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</si>
  <si>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</si>
  <si>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</si>
  <si>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</si>
  <si>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</si>
  <si>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</si>
  <si>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</si>
  <si>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</si>
  <si>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</si>
  <si>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</si>
  <si>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</si>
  <si>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</si>
  <si>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</si>
  <si>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</si>
  <si>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</si>
  <si>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</si>
  <si>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</si>
  <si>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</si>
  <si>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</si>
  <si>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</si>
  <si>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</si>
  <si>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</si>
  <si>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</si>
  <si>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</si>
  <si>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</si>
  <si>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</si>
  <si>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</si>
  <si>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</si>
  <si>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</si>
  <si>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</si>
  <si>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</si>
  <si>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</si>
  <si>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</si>
  <si>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</si>
  <si>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</si>
  <si>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</si>
  <si>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</si>
  <si>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</si>
  <si>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</si>
  <si>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</si>
  <si>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</si>
  <si>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</si>
  <si>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</si>
  <si>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</si>
  <si>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</si>
  <si>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</si>
  <si>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</si>
  <si>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</si>
  <si>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</si>
  <si>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</si>
  <si>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</si>
  <si>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</si>
  <si>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</si>
  <si>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</si>
  <si>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</si>
  <si>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</si>
  <si>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</si>
  <si>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</si>
  <si>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</si>
  <si>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</si>
  <si>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</si>
  <si>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</si>
  <si>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</si>
  <si>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</si>
  <si>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</si>
  <si>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</si>
  <si>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</si>
  <si>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</si>
  <si>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</si>
  <si>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</si>
  <si>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</si>
  <si>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</si>
  <si>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</si>
  <si>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</si>
  <si>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</si>
  <si>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</si>
  <si>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</si>
  <si>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</si>
  <si>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</si>
  <si>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</si>
  <si>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</si>
  <si>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</si>
  <si>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</si>
  <si>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</si>
  <si>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</si>
  <si>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</si>
  <si>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</si>
  <si>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</si>
  <si>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</si>
  <si>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</si>
  <si>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</si>
  <si>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</si>
  <si>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</si>
  <si>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</si>
  <si>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</si>
  <si>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</si>
  <si>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</si>
  <si>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</si>
  <si>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</si>
  <si>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</si>
  <si>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</si>
  <si>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</si>
  <si>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</si>
  <si>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</si>
  <si>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</si>
  <si>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</si>
  <si>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</si>
  <si>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</si>
  <si>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</si>
  <si>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</si>
  <si>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</si>
  <si>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</si>
  <si>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</si>
  <si>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</si>
  <si>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</si>
  <si>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</si>
  <si>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</si>
  <si>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</si>
  <si>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</si>
  <si>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</si>
  <si>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</si>
  <si>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</si>
  <si>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</si>
  <si>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</si>
  <si>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</si>
  <si>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</si>
  <si>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</si>
  <si>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</si>
  <si>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</si>
  <si>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</si>
  <si>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</si>
  <si>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</si>
  <si>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</si>
  <si>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</si>
  <si>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</si>
  <si>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</si>
  <si>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</si>
  <si>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</si>
  <si>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</si>
  <si>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</si>
  <si>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</si>
  <si>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</si>
  <si>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</si>
  <si>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</si>
  <si>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</si>
  <si>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</si>
  <si>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</si>
  <si>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</si>
  <si>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</si>
  <si>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</si>
  <si>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</si>
  <si>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</si>
  <si>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</si>
  <si>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</si>
  <si>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</si>
  <si>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</si>
  <si>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</si>
  <si>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</si>
  <si>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</si>
  <si>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</si>
  <si>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</si>
  <si>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</si>
  <si>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</si>
  <si>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</si>
  <si>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</si>
  <si>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</si>
  <si>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</si>
  <si>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</si>
  <si>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</si>
  <si>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</si>
  <si>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</si>
  <si>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</si>
  <si>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</si>
  <si>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</si>
  <si>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</si>
  <si>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</si>
  <si>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</si>
  <si>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</si>
  <si>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</si>
  <si>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</si>
  <si>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</si>
  <si>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</si>
  <si>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</si>
  <si>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</si>
  <si>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</si>
  <si>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</si>
  <si>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</si>
  <si>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</si>
  <si>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</si>
  <si>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</si>
  <si>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</si>
  <si>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</si>
  <si>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</si>
  <si>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</si>
  <si>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</si>
  <si>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</si>
  <si>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</si>
  <si>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</si>
  <si>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</si>
  <si>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</si>
  <si>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</si>
  <si>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</si>
  <si>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</si>
  <si>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</si>
  <si>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</si>
  <si>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</si>
  <si>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</si>
  <si>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</si>
  <si>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</si>
  <si>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</si>
  <si>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</si>
  <si>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</si>
  <si>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</si>
  <si>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</si>
  <si>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</si>
  <si>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</si>
  <si>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</si>
  <si>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</si>
  <si>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</si>
  <si>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</si>
  <si>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</si>
  <si>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</si>
  <si>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</si>
  <si>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</si>
  <si>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</si>
  <si>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</si>
  <si>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</si>
  <si>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</si>
  <si>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</si>
  <si>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</si>
  <si>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</si>
  <si>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</si>
  <si>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</si>
  <si>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</si>
  <si>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</si>
  <si>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</si>
  <si>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</si>
  <si>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</si>
  <si>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</si>
  <si>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</si>
  <si>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</si>
  <si>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</si>
  <si>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</si>
  <si>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</si>
  <si>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</si>
  <si>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</si>
  <si>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</si>
  <si>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</si>
  <si>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</si>
  <si>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</si>
  <si>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</si>
  <si>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</si>
  <si>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</si>
  <si>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</si>
  <si>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</si>
  <si>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</si>
  <si>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</si>
  <si>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</si>
  <si>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</si>
  <si>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</si>
  <si>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</si>
  <si>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</si>
  <si>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</si>
  <si>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</si>
  <si>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</si>
  <si>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</si>
  <si>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</si>
  <si>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</si>
  <si>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</si>
  <si>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</si>
  <si>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</si>
  <si>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</si>
  <si>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</si>
  <si>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</si>
  <si>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</si>
  <si>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</si>
  <si>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</si>
  <si>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</si>
  <si>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</si>
  <si>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</si>
  <si>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</si>
  <si>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</si>
  <si>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</si>
  <si>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</si>
  <si>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</si>
  <si>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</si>
  <si>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</si>
  <si>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</si>
  <si>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</si>
  <si>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</si>
  <si>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</si>
  <si>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</si>
  <si>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</si>
  <si>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</si>
  <si>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</si>
  <si>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</si>
  <si>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</si>
  <si>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</si>
  <si>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</si>
  <si>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</si>
  <si>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</si>
  <si>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</si>
  <si>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</si>
  <si>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</si>
  <si>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</si>
  <si>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</si>
  <si>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</si>
  <si>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</si>
  <si>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</si>
  <si>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</si>
  <si>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</si>
  <si>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</si>
  <si>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</si>
  <si>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</si>
  <si>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</si>
  <si>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</si>
  <si>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</si>
  <si>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</si>
  <si>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</si>
  <si>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</si>
  <si>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</si>
  <si>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</si>
  <si>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</si>
  <si>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</si>
  <si>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</si>
  <si>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</si>
  <si>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</si>
  <si>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</si>
  <si>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</si>
  <si>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</si>
  <si>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</si>
  <si>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</si>
  <si>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</si>
  <si>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</si>
  <si>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</si>
  <si>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</si>
  <si>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</si>
  <si>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</si>
  <si>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</si>
  <si>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</si>
  <si>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</si>
  <si>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</si>
  <si>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</si>
  <si>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</si>
  <si>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</si>
  <si>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</si>
  <si>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</si>
  <si>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</si>
  <si>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</si>
  <si>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</si>
  <si>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</si>
  <si>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</si>
  <si>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</si>
  <si>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</si>
  <si>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</si>
  <si>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</si>
  <si>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</si>
  <si>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</si>
  <si>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</si>
  <si>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</si>
  <si>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</si>
  <si>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</si>
  <si>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</si>
  <si>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</si>
  <si>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</si>
  <si>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</si>
  <si>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</si>
  <si>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</si>
  <si>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</si>
  <si>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</si>
  <si>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</si>
  <si>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</si>
  <si>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</si>
  <si>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</si>
  <si>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</si>
  <si>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</si>
  <si>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</si>
  <si>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</si>
  <si>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</si>
  <si>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</si>
  <si>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</si>
  <si>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</si>
  <si>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</si>
  <si>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</si>
  <si>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</si>
  <si>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</si>
  <si>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</si>
  <si>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</si>
  <si>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</si>
  <si>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</si>
  <si>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</si>
  <si>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</si>
  <si>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</si>
  <si>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</si>
  <si>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</si>
  <si>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</si>
  <si>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</si>
  <si>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</si>
  <si>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</si>
  <si>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</si>
  <si>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</si>
  <si>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</si>
  <si>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</si>
  <si>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</si>
  <si>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</si>
  <si>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</si>
  <si>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</si>
  <si>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</si>
  <si>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</si>
  <si>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</si>
  <si>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</si>
  <si>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</si>
  <si>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</si>
  <si>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</si>
  <si>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</si>
  <si>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</si>
  <si>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</si>
  <si>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</si>
  <si>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</si>
  <si>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</si>
  <si>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</si>
  <si>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</si>
  <si>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</si>
  <si>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</si>
  <si>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</si>
  <si>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</si>
  <si>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</si>
  <si>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</si>
  <si>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</si>
  <si>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</si>
  <si>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</si>
  <si>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</si>
  <si>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</si>
  <si>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</si>
  <si>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</si>
  <si>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</si>
  <si>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</si>
  <si>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</si>
  <si>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</si>
  <si>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</si>
  <si>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</si>
  <si>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</si>
  <si>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</si>
  <si>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</si>
  <si>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</si>
  <si>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</si>
  <si>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</si>
  <si>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</si>
  <si>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</si>
  <si>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</si>
  <si>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</si>
  <si>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</si>
  <si>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</si>
  <si>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</si>
  <si>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</si>
  <si>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</si>
  <si>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</si>
  <si>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</si>
  <si>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</si>
  <si>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</si>
  <si>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</si>
  <si>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</si>
  <si>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</si>
  <si>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</si>
  <si>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</si>
  <si>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</si>
  <si>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</si>
  <si>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</si>
  <si>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</si>
  <si>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</si>
  <si>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</si>
  <si>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</si>
  <si>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</si>
  <si>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</si>
  <si>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</si>
  <si>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</si>
  <si>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</si>
  <si>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</si>
  <si>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</si>
  <si>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</si>
  <si>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</si>
  <si>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LBRP Rel 6</t>
  </si>
  <si>
    <t>Pilea sp.</t>
  </si>
  <si>
    <t>Carex cf. blanda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</si>
  <si>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</si>
  <si>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</si>
  <si>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</si>
  <si>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</si>
  <si>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</si>
  <si>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</si>
  <si>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</si>
  <si>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</si>
  <si>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</si>
  <si>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</si>
  <si>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</si>
  <si>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</si>
  <si>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</si>
  <si>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</si>
  <si>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</si>
  <si>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</si>
  <si>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</si>
  <si>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</si>
  <si>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</si>
  <si>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</si>
  <si>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</si>
  <si>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</si>
  <si>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</si>
  <si>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</si>
  <si>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</si>
  <si>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</si>
  <si>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</si>
  <si>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</si>
  <si>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</si>
  <si>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</si>
  <si>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</si>
  <si>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</si>
  <si>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</si>
  <si>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</si>
  <si>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</si>
  <si>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</si>
  <si>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</si>
  <si>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</si>
  <si>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</si>
  <si>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</si>
  <si>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</si>
  <si>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</si>
  <si>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</si>
  <si>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</si>
  <si>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</si>
  <si>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</si>
  <si>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</si>
  <si>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</si>
  <si>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</si>
  <si>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</si>
  <si>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</si>
  <si>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</si>
  <si>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</si>
  <si>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</si>
  <si>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</si>
  <si>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</si>
  <si>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</si>
  <si>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</si>
  <si>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</si>
  <si>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</si>
  <si>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</si>
  <si>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</si>
  <si>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</si>
  <si>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</si>
  <si>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</si>
  <si>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</si>
  <si>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LBRP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</si>
</sst>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9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0" fillId="0" borderId="0" xfId="0"/>
    <xf numFmtId="0" fontId="5" fillId="0" borderId="0" xfId="46" applyFont="1"/>
    <xf numFmtId="0" fontId="14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3" fillId="0" borderId="25" xfId="0" applyFont="1" applyBorder="1" applyAlignment="1">
      <alignment vertical="center"/>
    </xf>
    <xf numFmtId="0" fontId="43" fillId="0" borderId="33" xfId="0" applyFont="1" applyBorder="1" applyAlignment="1">
      <alignment wrapText="1"/>
    </xf>
    <xf numFmtId="0" fontId="43" fillId="0" borderId="33" xfId="0" applyFont="1" applyBorder="1" applyAlignment="1">
      <alignment vertical="center"/>
    </xf>
    <xf numFmtId="0" fontId="43" fillId="0" borderId="25" xfId="0" applyFont="1" applyBorder="1" applyAlignment="1">
      <alignment horizontal="center" vertical="center"/>
    </xf>
    <xf numFmtId="0" fontId="43" fillId="0" borderId="25" xfId="0" applyFont="1" applyBorder="1"/>
    <xf numFmtId="0" fontId="43" fillId="0" borderId="25" xfId="1" applyFont="1" applyBorder="1" applyAlignment="1">
      <alignment horizontal="center" vertical="center"/>
    </xf>
    <xf numFmtId="0" fontId="14" fillId="0" borderId="0" xfId="0" quotePrefix="1" applyNumberFormat="1" applyFont="1"/>
    <xf numFmtId="0" fontId="0" fillId="0" borderId="0" xfId="0"/>
    <xf numFmtId="0" fontId="0" fillId="0" borderId="0" xfId="0"/>
    <xf numFmtId="0" fontId="4" fillId="0" borderId="0" xfId="46" applyFont="1"/>
    <xf numFmtId="0" fontId="0" fillId="0" borderId="0" xfId="0"/>
    <xf numFmtId="0" fontId="3" fillId="0" borderId="0" xfId="46" applyFont="1"/>
    <xf numFmtId="0" fontId="2" fillId="0" borderId="0" xfId="46" applyFont="1"/>
    <xf numFmtId="0" fontId="1" fillId="0" borderId="0" xfId="46" applyFont="1"/>
    <xf numFmtId="0" fontId="14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8" sqref="B8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2" t="s">
        <v>57</v>
      </c>
      <c r="B2" s="142"/>
      <c r="C2" s="142"/>
      <c r="D2" s="142"/>
      <c r="E2" s="142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5454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5373</v>
      </c>
      <c r="B12" s="65" t="s">
        <v>5374</v>
      </c>
      <c r="C12" s="65"/>
      <c r="D12" s="65"/>
      <c r="E12" s="65"/>
    </row>
    <row r="13" spans="1:5" x14ac:dyDescent="0.2">
      <c r="A13" s="69" t="s">
        <v>5375</v>
      </c>
      <c r="B13" s="65"/>
      <c r="C13" s="65"/>
      <c r="D13" s="65"/>
      <c r="E13" s="65"/>
    </row>
    <row r="14" spans="1:5" x14ac:dyDescent="0.2">
      <c r="A14" s="69" t="s">
        <v>5376</v>
      </c>
      <c r="B14" s="65"/>
      <c r="C14" s="65"/>
      <c r="D14" s="65"/>
      <c r="E14" s="65"/>
    </row>
    <row r="15" spans="1:5" x14ac:dyDescent="0.2">
      <c r="A15" s="69" t="s">
        <v>5377</v>
      </c>
      <c r="B15" s="28"/>
      <c r="C15" s="67"/>
      <c r="D15" s="28"/>
      <c r="E15" s="28"/>
    </row>
    <row r="16" spans="1:5" x14ac:dyDescent="0.2">
      <c r="A16" s="69" t="s">
        <v>5378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5379</v>
      </c>
      <c r="B18" s="65"/>
      <c r="C18" s="67"/>
      <c r="D18" s="65"/>
      <c r="E18" s="65"/>
    </row>
    <row r="19" spans="1:5" x14ac:dyDescent="0.2">
      <c r="A19" s="69" t="s">
        <v>5380</v>
      </c>
      <c r="B19" s="70"/>
      <c r="C19" s="65"/>
      <c r="D19" s="65"/>
      <c r="E19" s="65"/>
    </row>
    <row r="20" spans="1:5" x14ac:dyDescent="0.2">
      <c r="A20" s="25" t="s">
        <v>5381</v>
      </c>
      <c r="B20" s="65"/>
      <c r="C20" s="67"/>
      <c r="D20" s="65"/>
      <c r="E20" s="65"/>
    </row>
    <row r="21" spans="1:5" x14ac:dyDescent="0.2">
      <c r="A21" s="25" t="s">
        <v>5382</v>
      </c>
      <c r="B21" s="28"/>
      <c r="C21" s="28"/>
      <c r="D21" s="28"/>
      <c r="E21" s="28"/>
    </row>
    <row r="22" spans="1:5" x14ac:dyDescent="0.2">
      <c r="A22" s="144" t="s">
        <v>5383</v>
      </c>
      <c r="B22" s="144"/>
      <c r="C22" s="144"/>
      <c r="D22" s="144"/>
      <c r="E22" s="144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3" t="s">
        <v>5384</v>
      </c>
      <c r="B24" s="143"/>
      <c r="C24" s="143"/>
      <c r="D24" s="143"/>
      <c r="E24" s="143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5385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5386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5387</v>
      </c>
      <c r="B38" s="66"/>
      <c r="C38" s="65"/>
      <c r="D38" s="65"/>
      <c r="E38" s="65"/>
    </row>
    <row r="39" spans="1:5" ht="14.25" x14ac:dyDescent="0.2">
      <c r="A39" s="143" t="s">
        <v>61</v>
      </c>
      <c r="B39" s="143"/>
      <c r="C39" s="143"/>
      <c r="D39" s="143"/>
      <c r="E39" s="143"/>
    </row>
    <row r="40" spans="1:5" x14ac:dyDescent="0.2">
      <c r="A40" s="69" t="s">
        <v>5388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5389</v>
      </c>
      <c r="B44" s="70"/>
      <c r="C44" s="70"/>
      <c r="D44" s="70"/>
      <c r="E44" s="70"/>
    </row>
    <row r="45" spans="1:5" ht="12" customHeight="1" x14ac:dyDescent="0.2">
      <c r="A45" s="143" t="s">
        <v>62</v>
      </c>
      <c r="B45" s="143"/>
      <c r="C45" s="143"/>
      <c r="D45" s="143"/>
      <c r="E45" s="143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5390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5391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5392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5393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5394</v>
      </c>
      <c r="B75" s="65" t="s">
        <v>5395</v>
      </c>
      <c r="C75" s="65"/>
      <c r="D75" s="65"/>
      <c r="E75" s="65"/>
    </row>
    <row r="76" spans="1:5" x14ac:dyDescent="0.2">
      <c r="A76" s="69" t="s">
        <v>5396</v>
      </c>
      <c r="B76" s="65" t="s">
        <v>5395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5397</v>
      </c>
      <c r="B79" s="65" t="s">
        <v>5398</v>
      </c>
      <c r="C79" s="65"/>
      <c r="D79" s="65"/>
      <c r="E79" s="65"/>
    </row>
    <row r="80" spans="1:5" x14ac:dyDescent="0.2">
      <c r="A80" s="69" t="s">
        <v>5399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3" t="s">
        <v>43</v>
      </c>
      <c r="B93" s="134"/>
      <c r="C93" s="135"/>
      <c r="D93" s="136" t="s">
        <v>44</v>
      </c>
      <c r="E93" s="137"/>
    </row>
    <row r="94" spans="1:5" x14ac:dyDescent="0.2">
      <c r="A94" s="73" t="s">
        <v>23</v>
      </c>
      <c r="B94" s="138" t="s">
        <v>30</v>
      </c>
      <c r="C94" s="139"/>
      <c r="D94" s="3" t="s">
        <v>46</v>
      </c>
      <c r="E94" s="9">
        <v>8</v>
      </c>
    </row>
    <row r="95" spans="1:5" x14ac:dyDescent="0.2">
      <c r="A95" s="73" t="s">
        <v>24</v>
      </c>
      <c r="B95" s="140" t="s">
        <v>31</v>
      </c>
      <c r="C95" s="141"/>
      <c r="D95" s="3" t="s">
        <v>47</v>
      </c>
      <c r="E95" s="9">
        <v>7</v>
      </c>
    </row>
    <row r="96" spans="1:5" x14ac:dyDescent="0.2">
      <c r="A96" s="73" t="s">
        <v>3</v>
      </c>
      <c r="B96" s="140" t="s">
        <v>32</v>
      </c>
      <c r="C96" s="141"/>
      <c r="D96" s="3" t="s">
        <v>48</v>
      </c>
      <c r="E96" s="9">
        <v>6</v>
      </c>
    </row>
    <row r="97" spans="1:5" x14ac:dyDescent="0.2">
      <c r="A97" s="73" t="s">
        <v>25</v>
      </c>
      <c r="B97" s="140" t="s">
        <v>33</v>
      </c>
      <c r="C97" s="141"/>
      <c r="D97" s="3" t="s">
        <v>49</v>
      </c>
      <c r="E97" s="9">
        <v>5</v>
      </c>
    </row>
    <row r="98" spans="1:5" x14ac:dyDescent="0.2">
      <c r="A98" s="73" t="s">
        <v>26</v>
      </c>
      <c r="B98" s="140" t="s">
        <v>34</v>
      </c>
      <c r="C98" s="141"/>
      <c r="D98" s="3" t="s">
        <v>50</v>
      </c>
      <c r="E98" s="9">
        <v>4</v>
      </c>
    </row>
    <row r="99" spans="1:5" x14ac:dyDescent="0.2">
      <c r="A99" s="73" t="s">
        <v>27</v>
      </c>
      <c r="B99" s="140" t="s">
        <v>35</v>
      </c>
      <c r="C99" s="141"/>
      <c r="D99" s="3" t="s">
        <v>4</v>
      </c>
      <c r="E99" s="9">
        <v>3</v>
      </c>
    </row>
    <row r="100" spans="1:5" x14ac:dyDescent="0.2">
      <c r="A100" s="73" t="s">
        <v>2</v>
      </c>
      <c r="B100" s="140" t="s">
        <v>36</v>
      </c>
      <c r="C100" s="141"/>
      <c r="D100" s="3" t="s">
        <v>5</v>
      </c>
      <c r="E100" s="9">
        <v>2</v>
      </c>
    </row>
    <row r="101" spans="1:5" x14ac:dyDescent="0.2">
      <c r="A101" s="73" t="s">
        <v>28</v>
      </c>
      <c r="B101" s="140" t="s">
        <v>37</v>
      </c>
      <c r="C101" s="141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7" t="s">
        <v>38</v>
      </c>
      <c r="C102" s="148"/>
      <c r="D102" s="5"/>
      <c r="E102" s="8"/>
    </row>
    <row r="103" spans="1:5" ht="13.5" thickBot="1" x14ac:dyDescent="0.25">
      <c r="A103" s="133" t="s">
        <v>68</v>
      </c>
      <c r="B103" s="134"/>
      <c r="C103" s="135"/>
      <c r="D103" s="136" t="s">
        <v>45</v>
      </c>
      <c r="E103" s="137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3" t="s">
        <v>21</v>
      </c>
      <c r="B112" s="134"/>
      <c r="C112" s="137"/>
    </row>
    <row r="113" spans="1:3" x14ac:dyDescent="0.2">
      <c r="A113" s="73">
        <v>1</v>
      </c>
      <c r="B113" s="138" t="s">
        <v>40</v>
      </c>
      <c r="C113" s="139"/>
    </row>
    <row r="114" spans="1:3" x14ac:dyDescent="0.2">
      <c r="A114" s="73" t="s">
        <v>39</v>
      </c>
      <c r="B114" s="140" t="s">
        <v>41</v>
      </c>
      <c r="C114" s="141"/>
    </row>
    <row r="115" spans="1:3" x14ac:dyDescent="0.2">
      <c r="A115" s="74" t="s">
        <v>15</v>
      </c>
      <c r="B115" s="145" t="s">
        <v>42</v>
      </c>
      <c r="C115" s="146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2" t="s">
        <v>127</v>
      </c>
      <c r="B1" s="142"/>
      <c r="C1" s="142"/>
      <c r="D1" s="142"/>
      <c r="E1" s="142"/>
      <c r="F1" s="142"/>
      <c r="G1" s="142"/>
      <c r="H1" s="14"/>
    </row>
    <row r="2" spans="1:14" x14ac:dyDescent="0.2">
      <c r="A2" s="151" t="s">
        <v>138</v>
      </c>
      <c r="B2" s="151"/>
      <c r="C2" s="15"/>
      <c r="D2" s="15"/>
      <c r="E2" s="15"/>
      <c r="F2" s="15"/>
      <c r="G2" s="15"/>
      <c r="H2" s="15"/>
    </row>
    <row r="3" spans="1:14" x14ac:dyDescent="0.2">
      <c r="A3" s="152" t="s">
        <v>52</v>
      </c>
      <c r="B3" s="152"/>
      <c r="C3" s="15"/>
      <c r="D3" s="15"/>
      <c r="E3" s="15"/>
      <c r="F3" s="15"/>
      <c r="G3" s="15"/>
      <c r="H3" s="15"/>
    </row>
    <row r="4" spans="1:14" x14ac:dyDescent="0.2">
      <c r="A4" s="152" t="s">
        <v>55</v>
      </c>
      <c r="B4" s="152"/>
      <c r="C4" s="15"/>
      <c r="D4" s="15"/>
      <c r="E4" s="15"/>
      <c r="F4" s="15"/>
      <c r="G4" s="15"/>
      <c r="H4" s="15"/>
    </row>
    <row r="5" spans="1:14" x14ac:dyDescent="0.2">
      <c r="A5" s="152" t="s">
        <v>51</v>
      </c>
      <c r="B5" s="152"/>
      <c r="C5" s="15"/>
      <c r="D5" s="15"/>
      <c r="E5" s="15"/>
      <c r="F5" s="15"/>
      <c r="G5" s="15"/>
      <c r="H5" s="15"/>
    </row>
    <row r="6" spans="1:14" x14ac:dyDescent="0.2">
      <c r="A6" s="149" t="s">
        <v>128</v>
      </c>
      <c r="B6" s="149"/>
    </row>
    <row r="7" spans="1:14" x14ac:dyDescent="0.2">
      <c r="A7" s="149" t="s">
        <v>129</v>
      </c>
      <c r="B7" s="149"/>
      <c r="C7" s="150"/>
      <c r="D7" s="150"/>
      <c r="E7" s="150"/>
      <c r="F7" s="150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2559" zoomScale="70" zoomScaleNormal="70" workbookViewId="0">
      <selection activeCell="A2575" sqref="A2575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4831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5402</v>
      </c>
      <c r="I2" s="42" t="s">
        <v>4824</v>
      </c>
      <c r="J2" s="42">
        <v>0.5</v>
      </c>
      <c r="K2" s="42"/>
      <c r="L2" s="42"/>
      <c r="M2" s="42"/>
      <c r="N2" s="13" t="s">
        <v>5371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5400</v>
      </c>
      <c r="I3" s="42" t="s">
        <v>4825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4825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4826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4827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4828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5401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4842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4843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5" t="s">
        <v>5437</v>
      </c>
      <c r="B24" s="31" t="s">
        <v>5366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4844</v>
      </c>
      <c r="B36" s="31" t="s">
        <v>5367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4845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4846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4847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4848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4849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4850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4851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4852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4853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4854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4855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4856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4857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4858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5451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8" t="s">
        <v>5449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4859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4860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4861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4862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4863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4864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4865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4866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4867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4868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4869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4870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4871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4872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4873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4874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4875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4876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4877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4878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4879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4880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4881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4882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4883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4884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4885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4886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4887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4888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4889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4890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4891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4892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4893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4894</v>
      </c>
      <c r="C426" s="32"/>
      <c r="E426" s="32"/>
      <c r="F426" s="32"/>
    </row>
    <row r="427" spans="1:6" x14ac:dyDescent="0.2">
      <c r="A427" s="36" t="s">
        <v>5425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4895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4896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4897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7" t="s">
        <v>5446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4898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4899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4900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4901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4902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4903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4904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4905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4906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4907</v>
      </c>
    </row>
    <row r="693" spans="1:6" x14ac:dyDescent="0.2">
      <c r="A693" s="36" t="s">
        <v>5419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4908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4909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4910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5372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4911</v>
      </c>
      <c r="B721" s="31" t="s">
        <v>5372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4912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4913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4914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4915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4916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4917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4918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4919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4920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4921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4922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4923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4924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4925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4926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4927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3" customFormat="1" x14ac:dyDescent="0.2">
      <c r="A822" s="36" t="s">
        <v>5431</v>
      </c>
      <c r="B822" s="114" t="s">
        <v>2318</v>
      </c>
      <c r="C822" s="37">
        <v>6</v>
      </c>
      <c r="D822" s="114" t="s">
        <v>149</v>
      </c>
      <c r="E822" s="122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4928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4929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5368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1569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1571</v>
      </c>
      <c r="B857" s="31" t="s">
        <v>1570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4930</v>
      </c>
      <c r="C858" s="32"/>
      <c r="E858" s="32"/>
      <c r="F858" s="32"/>
    </row>
    <row r="859" spans="1:7" x14ac:dyDescent="0.2">
      <c r="A859" s="36" t="s">
        <v>1573</v>
      </c>
      <c r="B859" s="31" t="s">
        <v>1572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1575</v>
      </c>
      <c r="B860" s="31" t="s">
        <v>1574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1577</v>
      </c>
      <c r="B861" s="31" t="s">
        <v>1576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1579</v>
      </c>
      <c r="B862" s="31" t="s">
        <v>1578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1581</v>
      </c>
      <c r="B863" s="31" t="s">
        <v>1580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1583</v>
      </c>
      <c r="B864" s="31" t="s">
        <v>1582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1585</v>
      </c>
      <c r="B865" s="31" t="s">
        <v>1584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1586</v>
      </c>
      <c r="B866" s="31" t="s">
        <v>1584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1587</v>
      </c>
      <c r="B867" s="31" t="s">
        <v>1584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1589</v>
      </c>
      <c r="B868" s="31" t="s">
        <v>1588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4931</v>
      </c>
      <c r="E869" s="32"/>
      <c r="F869" s="32"/>
    </row>
    <row r="870" spans="1:7" x14ac:dyDescent="0.2">
      <c r="A870" s="36" t="s">
        <v>1591</v>
      </c>
      <c r="B870" s="31" t="s">
        <v>1590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1593</v>
      </c>
      <c r="B871" s="31" t="s">
        <v>1592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1595</v>
      </c>
      <c r="B872" s="31" t="s">
        <v>1594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1597</v>
      </c>
      <c r="B873" s="31" t="s">
        <v>1596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1599</v>
      </c>
      <c r="B874" s="31" t="s">
        <v>1598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4932</v>
      </c>
      <c r="E875" s="32"/>
      <c r="F875" s="32"/>
    </row>
    <row r="876" spans="1:7" x14ac:dyDescent="0.2">
      <c r="A876" s="36" t="s">
        <v>1601</v>
      </c>
      <c r="B876" s="31" t="s">
        <v>1600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1603</v>
      </c>
      <c r="B877" s="31" t="s">
        <v>1602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1605</v>
      </c>
      <c r="B878" s="31" t="s">
        <v>1604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1607</v>
      </c>
      <c r="B879" s="31" t="s">
        <v>1606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1608</v>
      </c>
      <c r="B880" s="31" t="s">
        <v>1606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1610</v>
      </c>
      <c r="B881" s="31" t="s">
        <v>1609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1612</v>
      </c>
      <c r="B882" s="31" t="s">
        <v>1611</v>
      </c>
      <c r="C882" s="37"/>
      <c r="D882" s="31" t="s">
        <v>149</v>
      </c>
      <c r="E882" s="37"/>
      <c r="F882" s="37"/>
    </row>
    <row r="883" spans="1:7" x14ac:dyDescent="0.2">
      <c r="A883" s="36" t="s">
        <v>1613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1615</v>
      </c>
      <c r="B884" s="31" t="s">
        <v>1614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4933</v>
      </c>
      <c r="C885" s="32"/>
      <c r="E885" s="32"/>
      <c r="F885" s="32"/>
    </row>
    <row r="886" spans="1:7" x14ac:dyDescent="0.2">
      <c r="A886" s="36" t="s">
        <v>1616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1618</v>
      </c>
      <c r="B887" s="31" t="s">
        <v>1617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1620</v>
      </c>
      <c r="B888" s="31" t="s">
        <v>1619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1622</v>
      </c>
      <c r="B889" s="31" t="s">
        <v>1621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4934</v>
      </c>
      <c r="C890" s="32"/>
      <c r="E890" s="32"/>
      <c r="F890" s="32"/>
    </row>
    <row r="891" spans="1:7" x14ac:dyDescent="0.2">
      <c r="A891" s="36" t="s">
        <v>1624</v>
      </c>
      <c r="B891" s="31" t="s">
        <v>1623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1626</v>
      </c>
      <c r="B892" s="31" t="s">
        <v>1625</v>
      </c>
      <c r="C892" s="37"/>
      <c r="D892" s="31" t="s">
        <v>149</v>
      </c>
      <c r="E892" s="37"/>
      <c r="F892" s="37"/>
    </row>
    <row r="893" spans="1:7" x14ac:dyDescent="0.2">
      <c r="A893" s="36" t="s">
        <v>1628</v>
      </c>
      <c r="B893" s="31" t="s">
        <v>1627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1630</v>
      </c>
      <c r="B894" s="31" t="s">
        <v>1629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1631</v>
      </c>
      <c r="B895" s="31" t="s">
        <v>1629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1632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1634</v>
      </c>
      <c r="B897" s="31" t="s">
        <v>1633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1636</v>
      </c>
      <c r="B898" s="31" t="s">
        <v>1635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1637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1639</v>
      </c>
      <c r="B900" s="31" t="s">
        <v>1638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1641</v>
      </c>
      <c r="B901" s="31" t="s">
        <v>1640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4935</v>
      </c>
      <c r="C902" s="32"/>
      <c r="E902" s="32"/>
      <c r="F902" s="32"/>
    </row>
    <row r="903" spans="1:7" x14ac:dyDescent="0.2">
      <c r="A903" s="36" t="s">
        <v>1643</v>
      </c>
      <c r="B903" s="31" t="s">
        <v>1642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1644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1646</v>
      </c>
      <c r="B905" s="31" t="s">
        <v>1645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1648</v>
      </c>
      <c r="B906" s="31" t="s">
        <v>1647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4936</v>
      </c>
      <c r="C907" s="32"/>
      <c r="E907" s="32"/>
      <c r="F907" s="32"/>
    </row>
    <row r="908" spans="1:7" x14ac:dyDescent="0.2">
      <c r="A908" s="36" t="s">
        <v>1650</v>
      </c>
      <c r="B908" s="31" t="s">
        <v>1649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1652</v>
      </c>
      <c r="B909" s="31" t="s">
        <v>1651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1653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1655</v>
      </c>
      <c r="B911" s="31" t="s">
        <v>1654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1657</v>
      </c>
      <c r="B912" s="31" t="s">
        <v>1656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1659</v>
      </c>
      <c r="B913" s="31" t="s">
        <v>1658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1661</v>
      </c>
      <c r="B914" s="31" t="s">
        <v>1660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60" t="s">
        <v>4937</v>
      </c>
      <c r="C915" s="32"/>
      <c r="E915" s="32"/>
      <c r="F915" s="32"/>
    </row>
    <row r="916" spans="1:7" x14ac:dyDescent="0.2">
      <c r="A916" s="36" t="s">
        <v>1662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1664</v>
      </c>
      <c r="B917" s="31" t="s">
        <v>1663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1666</v>
      </c>
      <c r="B918" s="31" t="s">
        <v>1665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1668</v>
      </c>
      <c r="B919" s="31" t="s">
        <v>1667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1670</v>
      </c>
      <c r="B920" s="31" t="s">
        <v>1669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4938</v>
      </c>
      <c r="C921" s="32"/>
      <c r="E921" s="32"/>
      <c r="F921" s="32"/>
    </row>
    <row r="922" spans="1:7" x14ac:dyDescent="0.2">
      <c r="A922" s="36" t="s">
        <v>1671</v>
      </c>
      <c r="C922" s="37"/>
      <c r="D922" s="31" t="s">
        <v>189</v>
      </c>
      <c r="E922" s="37"/>
      <c r="F922" s="37"/>
    </row>
    <row r="923" spans="1:7" x14ac:dyDescent="0.2">
      <c r="A923" s="36" t="s">
        <v>1673</v>
      </c>
      <c r="B923" s="31" t="s">
        <v>1672</v>
      </c>
      <c r="C923" s="37"/>
      <c r="D923" s="31" t="s">
        <v>189</v>
      </c>
      <c r="E923" s="37"/>
      <c r="F923" s="37"/>
    </row>
    <row r="924" spans="1:7" x14ac:dyDescent="0.2">
      <c r="A924" s="36" t="s">
        <v>1675</v>
      </c>
      <c r="B924" s="31" t="s">
        <v>1674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1676</v>
      </c>
      <c r="B925" s="31" t="s">
        <v>1674</v>
      </c>
      <c r="C925" s="37"/>
      <c r="D925" s="31" t="s">
        <v>189</v>
      </c>
      <c r="E925" s="37"/>
      <c r="F925" s="37"/>
    </row>
    <row r="926" spans="1:7" x14ac:dyDescent="0.2">
      <c r="A926" s="36" t="s">
        <v>1677</v>
      </c>
      <c r="B926" s="31" t="s">
        <v>1674</v>
      </c>
      <c r="C926" s="37"/>
      <c r="D926" s="31" t="s">
        <v>189</v>
      </c>
      <c r="E926" s="37"/>
      <c r="F926" s="37"/>
    </row>
    <row r="927" spans="1:7" x14ac:dyDescent="0.2">
      <c r="A927" s="36" t="s">
        <v>1678</v>
      </c>
      <c r="B927" s="31" t="s">
        <v>1674</v>
      </c>
      <c r="C927" s="37"/>
      <c r="D927" s="31" t="s">
        <v>189</v>
      </c>
      <c r="E927" s="37"/>
      <c r="F927" s="37"/>
    </row>
    <row r="928" spans="1:7" x14ac:dyDescent="0.2">
      <c r="A928" s="36" t="s">
        <v>1680</v>
      </c>
      <c r="B928" s="31" t="s">
        <v>1679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1682</v>
      </c>
      <c r="B929" s="31" t="s">
        <v>1681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1684</v>
      </c>
      <c r="B930" s="31" t="s">
        <v>1683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1686</v>
      </c>
      <c r="B931" s="31" t="s">
        <v>1685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1688</v>
      </c>
      <c r="B932" s="31" t="s">
        <v>1687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1690</v>
      </c>
      <c r="B933" s="31" t="s">
        <v>1689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1691</v>
      </c>
      <c r="B934" s="31" t="s">
        <v>1689</v>
      </c>
      <c r="C934" s="37"/>
      <c r="D934" s="31" t="s">
        <v>189</v>
      </c>
      <c r="E934" s="37"/>
      <c r="F934" s="37"/>
    </row>
    <row r="935" spans="1:6" x14ac:dyDescent="0.2">
      <c r="A935" s="36" t="s">
        <v>1692</v>
      </c>
      <c r="B935" s="31" t="s">
        <v>1689</v>
      </c>
      <c r="C935" s="37"/>
      <c r="D935" s="31" t="s">
        <v>189</v>
      </c>
      <c r="E935" s="37"/>
      <c r="F935" s="37"/>
    </row>
    <row r="936" spans="1:6" x14ac:dyDescent="0.2">
      <c r="A936" s="36" t="s">
        <v>1694</v>
      </c>
      <c r="B936" s="31" t="s">
        <v>1693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1695</v>
      </c>
      <c r="B937" s="31" t="s">
        <v>1693</v>
      </c>
      <c r="C937" s="37"/>
      <c r="D937" s="31" t="s">
        <v>189</v>
      </c>
      <c r="E937" s="37"/>
      <c r="F937" s="37"/>
    </row>
    <row r="938" spans="1:6" x14ac:dyDescent="0.2">
      <c r="A938" s="36" t="s">
        <v>1697</v>
      </c>
      <c r="B938" s="31" t="s">
        <v>1696</v>
      </c>
      <c r="C938" s="32"/>
      <c r="D938" s="31" t="s">
        <v>189</v>
      </c>
      <c r="E938" s="37"/>
      <c r="F938" s="37"/>
    </row>
    <row r="939" spans="1:6" x14ac:dyDescent="0.2">
      <c r="A939" s="36" t="s">
        <v>1698</v>
      </c>
      <c r="B939" s="31" t="s">
        <v>1693</v>
      </c>
      <c r="C939" s="32"/>
      <c r="D939" s="31" t="s">
        <v>189</v>
      </c>
      <c r="E939" s="37"/>
      <c r="F939" s="37"/>
    </row>
    <row r="940" spans="1:6" x14ac:dyDescent="0.2">
      <c r="A940" s="36" t="s">
        <v>1700</v>
      </c>
      <c r="B940" s="31" t="s">
        <v>1699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1702</v>
      </c>
      <c r="B941" s="40" t="s">
        <v>1701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4939</v>
      </c>
      <c r="C942" s="32"/>
      <c r="E942" s="32"/>
      <c r="F942" s="32"/>
    </row>
    <row r="943" spans="1:6" x14ac:dyDescent="0.2">
      <c r="A943" s="36" t="s">
        <v>1704</v>
      </c>
      <c r="B943" s="31" t="s">
        <v>1703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1706</v>
      </c>
      <c r="B944" s="31" t="s">
        <v>1705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1708</v>
      </c>
      <c r="B945" s="31" t="s">
        <v>1707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1710</v>
      </c>
      <c r="B946" s="31" t="s">
        <v>1709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1712</v>
      </c>
      <c r="B947" s="31" t="s">
        <v>1711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1714</v>
      </c>
      <c r="B948" s="31" t="s">
        <v>1713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1716</v>
      </c>
      <c r="B949" s="31" t="s">
        <v>1715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1718</v>
      </c>
      <c r="B950" s="31" t="s">
        <v>1717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4940</v>
      </c>
      <c r="C951" s="32"/>
      <c r="E951" s="32"/>
      <c r="F951" s="32"/>
    </row>
    <row r="952" spans="1:7" x14ac:dyDescent="0.2">
      <c r="A952" s="36" t="s">
        <v>1720</v>
      </c>
      <c r="B952" s="31" t="s">
        <v>1719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1722</v>
      </c>
      <c r="B953" s="31" t="s">
        <v>1721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1724</v>
      </c>
      <c r="B954" s="31" t="s">
        <v>1723</v>
      </c>
      <c r="C954" s="32"/>
      <c r="D954" s="31" t="s">
        <v>149</v>
      </c>
      <c r="E954" s="37"/>
      <c r="F954" s="37"/>
    </row>
    <row r="955" spans="1:7" x14ac:dyDescent="0.2">
      <c r="A955" s="36" t="s">
        <v>1726</v>
      </c>
      <c r="B955" s="31" t="s">
        <v>1725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4941</v>
      </c>
      <c r="C956" s="32"/>
      <c r="E956" s="32"/>
      <c r="F956" s="32"/>
    </row>
    <row r="957" spans="1:7" x14ac:dyDescent="0.2">
      <c r="A957" s="36" t="s">
        <v>1728</v>
      </c>
      <c r="B957" s="31" t="s">
        <v>1727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1730</v>
      </c>
      <c r="B958" s="31" t="s">
        <v>1729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1732</v>
      </c>
      <c r="B959" s="31" t="s">
        <v>1731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1734</v>
      </c>
      <c r="B960" s="31" t="s">
        <v>1733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1736</v>
      </c>
      <c r="B961" s="31" t="s">
        <v>1735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1738</v>
      </c>
      <c r="B962" s="31" t="s">
        <v>1737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1740</v>
      </c>
      <c r="B963" s="31" t="s">
        <v>1739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1742</v>
      </c>
      <c r="B964" s="31" t="s">
        <v>1741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1744</v>
      </c>
      <c r="B965" s="31" t="s">
        <v>1743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4942</v>
      </c>
      <c r="C966" s="32"/>
      <c r="E966" s="32"/>
      <c r="F966" s="32"/>
    </row>
    <row r="967" spans="1:7" ht="15" x14ac:dyDescent="0.25">
      <c r="A967" s="60" t="s">
        <v>4943</v>
      </c>
      <c r="C967" s="32"/>
      <c r="E967" s="32"/>
      <c r="F967" s="32"/>
    </row>
    <row r="968" spans="1:7" x14ac:dyDescent="0.2">
      <c r="A968" s="36" t="s">
        <v>1746</v>
      </c>
      <c r="B968" s="31" t="s">
        <v>1745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1747</v>
      </c>
      <c r="B969" s="31" t="s">
        <v>1745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1748</v>
      </c>
      <c r="B970" s="31" t="s">
        <v>1745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1750</v>
      </c>
      <c r="B971" s="31" t="s">
        <v>1749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1752</v>
      </c>
      <c r="B972" s="31" t="s">
        <v>1751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1754</v>
      </c>
      <c r="B973" s="31" t="s">
        <v>1753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1756</v>
      </c>
      <c r="B974" s="31" t="s">
        <v>1755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1758</v>
      </c>
      <c r="B975" s="31" t="s">
        <v>1757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4944</v>
      </c>
      <c r="C976" s="32"/>
      <c r="E976" s="32"/>
      <c r="F976" s="32"/>
    </row>
    <row r="977" spans="1:7" x14ac:dyDescent="0.2">
      <c r="A977" s="36" t="s">
        <v>1760</v>
      </c>
      <c r="B977" s="31" t="s">
        <v>1759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1762</v>
      </c>
      <c r="B978" s="31" t="s">
        <v>1761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1764</v>
      </c>
      <c r="B979" s="31" t="s">
        <v>1763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1766</v>
      </c>
      <c r="B980" s="31" t="s">
        <v>1765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1768</v>
      </c>
      <c r="B981" s="31" t="s">
        <v>1767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4945</v>
      </c>
    </row>
    <row r="983" spans="1:7" x14ac:dyDescent="0.2">
      <c r="A983" s="36" t="s">
        <v>1770</v>
      </c>
      <c r="B983" s="31" t="s">
        <v>1769</v>
      </c>
      <c r="D983" s="31" t="s">
        <v>149</v>
      </c>
      <c r="E983" s="37"/>
      <c r="F983" s="37"/>
    </row>
    <row r="984" spans="1:7" s="112" customFormat="1" x14ac:dyDescent="0.2">
      <c r="A984" s="36" t="s">
        <v>5429</v>
      </c>
      <c r="B984" s="114" t="s">
        <v>5430</v>
      </c>
      <c r="C984" s="39">
        <v>7</v>
      </c>
      <c r="D984" s="114" t="s">
        <v>149</v>
      </c>
      <c r="E984" s="115" t="s">
        <v>147</v>
      </c>
      <c r="F984" s="37"/>
    </row>
    <row r="985" spans="1:7" x14ac:dyDescent="0.2">
      <c r="A985" s="36" t="s">
        <v>1772</v>
      </c>
      <c r="B985" s="31" t="s">
        <v>1771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1774</v>
      </c>
      <c r="B986" s="31" t="s">
        <v>1773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1776</v>
      </c>
      <c r="B987" s="31" t="s">
        <v>1775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1777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1779</v>
      </c>
      <c r="B989" s="31" t="s">
        <v>1778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1781</v>
      </c>
      <c r="B990" s="31" t="s">
        <v>1780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1783</v>
      </c>
      <c r="B991" s="31" t="s">
        <v>1782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1785</v>
      </c>
      <c r="B992" s="31" t="s">
        <v>1784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4946</v>
      </c>
      <c r="C993" s="32"/>
      <c r="E993" s="32"/>
      <c r="F993" s="32"/>
    </row>
    <row r="994" spans="1:7" x14ac:dyDescent="0.2">
      <c r="A994" s="36" t="s">
        <v>1787</v>
      </c>
      <c r="B994" s="31" t="s">
        <v>1786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1789</v>
      </c>
      <c r="B995" s="31" t="s">
        <v>1788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1791</v>
      </c>
      <c r="B996" s="31" t="s">
        <v>1790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1792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1794</v>
      </c>
      <c r="B998" s="31" t="s">
        <v>1793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1796</v>
      </c>
      <c r="B999" s="31" t="s">
        <v>1795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1798</v>
      </c>
      <c r="B1000" s="31" t="s">
        <v>1797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1800</v>
      </c>
      <c r="B1001" s="31" t="s">
        <v>1799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4947</v>
      </c>
      <c r="C1002" s="32"/>
      <c r="E1002" s="32"/>
      <c r="F1002" s="32"/>
    </row>
    <row r="1003" spans="1:7" x14ac:dyDescent="0.2">
      <c r="A1003" s="36" t="s">
        <v>1802</v>
      </c>
      <c r="B1003" s="31" t="s">
        <v>1801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1804</v>
      </c>
      <c r="B1004" s="31" t="s">
        <v>1803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1805</v>
      </c>
      <c r="B1005" s="31" t="s">
        <v>1803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1806</v>
      </c>
      <c r="B1006" s="31" t="s">
        <v>1803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4948</v>
      </c>
      <c r="C1007" s="32"/>
      <c r="E1007" s="32"/>
      <c r="F1007" s="32"/>
    </row>
    <row r="1008" spans="1:7" x14ac:dyDescent="0.2">
      <c r="A1008" s="36" t="s">
        <v>1808</v>
      </c>
      <c r="B1008" s="31" t="s">
        <v>1807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1810</v>
      </c>
      <c r="B1009" s="31" t="s">
        <v>1809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1812</v>
      </c>
      <c r="B1010" s="32" t="s">
        <v>1811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1814</v>
      </c>
      <c r="B1011" s="31" t="s">
        <v>1813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1816</v>
      </c>
      <c r="B1012" s="31" t="s">
        <v>1815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1818</v>
      </c>
      <c r="B1013" s="31" t="s">
        <v>1817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4949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1820</v>
      </c>
      <c r="B1015" s="31" t="s">
        <v>1819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4950</v>
      </c>
      <c r="C1016" s="32"/>
      <c r="E1016" s="32"/>
      <c r="F1016" s="32"/>
    </row>
    <row r="1017" spans="1:22" x14ac:dyDescent="0.2">
      <c r="A1017" s="36" t="s">
        <v>1822</v>
      </c>
      <c r="B1017" s="31" t="s">
        <v>1821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1824</v>
      </c>
      <c r="B1018" s="31" t="s">
        <v>1823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1826</v>
      </c>
      <c r="B1019" s="31" t="s">
        <v>1825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1828</v>
      </c>
      <c r="B1020" s="31" t="s">
        <v>1827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1829</v>
      </c>
      <c r="B1021" s="31" t="s">
        <v>1827</v>
      </c>
      <c r="C1021" s="32"/>
      <c r="D1021" s="32" t="s">
        <v>189</v>
      </c>
      <c r="E1021" s="37"/>
      <c r="F1021" s="37"/>
    </row>
    <row r="1022" spans="1:22" x14ac:dyDescent="0.2">
      <c r="A1022" s="36" t="s">
        <v>1830</v>
      </c>
      <c r="B1022" s="31" t="s">
        <v>1827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1832</v>
      </c>
      <c r="B1023" s="31" t="s">
        <v>1831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1834</v>
      </c>
      <c r="B1024" s="31" t="s">
        <v>1833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1836</v>
      </c>
      <c r="B1025" s="31" t="s">
        <v>1835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1837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1839</v>
      </c>
      <c r="B1027" s="31" t="s">
        <v>1838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1841</v>
      </c>
      <c r="B1028" s="31" t="s">
        <v>1840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1842</v>
      </c>
      <c r="C1029" s="37"/>
      <c r="D1029" s="31" t="s">
        <v>189</v>
      </c>
      <c r="E1029" s="37"/>
      <c r="F1029" s="37"/>
    </row>
    <row r="1030" spans="1:7" x14ac:dyDescent="0.2">
      <c r="A1030" s="36" t="s">
        <v>1844</v>
      </c>
      <c r="B1030" s="31" t="s">
        <v>1843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1845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1846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1848</v>
      </c>
      <c r="B1033" s="31" t="s">
        <v>1847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1850</v>
      </c>
      <c r="B1034" s="31" t="s">
        <v>1849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1852</v>
      </c>
      <c r="B1035" s="31" t="s">
        <v>1851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1854</v>
      </c>
      <c r="B1036" s="31" t="s">
        <v>1853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1856</v>
      </c>
      <c r="B1037" s="31" t="s">
        <v>1855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1858</v>
      </c>
      <c r="B1038" s="31" t="s">
        <v>1857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1860</v>
      </c>
      <c r="B1039" s="31" t="s">
        <v>1859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4951</v>
      </c>
      <c r="C1040" s="32"/>
      <c r="E1040" s="32"/>
      <c r="F1040" s="32"/>
    </row>
    <row r="1041" spans="1:7" x14ac:dyDescent="0.2">
      <c r="A1041" s="36" t="s">
        <v>1862</v>
      </c>
      <c r="B1041" s="31" t="s">
        <v>1861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1864</v>
      </c>
      <c r="B1042" s="31" t="s">
        <v>1863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1866</v>
      </c>
      <c r="B1043" s="31" t="s">
        <v>1865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1868</v>
      </c>
      <c r="B1044" s="31" t="s">
        <v>1867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1870</v>
      </c>
      <c r="B1045" s="31" t="s">
        <v>1869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4952</v>
      </c>
      <c r="C1046" s="32"/>
      <c r="E1046" s="32"/>
      <c r="F1046" s="32"/>
    </row>
    <row r="1047" spans="1:7" x14ac:dyDescent="0.2">
      <c r="A1047" s="36" t="s">
        <v>1871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1873</v>
      </c>
      <c r="B1048" s="31" t="s">
        <v>1872</v>
      </c>
      <c r="C1048" s="37"/>
      <c r="D1048" s="31" t="s">
        <v>189</v>
      </c>
      <c r="E1048" s="37"/>
      <c r="F1048" s="37"/>
    </row>
    <row r="1049" spans="1:7" x14ac:dyDescent="0.2">
      <c r="A1049" s="36" t="s">
        <v>1875</v>
      </c>
      <c r="B1049" s="31" t="s">
        <v>1874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1877</v>
      </c>
      <c r="B1050" s="31" t="s">
        <v>1876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1879</v>
      </c>
      <c r="B1051" s="31" t="s">
        <v>1878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1881</v>
      </c>
      <c r="B1052" s="31" t="s">
        <v>1880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1882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4953</v>
      </c>
      <c r="C1054" s="32"/>
      <c r="E1054" s="32"/>
      <c r="F1054" s="32"/>
    </row>
    <row r="1055" spans="1:7" x14ac:dyDescent="0.2">
      <c r="A1055" s="36" t="s">
        <v>1883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1885</v>
      </c>
      <c r="B1056" s="31" t="s">
        <v>1884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1887</v>
      </c>
      <c r="B1057" s="31" t="s">
        <v>1886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1889</v>
      </c>
      <c r="B1058" s="31" t="s">
        <v>1888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1891</v>
      </c>
      <c r="B1059" s="31" t="s">
        <v>1890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1892</v>
      </c>
      <c r="C1060" s="37"/>
      <c r="D1060" s="31" t="s">
        <v>189</v>
      </c>
      <c r="E1060" s="37"/>
      <c r="F1060" s="37"/>
    </row>
    <row r="1061" spans="1:7" x14ac:dyDescent="0.2">
      <c r="A1061" s="36" t="s">
        <v>1894</v>
      </c>
      <c r="B1061" s="31" t="s">
        <v>1893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1896</v>
      </c>
      <c r="B1062" s="31" t="s">
        <v>1895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1898</v>
      </c>
      <c r="B1063" s="31" t="s">
        <v>1897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1900</v>
      </c>
      <c r="B1064" s="31" t="s">
        <v>1899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4954</v>
      </c>
      <c r="C1065" s="32"/>
      <c r="E1065" s="32"/>
      <c r="F1065" s="32"/>
    </row>
    <row r="1066" spans="1:7" x14ac:dyDescent="0.2">
      <c r="A1066" s="36" t="s">
        <v>1902</v>
      </c>
      <c r="B1066" s="31" t="s">
        <v>1901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1904</v>
      </c>
      <c r="B1067" s="31" t="s">
        <v>1903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1906</v>
      </c>
      <c r="B1068" s="31" t="s">
        <v>1905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1907</v>
      </c>
      <c r="B1069" s="31" t="s">
        <v>1905</v>
      </c>
      <c r="C1069" s="37"/>
      <c r="D1069" s="32" t="s">
        <v>149</v>
      </c>
      <c r="E1069" s="37"/>
      <c r="F1069" s="37"/>
    </row>
    <row r="1070" spans="1:7" x14ac:dyDescent="0.2">
      <c r="A1070" s="36" t="s">
        <v>1908</v>
      </c>
      <c r="B1070" s="31" t="s">
        <v>1905</v>
      </c>
      <c r="C1070" s="32"/>
      <c r="D1070" s="31" t="s">
        <v>149</v>
      </c>
      <c r="E1070" s="37"/>
      <c r="F1070" s="37"/>
    </row>
    <row r="1071" spans="1:7" x14ac:dyDescent="0.2">
      <c r="A1071" s="36" t="s">
        <v>1909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1911</v>
      </c>
      <c r="B1072" s="31" t="s">
        <v>1910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1913</v>
      </c>
      <c r="B1073" s="31" t="s">
        <v>1912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1915</v>
      </c>
      <c r="B1074" s="31" t="s">
        <v>1914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1917</v>
      </c>
      <c r="B1075" s="31" t="s">
        <v>1916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1919</v>
      </c>
      <c r="B1076" s="31" t="s">
        <v>1918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4955</v>
      </c>
      <c r="C1077" s="32"/>
      <c r="E1077" s="32"/>
      <c r="F1077" s="32"/>
    </row>
    <row r="1078" spans="1:6" x14ac:dyDescent="0.2">
      <c r="A1078" s="36" t="s">
        <v>1921</v>
      </c>
      <c r="B1078" s="31" t="s">
        <v>1920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1923</v>
      </c>
      <c r="B1079" s="31" t="s">
        <v>1922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1925</v>
      </c>
      <c r="B1080" s="31" t="s">
        <v>1924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1927</v>
      </c>
      <c r="B1081" s="31" t="s">
        <v>1926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1929</v>
      </c>
      <c r="B1082" s="31" t="s">
        <v>1928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1930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1932</v>
      </c>
      <c r="B1084" s="31" t="s">
        <v>1931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1934</v>
      </c>
      <c r="B1085" s="31" t="s">
        <v>1933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1936</v>
      </c>
      <c r="B1086" s="31" t="s">
        <v>1935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1938</v>
      </c>
      <c r="B1087" s="31" t="s">
        <v>1937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1940</v>
      </c>
      <c r="B1088" s="31" t="s">
        <v>1939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4956</v>
      </c>
      <c r="C1089" s="32"/>
      <c r="E1089" s="32"/>
      <c r="F1089" s="32"/>
    </row>
    <row r="1090" spans="1:6" x14ac:dyDescent="0.2">
      <c r="A1090" s="36" t="s">
        <v>1942</v>
      </c>
      <c r="B1090" s="31" t="s">
        <v>1941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1943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1945</v>
      </c>
      <c r="B1092" s="31" t="s">
        <v>1944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1947</v>
      </c>
      <c r="B1093" s="31" t="s">
        <v>1946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1949</v>
      </c>
      <c r="B1094" s="31" t="s">
        <v>1948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1951</v>
      </c>
      <c r="B1095" s="31" t="s">
        <v>1950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1953</v>
      </c>
      <c r="B1096" s="31" t="s">
        <v>1952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1955</v>
      </c>
      <c r="B1097" s="31" t="s">
        <v>1954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1957</v>
      </c>
      <c r="B1098" s="31" t="s">
        <v>1956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1959</v>
      </c>
      <c r="B1099" s="31" t="s">
        <v>1958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1961</v>
      </c>
      <c r="B1100" s="31" t="s">
        <v>1960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1962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1964</v>
      </c>
      <c r="B1102" s="31" t="s">
        <v>1963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1965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1966</v>
      </c>
      <c r="C1104" s="37"/>
      <c r="D1104" s="31" t="s">
        <v>189</v>
      </c>
      <c r="E1104" s="37"/>
      <c r="F1104" s="37"/>
    </row>
    <row r="1105" spans="1:7" x14ac:dyDescent="0.2">
      <c r="A1105" s="36" t="s">
        <v>1967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1969</v>
      </c>
      <c r="B1106" s="31" t="s">
        <v>1968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4957</v>
      </c>
      <c r="C1107" s="32"/>
      <c r="E1107" s="32"/>
      <c r="F1107" s="32"/>
    </row>
    <row r="1108" spans="1:7" x14ac:dyDescent="0.2">
      <c r="A1108" s="36" t="s">
        <v>1971</v>
      </c>
      <c r="B1108" s="31" t="s">
        <v>1970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1972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1974</v>
      </c>
      <c r="B1110" s="31" t="s">
        <v>1973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1975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1977</v>
      </c>
      <c r="B1112" s="31" t="s">
        <v>1976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1979</v>
      </c>
      <c r="B1113" s="31" t="s">
        <v>1978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1980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1982</v>
      </c>
      <c r="B1115" s="31" t="s">
        <v>1981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1984</v>
      </c>
      <c r="B1116" s="31" t="s">
        <v>1983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1985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1987</v>
      </c>
      <c r="B1118" s="31" t="s">
        <v>1986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1989</v>
      </c>
      <c r="B1119" s="31" t="s">
        <v>1988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1990</v>
      </c>
      <c r="B1120" s="32" t="s">
        <v>1988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1991</v>
      </c>
      <c r="B1121" s="31" t="s">
        <v>1988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4958</v>
      </c>
      <c r="C1122" s="32"/>
      <c r="E1122" s="32"/>
      <c r="F1122" s="32"/>
    </row>
    <row r="1123" spans="1:7" x14ac:dyDescent="0.2">
      <c r="A1123" s="36" t="s">
        <v>1993</v>
      </c>
      <c r="B1123" s="31" t="s">
        <v>1992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1994</v>
      </c>
      <c r="B1124" s="31" t="s">
        <v>1992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1995</v>
      </c>
      <c r="B1125" s="31" t="s">
        <v>1992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1997</v>
      </c>
      <c r="B1126" s="31" t="s">
        <v>1996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1999</v>
      </c>
      <c r="B1127" s="31" t="s">
        <v>1998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2000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2002</v>
      </c>
      <c r="B1129" s="31" t="s">
        <v>2001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2004</v>
      </c>
      <c r="B1130" s="31" t="s">
        <v>2003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2006</v>
      </c>
      <c r="B1131" s="31" t="s">
        <v>2005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4959</v>
      </c>
      <c r="E1132" s="32"/>
      <c r="F1132" s="32"/>
    </row>
    <row r="1133" spans="1:7" x14ac:dyDescent="0.2">
      <c r="A1133" s="36" t="s">
        <v>2008</v>
      </c>
      <c r="B1133" s="31" t="s">
        <v>2007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2010</v>
      </c>
      <c r="B1134" s="31" t="s">
        <v>2009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2012</v>
      </c>
      <c r="B1135" s="31" t="s">
        <v>2011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2014</v>
      </c>
      <c r="B1136" s="31" t="s">
        <v>2013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2016</v>
      </c>
      <c r="B1137" s="31" t="s">
        <v>2015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2018</v>
      </c>
      <c r="B1138" s="31" t="s">
        <v>2017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2020</v>
      </c>
      <c r="B1139" s="31" t="s">
        <v>2019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2022</v>
      </c>
      <c r="B1140" s="31" t="s">
        <v>2021</v>
      </c>
      <c r="C1140" s="37"/>
      <c r="D1140" s="32" t="s">
        <v>149</v>
      </c>
      <c r="E1140" s="37"/>
      <c r="F1140" s="37"/>
    </row>
    <row r="1141" spans="1:7" x14ac:dyDescent="0.2">
      <c r="A1141" s="36" t="s">
        <v>2024</v>
      </c>
      <c r="B1141" s="31" t="s">
        <v>2023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2026</v>
      </c>
      <c r="B1142" s="31" t="s">
        <v>2025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4960</v>
      </c>
      <c r="C1143" s="32"/>
      <c r="E1143" s="32"/>
      <c r="F1143" s="32"/>
    </row>
    <row r="1144" spans="1:7" x14ac:dyDescent="0.2">
      <c r="A1144" s="36" t="s">
        <v>2028</v>
      </c>
      <c r="B1144" s="31" t="s">
        <v>2027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2030</v>
      </c>
      <c r="B1145" s="31" t="s">
        <v>2029</v>
      </c>
      <c r="C1145" s="37"/>
      <c r="D1145" s="32" t="s">
        <v>149</v>
      </c>
      <c r="E1145" s="37"/>
      <c r="F1145" s="37"/>
    </row>
    <row r="1146" spans="1:7" x14ac:dyDescent="0.2">
      <c r="A1146" s="36" t="s">
        <v>2031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2033</v>
      </c>
      <c r="B1147" s="31" t="s">
        <v>2032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2035</v>
      </c>
      <c r="B1148" s="31" t="s">
        <v>2034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4961</v>
      </c>
      <c r="C1149" s="32"/>
      <c r="E1149" s="32"/>
      <c r="F1149" s="32"/>
    </row>
    <row r="1150" spans="1:7" x14ac:dyDescent="0.2">
      <c r="A1150" s="36" t="s">
        <v>2038</v>
      </c>
      <c r="B1150" s="31" t="s">
        <v>2037</v>
      </c>
      <c r="C1150" s="37"/>
      <c r="D1150" s="31" t="s">
        <v>2036</v>
      </c>
      <c r="E1150" s="37"/>
      <c r="F1150" s="37"/>
      <c r="G1150" s="31" t="s">
        <v>144</v>
      </c>
    </row>
    <row r="1151" spans="1:7" s="36" customFormat="1" x14ac:dyDescent="0.2">
      <c r="A1151" s="36" t="s">
        <v>5420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2040</v>
      </c>
      <c r="B1152" s="31" t="s">
        <v>2039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2042</v>
      </c>
      <c r="B1153" s="31" t="s">
        <v>2041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2044</v>
      </c>
      <c r="B1154" s="31" t="s">
        <v>2043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2046</v>
      </c>
      <c r="B1155" s="31" t="s">
        <v>2045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4962</v>
      </c>
      <c r="C1156" s="32"/>
      <c r="E1156" s="32"/>
      <c r="F1156" s="32"/>
    </row>
    <row r="1157" spans="1:7" x14ac:dyDescent="0.2">
      <c r="A1157" s="36" t="s">
        <v>2047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2049</v>
      </c>
      <c r="B1158" s="31" t="s">
        <v>2048</v>
      </c>
      <c r="C1158" s="37"/>
      <c r="D1158" s="31" t="s">
        <v>149</v>
      </c>
      <c r="E1158" s="37"/>
      <c r="F1158" s="37"/>
    </row>
    <row r="1159" spans="1:7" x14ac:dyDescent="0.2">
      <c r="A1159" s="36" t="s">
        <v>2051</v>
      </c>
      <c r="B1159" s="31" t="s">
        <v>2050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2053</v>
      </c>
      <c r="B1160" s="31" t="s">
        <v>2052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2055</v>
      </c>
      <c r="B1161" s="31" t="s">
        <v>2054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2057</v>
      </c>
      <c r="B1162" s="31" t="s">
        <v>2056</v>
      </c>
      <c r="C1162" s="37"/>
      <c r="D1162" s="31" t="s">
        <v>149</v>
      </c>
      <c r="E1162" s="37"/>
      <c r="F1162" s="37"/>
    </row>
    <row r="1163" spans="1:7" x14ac:dyDescent="0.2">
      <c r="A1163" s="36" t="s">
        <v>2059</v>
      </c>
      <c r="B1163" s="31" t="s">
        <v>2058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2061</v>
      </c>
      <c r="B1164" s="31" t="s">
        <v>2060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2063</v>
      </c>
      <c r="B1165" s="31" t="s">
        <v>2062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2065</v>
      </c>
      <c r="B1166" s="31" t="s">
        <v>2064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2067</v>
      </c>
      <c r="B1167" s="31" t="s">
        <v>2066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2069</v>
      </c>
      <c r="B1168" s="31" t="s">
        <v>2068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2071</v>
      </c>
      <c r="B1169" s="31" t="s">
        <v>2070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2073</v>
      </c>
      <c r="B1170" s="31" t="s">
        <v>2072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2075</v>
      </c>
      <c r="B1171" s="31" t="s">
        <v>2074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4963</v>
      </c>
      <c r="C1172" s="32"/>
      <c r="E1172" s="32"/>
      <c r="F1172" s="32"/>
    </row>
    <row r="1173" spans="1:7" x14ac:dyDescent="0.2">
      <c r="A1173" s="36" t="s">
        <v>2076</v>
      </c>
      <c r="C1173" s="37"/>
      <c r="D1173" s="32" t="s">
        <v>149</v>
      </c>
      <c r="E1173" s="37"/>
      <c r="F1173" s="37"/>
    </row>
    <row r="1174" spans="1:7" x14ac:dyDescent="0.2">
      <c r="A1174" s="36" t="s">
        <v>2078</v>
      </c>
      <c r="B1174" s="31" t="s">
        <v>2077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2080</v>
      </c>
      <c r="B1175" s="31" t="s">
        <v>2079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4964</v>
      </c>
      <c r="C1176" s="32"/>
      <c r="E1176" s="32"/>
      <c r="F1176" s="32"/>
    </row>
    <row r="1177" spans="1:7" x14ac:dyDescent="0.2">
      <c r="A1177" s="36" t="s">
        <v>2082</v>
      </c>
      <c r="B1177" s="31" t="s">
        <v>2081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2084</v>
      </c>
      <c r="B1178" s="31" t="s">
        <v>2083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2086</v>
      </c>
      <c r="B1179" s="31" t="s">
        <v>2085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4965</v>
      </c>
      <c r="C1180" s="32"/>
      <c r="E1180" s="32"/>
      <c r="F1180" s="32"/>
    </row>
    <row r="1181" spans="1:7" x14ac:dyDescent="0.2">
      <c r="A1181" s="36" t="s">
        <v>2088</v>
      </c>
      <c r="B1181" s="31" t="s">
        <v>2087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2089</v>
      </c>
      <c r="B1182" s="31" t="s">
        <v>2087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2090</v>
      </c>
      <c r="B1183" s="31" t="s">
        <v>2087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2091</v>
      </c>
      <c r="B1184" s="31" t="s">
        <v>2087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2093</v>
      </c>
      <c r="B1185" s="31" t="s">
        <v>2092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2094</v>
      </c>
      <c r="B1186" s="31" t="s">
        <v>2092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4966</v>
      </c>
      <c r="C1187" s="32"/>
      <c r="E1187" s="32"/>
      <c r="F1187" s="32"/>
    </row>
    <row r="1188" spans="1:6" x14ac:dyDescent="0.2">
      <c r="A1188" s="36" t="s">
        <v>2096</v>
      </c>
      <c r="B1188" s="31" t="s">
        <v>2095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2098</v>
      </c>
      <c r="B1189" s="31" t="s">
        <v>2097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2100</v>
      </c>
      <c r="B1190" s="32" t="s">
        <v>2099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2101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2103</v>
      </c>
      <c r="B1192" s="31" t="s">
        <v>2102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2105</v>
      </c>
      <c r="B1193" s="31" t="s">
        <v>2104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4967</v>
      </c>
      <c r="C1194" s="32"/>
      <c r="E1194" s="32"/>
      <c r="F1194" s="32"/>
    </row>
    <row r="1195" spans="1:6" x14ac:dyDescent="0.2">
      <c r="A1195" s="36" t="s">
        <v>2107</v>
      </c>
      <c r="B1195" s="31" t="s">
        <v>2106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2109</v>
      </c>
      <c r="B1196" s="40" t="s">
        <v>2108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2110</v>
      </c>
      <c r="B1197" s="40"/>
      <c r="C1197" s="40"/>
      <c r="D1197" s="40"/>
      <c r="E1197" s="37"/>
      <c r="F1197" s="37"/>
    </row>
    <row r="1198" spans="1:6" x14ac:dyDescent="0.2">
      <c r="A1198" s="36" t="s">
        <v>2112</v>
      </c>
      <c r="B1198" s="31" t="s">
        <v>2111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2114</v>
      </c>
      <c r="B1199" s="31" t="s">
        <v>2113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2115</v>
      </c>
      <c r="B1200" s="31" t="s">
        <v>2111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2116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2118</v>
      </c>
      <c r="B1202" s="31" t="s">
        <v>2117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4968</v>
      </c>
      <c r="C1203" s="32"/>
      <c r="E1203" s="32"/>
      <c r="F1203" s="32"/>
    </row>
    <row r="1204" spans="1:7" x14ac:dyDescent="0.2">
      <c r="A1204" s="36" t="s">
        <v>2120</v>
      </c>
      <c r="B1204" s="31" t="s">
        <v>2119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2122</v>
      </c>
      <c r="B1205" s="31" t="s">
        <v>2121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2124</v>
      </c>
      <c r="B1206" s="31" t="s">
        <v>2123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2125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2127</v>
      </c>
      <c r="B1208" s="31" t="s">
        <v>2126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4969</v>
      </c>
      <c r="C1209" s="32"/>
      <c r="E1209" s="32"/>
      <c r="F1209" s="32"/>
    </row>
    <row r="1210" spans="1:7" x14ac:dyDescent="0.2">
      <c r="A1210" s="36" t="s">
        <v>2129</v>
      </c>
      <c r="B1210" s="31" t="s">
        <v>2128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4970</v>
      </c>
      <c r="E1211" s="32"/>
      <c r="F1211" s="32"/>
    </row>
    <row r="1212" spans="1:7" x14ac:dyDescent="0.2">
      <c r="A1212" s="36" t="s">
        <v>2130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2132</v>
      </c>
      <c r="B1213" s="31" t="s">
        <v>2131</v>
      </c>
      <c r="C1213" s="37"/>
      <c r="D1213" s="31" t="s">
        <v>149</v>
      </c>
      <c r="E1213" s="37"/>
      <c r="F1213" s="37"/>
    </row>
    <row r="1214" spans="1:7" x14ac:dyDescent="0.2">
      <c r="A1214" s="36" t="s">
        <v>2134</v>
      </c>
      <c r="B1214" s="31" t="s">
        <v>2133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2135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2136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2137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2139</v>
      </c>
      <c r="B1218" s="31" t="s">
        <v>2138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2141</v>
      </c>
      <c r="B1219" s="31" t="s">
        <v>2140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2143</v>
      </c>
      <c r="B1220" s="31" t="s">
        <v>2142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4971</v>
      </c>
      <c r="C1221" s="32"/>
      <c r="E1221" s="32"/>
      <c r="F1221" s="32"/>
    </row>
    <row r="1222" spans="1:7" x14ac:dyDescent="0.2">
      <c r="A1222" s="36" t="s">
        <v>2145</v>
      </c>
      <c r="B1222" s="31" t="s">
        <v>2144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2147</v>
      </c>
      <c r="B1223" s="31" t="s">
        <v>2146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2149</v>
      </c>
      <c r="B1224" s="31" t="s">
        <v>2148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4972</v>
      </c>
      <c r="C1225" s="32"/>
      <c r="E1225" s="32"/>
      <c r="F1225" s="32"/>
    </row>
    <row r="1226" spans="1:7" x14ac:dyDescent="0.2">
      <c r="A1226" s="36" t="s">
        <v>2151</v>
      </c>
      <c r="B1226" s="31" t="s">
        <v>2150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2153</v>
      </c>
      <c r="B1227" s="31" t="s">
        <v>2152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2154</v>
      </c>
      <c r="B1228" s="31" t="s">
        <v>2152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2155</v>
      </c>
      <c r="B1229" s="31" t="s">
        <v>2152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2156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2158</v>
      </c>
      <c r="B1231" s="31" t="s">
        <v>2157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2160</v>
      </c>
      <c r="B1232" s="31" t="s">
        <v>2159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4973</v>
      </c>
      <c r="C1233" s="32"/>
      <c r="E1233" s="32"/>
      <c r="F1233" s="32"/>
    </row>
    <row r="1234" spans="1:7" x14ac:dyDescent="0.2">
      <c r="A1234" s="36" t="s">
        <v>2162</v>
      </c>
      <c r="B1234" s="31" t="s">
        <v>2161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2164</v>
      </c>
      <c r="B1235" s="31" t="s">
        <v>2163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2166</v>
      </c>
      <c r="B1236" s="31" t="s">
        <v>2165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2168</v>
      </c>
      <c r="B1237" s="31" t="s">
        <v>2167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2169</v>
      </c>
      <c r="B1238" s="31" t="s">
        <v>2167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2171</v>
      </c>
      <c r="B1239" s="31" t="s">
        <v>2170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2173</v>
      </c>
      <c r="B1240" s="31" t="s">
        <v>2172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2175</v>
      </c>
      <c r="B1241" s="31" t="s">
        <v>2174</v>
      </c>
      <c r="C1241" s="37"/>
      <c r="D1241" s="31" t="s">
        <v>149</v>
      </c>
      <c r="E1241" s="37"/>
      <c r="F1241" s="37"/>
    </row>
    <row r="1242" spans="1:7" x14ac:dyDescent="0.2">
      <c r="A1242" s="36" t="s">
        <v>2176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2178</v>
      </c>
      <c r="B1243" s="31" t="s">
        <v>2177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4974</v>
      </c>
      <c r="C1244" s="32"/>
      <c r="D1244" s="32"/>
      <c r="E1244" s="32"/>
      <c r="F1244" s="32"/>
    </row>
    <row r="1245" spans="1:7" x14ac:dyDescent="0.2">
      <c r="A1245" s="36" t="s">
        <v>2179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2181</v>
      </c>
      <c r="B1246" s="31" t="s">
        <v>2180</v>
      </c>
      <c r="C1246" s="37"/>
      <c r="D1246" s="31" t="s">
        <v>149</v>
      </c>
      <c r="E1246" s="37"/>
      <c r="F1246" s="37"/>
    </row>
    <row r="1247" spans="1:7" x14ac:dyDescent="0.2">
      <c r="A1247" s="38" t="s">
        <v>2182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2184</v>
      </c>
      <c r="B1248" s="31" t="s">
        <v>2183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2185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2187</v>
      </c>
      <c r="B1250" s="31" t="s">
        <v>2186</v>
      </c>
      <c r="C1250" s="37"/>
      <c r="D1250" s="31" t="s">
        <v>149</v>
      </c>
      <c r="E1250" s="37"/>
      <c r="F1250" s="37"/>
    </row>
    <row r="1251" spans="1:7" x14ac:dyDescent="0.2">
      <c r="A1251" s="36" t="s">
        <v>2189</v>
      </c>
      <c r="B1251" s="31" t="s">
        <v>2188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2191</v>
      </c>
      <c r="B1252" s="31" t="s">
        <v>2190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2193</v>
      </c>
      <c r="B1253" s="31" t="s">
        <v>2192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4975</v>
      </c>
      <c r="C1254" s="32"/>
      <c r="E1254" s="32"/>
      <c r="F1254" s="32"/>
    </row>
    <row r="1255" spans="1:7" x14ac:dyDescent="0.2">
      <c r="A1255" s="36" t="s">
        <v>2194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2196</v>
      </c>
      <c r="B1256" s="31" t="s">
        <v>2195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2198</v>
      </c>
      <c r="B1257" s="31" t="s">
        <v>2197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4976</v>
      </c>
      <c r="C1258" s="32"/>
      <c r="E1258" s="32"/>
      <c r="F1258" s="32"/>
    </row>
    <row r="1259" spans="1:7" x14ac:dyDescent="0.2">
      <c r="A1259" s="36" t="s">
        <v>2200</v>
      </c>
      <c r="B1259" s="31" t="s">
        <v>2199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2202</v>
      </c>
      <c r="B1260" s="31" t="s">
        <v>2201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2204</v>
      </c>
      <c r="B1261" s="31" t="s">
        <v>2203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2205</v>
      </c>
      <c r="B1262" s="31" t="s">
        <v>2203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2206</v>
      </c>
      <c r="B1263" s="31" t="s">
        <v>2203</v>
      </c>
      <c r="C1263" s="37"/>
      <c r="D1263" s="31" t="s">
        <v>149</v>
      </c>
      <c r="E1263" s="37"/>
      <c r="F1263" s="37"/>
    </row>
    <row r="1264" spans="1:7" x14ac:dyDescent="0.2">
      <c r="A1264" s="36" t="s">
        <v>2208</v>
      </c>
      <c r="B1264" s="31" t="s">
        <v>2207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2210</v>
      </c>
      <c r="B1265" s="31" t="s">
        <v>2209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2212</v>
      </c>
      <c r="B1266" s="31" t="s">
        <v>2211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4977</v>
      </c>
      <c r="C1267" s="32"/>
      <c r="E1267" s="32"/>
      <c r="F1267" s="32"/>
    </row>
    <row r="1268" spans="1:7" x14ac:dyDescent="0.2">
      <c r="A1268" s="36" t="s">
        <v>2214</v>
      </c>
      <c r="B1268" s="31" t="s">
        <v>2213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2216</v>
      </c>
      <c r="B1269" s="31" t="s">
        <v>2215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2217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2219</v>
      </c>
      <c r="B1271" s="31" t="s">
        <v>2218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4978</v>
      </c>
      <c r="C1272" s="32"/>
      <c r="E1272" s="32"/>
      <c r="F1272" s="32"/>
    </row>
    <row r="1273" spans="1:7" x14ac:dyDescent="0.2">
      <c r="A1273" s="36" t="s">
        <v>2221</v>
      </c>
      <c r="B1273" s="31" t="s">
        <v>2220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2223</v>
      </c>
      <c r="B1274" s="31" t="s">
        <v>2222</v>
      </c>
      <c r="C1274" s="37">
        <v>8</v>
      </c>
      <c r="D1274" s="31" t="s">
        <v>149</v>
      </c>
      <c r="E1274" s="37" t="s">
        <v>147</v>
      </c>
      <c r="F1274" s="37" t="s">
        <v>2224</v>
      </c>
    </row>
    <row r="1275" spans="1:7" ht="15" x14ac:dyDescent="0.25">
      <c r="A1275" s="60" t="s">
        <v>4979</v>
      </c>
      <c r="C1275" s="32"/>
      <c r="E1275" s="32"/>
      <c r="F1275" s="32"/>
    </row>
    <row r="1276" spans="1:7" x14ac:dyDescent="0.2">
      <c r="A1276" s="36" t="s">
        <v>2226</v>
      </c>
      <c r="B1276" s="31" t="s">
        <v>2225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2228</v>
      </c>
      <c r="B1277" s="31" t="s">
        <v>2227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2230</v>
      </c>
      <c r="B1278" s="31" t="s">
        <v>2229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2232</v>
      </c>
      <c r="B1279" s="31" t="s">
        <v>2231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2234</v>
      </c>
      <c r="B1280" s="31" t="s">
        <v>2233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4980</v>
      </c>
      <c r="C1281" s="32"/>
      <c r="E1281" s="32"/>
      <c r="F1281" s="32"/>
    </row>
    <row r="1282" spans="1:7" x14ac:dyDescent="0.2">
      <c r="A1282" s="36" t="s">
        <v>2235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2237</v>
      </c>
      <c r="B1283" s="31" t="s">
        <v>2236</v>
      </c>
      <c r="C1283" s="37"/>
      <c r="D1283" s="31" t="s">
        <v>149</v>
      </c>
      <c r="E1283" s="37"/>
      <c r="F1283" s="37"/>
    </row>
    <row r="1284" spans="1:7" x14ac:dyDescent="0.2">
      <c r="A1284" s="36" t="s">
        <v>2239</v>
      </c>
      <c r="B1284" s="31" t="s">
        <v>2238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2241</v>
      </c>
      <c r="B1285" s="31" t="s">
        <v>2240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2242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2244</v>
      </c>
      <c r="B1287" s="31" t="s">
        <v>2243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2246</v>
      </c>
      <c r="B1288" s="31" t="s">
        <v>2245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7" t="s">
        <v>5442</v>
      </c>
      <c r="B1289" s="31" t="s">
        <v>5443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2248</v>
      </c>
      <c r="B1290" s="31" t="s">
        <v>2247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2250</v>
      </c>
      <c r="B1291" s="31" t="s">
        <v>2249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2252</v>
      </c>
      <c r="B1292" s="31" t="s">
        <v>2251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2254</v>
      </c>
      <c r="B1293" s="31" t="s">
        <v>2253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2255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2257</v>
      </c>
      <c r="B1295" s="31" t="s">
        <v>2256</v>
      </c>
      <c r="C1295" s="37"/>
      <c r="D1295" s="31" t="s">
        <v>189</v>
      </c>
      <c r="E1295" s="37"/>
      <c r="F1295" s="37"/>
    </row>
    <row r="1296" spans="1:7" x14ac:dyDescent="0.2">
      <c r="A1296" s="36" t="s">
        <v>2258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2260</v>
      </c>
      <c r="B1297" s="31" t="s">
        <v>2259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4981</v>
      </c>
      <c r="C1298" s="32"/>
      <c r="E1298" s="32"/>
      <c r="F1298" s="32"/>
    </row>
    <row r="1299" spans="1:7" x14ac:dyDescent="0.2">
      <c r="A1299" s="36" t="s">
        <v>2262</v>
      </c>
      <c r="B1299" s="31" t="s">
        <v>2261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2264</v>
      </c>
      <c r="B1300" s="31" t="s">
        <v>2263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2266</v>
      </c>
      <c r="B1301" s="31" t="s">
        <v>2265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2268</v>
      </c>
      <c r="B1302" s="31" t="s">
        <v>2267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2270</v>
      </c>
      <c r="B1303" s="31" t="s">
        <v>2269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4982</v>
      </c>
      <c r="C1304" s="32"/>
      <c r="E1304" s="32"/>
      <c r="F1304" s="32"/>
    </row>
    <row r="1305" spans="1:7" x14ac:dyDescent="0.2">
      <c r="A1305" s="36" t="s">
        <v>2272</v>
      </c>
      <c r="B1305" s="31" t="s">
        <v>2271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2274</v>
      </c>
      <c r="B1306" s="31" t="s">
        <v>2273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2276</v>
      </c>
      <c r="B1307" s="31" t="s">
        <v>2275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4983</v>
      </c>
      <c r="C1308" s="32"/>
      <c r="E1308" s="32"/>
      <c r="F1308" s="32"/>
    </row>
    <row r="1309" spans="1:7" x14ac:dyDescent="0.2">
      <c r="A1309" s="36" t="s">
        <v>2278</v>
      </c>
      <c r="B1309" s="31" t="s">
        <v>2277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2280</v>
      </c>
      <c r="B1310" s="31" t="s">
        <v>2279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2281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2283</v>
      </c>
      <c r="B1312" s="31" t="s">
        <v>2282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2285</v>
      </c>
      <c r="B1313" s="31" t="s">
        <v>2284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4984</v>
      </c>
      <c r="C1314" s="32"/>
      <c r="E1314" s="32"/>
      <c r="F1314" s="32"/>
    </row>
    <row r="1315" spans="1:7" x14ac:dyDescent="0.2">
      <c r="A1315" s="36" t="s">
        <v>2287</v>
      </c>
      <c r="B1315" s="31" t="s">
        <v>2286</v>
      </c>
      <c r="C1315" s="37"/>
      <c r="D1315" s="31" t="s">
        <v>149</v>
      </c>
      <c r="E1315" s="37"/>
      <c r="F1315" s="37"/>
    </row>
    <row r="1316" spans="1:7" x14ac:dyDescent="0.2">
      <c r="A1316" s="36" t="s">
        <v>2289</v>
      </c>
      <c r="B1316" s="31" t="s">
        <v>2288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2291</v>
      </c>
      <c r="B1317" s="31" t="s">
        <v>2290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4985</v>
      </c>
      <c r="C1318" s="32"/>
      <c r="E1318" s="32"/>
      <c r="F1318" s="32"/>
    </row>
    <row r="1319" spans="1:7" x14ac:dyDescent="0.2">
      <c r="A1319" s="36" t="s">
        <v>2293</v>
      </c>
      <c r="B1319" s="31" t="s">
        <v>2292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2295</v>
      </c>
      <c r="B1320" s="31" t="s">
        <v>2294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4986</v>
      </c>
      <c r="C1321" s="32"/>
      <c r="D1321" s="32"/>
      <c r="E1321" s="32"/>
      <c r="F1321" s="32"/>
    </row>
    <row r="1322" spans="1:7" x14ac:dyDescent="0.2">
      <c r="A1322" s="36" t="s">
        <v>2296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2298</v>
      </c>
      <c r="B1323" s="31" t="s">
        <v>2297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60" t="s">
        <v>4987</v>
      </c>
      <c r="C1324" s="32"/>
      <c r="E1324" s="32"/>
      <c r="F1324" s="32"/>
    </row>
    <row r="1325" spans="1:7" x14ac:dyDescent="0.2">
      <c r="A1325" s="36" t="s">
        <v>2300</v>
      </c>
      <c r="B1325" s="31" t="s">
        <v>2299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2301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2303</v>
      </c>
      <c r="B1327" s="31" t="s">
        <v>2302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4988</v>
      </c>
      <c r="C1328" s="32"/>
      <c r="E1328" s="32"/>
      <c r="F1328" s="32"/>
    </row>
    <row r="1329" spans="1:7" x14ac:dyDescent="0.2">
      <c r="A1329" s="36" t="s">
        <v>2305</v>
      </c>
      <c r="B1329" s="31" t="s">
        <v>2304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2307</v>
      </c>
      <c r="B1330" s="31" t="s">
        <v>2306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2309</v>
      </c>
      <c r="B1331" s="31" t="s">
        <v>2308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2311</v>
      </c>
      <c r="B1332" s="31" t="s">
        <v>2310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4989</v>
      </c>
      <c r="E1333" s="32"/>
      <c r="F1333" s="32"/>
    </row>
    <row r="1334" spans="1:7" x14ac:dyDescent="0.2">
      <c r="A1334" s="36" t="s">
        <v>2313</v>
      </c>
      <c r="B1334" s="31" t="s">
        <v>2312</v>
      </c>
      <c r="C1334" s="37"/>
      <c r="D1334" s="31" t="s">
        <v>149</v>
      </c>
      <c r="E1334" s="37"/>
      <c r="F1334" s="37"/>
    </row>
    <row r="1335" spans="1:7" x14ac:dyDescent="0.2">
      <c r="A1335" s="36" t="s">
        <v>2315</v>
      </c>
      <c r="B1335" s="31" t="s">
        <v>2314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2317</v>
      </c>
      <c r="B1336" s="40" t="s">
        <v>2316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4990</v>
      </c>
      <c r="C1337" s="32"/>
      <c r="E1337" s="32"/>
      <c r="F1337" s="32"/>
    </row>
    <row r="1338" spans="1:7" x14ac:dyDescent="0.2">
      <c r="A1338" s="36" t="s">
        <v>2320</v>
      </c>
      <c r="B1338" s="31" t="s">
        <v>2319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4991</v>
      </c>
      <c r="C1339" s="32"/>
      <c r="E1339" s="32"/>
      <c r="F1339" s="32"/>
    </row>
    <row r="1340" spans="1:7" x14ac:dyDescent="0.2">
      <c r="A1340" s="36" t="s">
        <v>2322</v>
      </c>
      <c r="B1340" s="31" t="s">
        <v>2321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2323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2325</v>
      </c>
      <c r="B1342" s="31" t="s">
        <v>2324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2327</v>
      </c>
      <c r="B1343" s="31" t="s">
        <v>2326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2329</v>
      </c>
      <c r="B1344" s="31" t="s">
        <v>2328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2330</v>
      </c>
      <c r="C1345" s="37"/>
      <c r="D1345" s="40" t="s">
        <v>149</v>
      </c>
      <c r="E1345" s="37"/>
      <c r="F1345" s="37"/>
    </row>
    <row r="1346" spans="1:7" x14ac:dyDescent="0.2">
      <c r="A1346" s="36" t="s">
        <v>2332</v>
      </c>
      <c r="B1346" s="31" t="s">
        <v>2331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2333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2335</v>
      </c>
      <c r="B1348" s="31" t="s">
        <v>2334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2337</v>
      </c>
      <c r="B1349" s="31" t="s">
        <v>2336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2338</v>
      </c>
      <c r="B1350" s="31" t="s">
        <v>2336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2339</v>
      </c>
      <c r="B1351" s="31" t="s">
        <v>2336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2340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2342</v>
      </c>
      <c r="B1353" s="31" t="s">
        <v>2341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4992</v>
      </c>
      <c r="C1354" s="32"/>
      <c r="D1354" s="32"/>
      <c r="E1354" s="32"/>
      <c r="F1354" s="32"/>
    </row>
    <row r="1355" spans="1:7" x14ac:dyDescent="0.2">
      <c r="A1355" s="36" t="s">
        <v>2344</v>
      </c>
      <c r="B1355" s="31" t="s">
        <v>2343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2347</v>
      </c>
      <c r="B1356" s="31" t="s">
        <v>2346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2349</v>
      </c>
      <c r="B1357" s="31" t="s">
        <v>2348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2350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2352</v>
      </c>
      <c r="B1359" s="31" t="s">
        <v>2351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4993</v>
      </c>
      <c r="C1360" s="32"/>
      <c r="E1360" s="32"/>
      <c r="F1360" s="32"/>
    </row>
    <row r="1361" spans="1:10" x14ac:dyDescent="0.2">
      <c r="A1361" s="36" t="s">
        <v>2354</v>
      </c>
      <c r="B1361" s="31" t="s">
        <v>2353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2356</v>
      </c>
      <c r="B1362" s="31" t="s">
        <v>2355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2358</v>
      </c>
      <c r="B1363" s="58" t="s">
        <v>2357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2359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2361</v>
      </c>
      <c r="B1365" s="31" t="s">
        <v>2360</v>
      </c>
      <c r="C1365" s="37"/>
      <c r="D1365" s="31" t="s">
        <v>189</v>
      </c>
      <c r="E1365" s="37"/>
      <c r="F1365" s="37"/>
    </row>
    <row r="1366" spans="1:10" x14ac:dyDescent="0.2">
      <c r="A1366" s="36" t="s">
        <v>2363</v>
      </c>
      <c r="B1366" s="31" t="s">
        <v>2362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4994</v>
      </c>
      <c r="C1367" s="32"/>
      <c r="E1367" s="32"/>
      <c r="F1367" s="32"/>
    </row>
    <row r="1368" spans="1:10" x14ac:dyDescent="0.2">
      <c r="A1368" s="36" t="s">
        <v>2365</v>
      </c>
      <c r="B1368" s="31" t="s">
        <v>2364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2367</v>
      </c>
      <c r="B1369" s="31" t="s">
        <v>2366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4995</v>
      </c>
      <c r="C1370" s="32"/>
      <c r="E1370" s="32"/>
      <c r="F1370" s="32"/>
    </row>
    <row r="1371" spans="1:10" ht="15" x14ac:dyDescent="0.25">
      <c r="A1371" s="60" t="s">
        <v>4996</v>
      </c>
      <c r="C1371" s="32"/>
      <c r="E1371" s="32"/>
      <c r="F1371" s="32"/>
    </row>
    <row r="1372" spans="1:10" x14ac:dyDescent="0.2">
      <c r="A1372" s="36" t="s">
        <v>2368</v>
      </c>
      <c r="C1372" s="37"/>
      <c r="D1372" s="40" t="s">
        <v>149</v>
      </c>
      <c r="E1372" s="37"/>
      <c r="F1372" s="37"/>
    </row>
    <row r="1373" spans="1:10" x14ac:dyDescent="0.2">
      <c r="A1373" s="36" t="s">
        <v>2370</v>
      </c>
      <c r="B1373" s="31" t="s">
        <v>2369</v>
      </c>
      <c r="C1373" s="37"/>
      <c r="D1373" s="31" t="s">
        <v>149</v>
      </c>
      <c r="E1373" s="37"/>
      <c r="F1373" s="37"/>
    </row>
    <row r="1374" spans="1:10" x14ac:dyDescent="0.2">
      <c r="A1374" s="36" t="s">
        <v>2372</v>
      </c>
      <c r="B1374" s="31" t="s">
        <v>2371</v>
      </c>
      <c r="C1374" s="37"/>
      <c r="D1374" s="31" t="s">
        <v>149</v>
      </c>
      <c r="E1374" s="37"/>
      <c r="F1374" s="37"/>
    </row>
    <row r="1375" spans="1:10" x14ac:dyDescent="0.2">
      <c r="A1375" s="36" t="s">
        <v>2373</v>
      </c>
      <c r="B1375" s="31" t="s">
        <v>2371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2374</v>
      </c>
      <c r="B1376" s="31" t="s">
        <v>2371</v>
      </c>
      <c r="C1376" s="37"/>
      <c r="D1376" s="31" t="s">
        <v>149</v>
      </c>
      <c r="E1376" s="37"/>
      <c r="F1376" s="37"/>
    </row>
    <row r="1377" spans="1:7" x14ac:dyDescent="0.2">
      <c r="A1377" s="36" t="s">
        <v>2375</v>
      </c>
      <c r="B1377" s="31" t="s">
        <v>2371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2376</v>
      </c>
      <c r="B1378" s="31" t="s">
        <v>2371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2378</v>
      </c>
      <c r="B1379" s="31" t="s">
        <v>2377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4997</v>
      </c>
      <c r="C1380" s="32"/>
      <c r="E1380" s="32"/>
      <c r="F1380" s="32"/>
    </row>
    <row r="1381" spans="1:7" x14ac:dyDescent="0.2">
      <c r="A1381" s="36" t="s">
        <v>2380</v>
      </c>
      <c r="B1381" s="31" t="s">
        <v>2379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4998</v>
      </c>
      <c r="C1382" s="32"/>
      <c r="D1382" s="32"/>
      <c r="E1382" s="32"/>
      <c r="F1382" s="32"/>
    </row>
    <row r="1383" spans="1:7" x14ac:dyDescent="0.2">
      <c r="A1383" s="36" t="s">
        <v>2382</v>
      </c>
      <c r="B1383" s="31" t="s">
        <v>2381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2384</v>
      </c>
      <c r="B1384" s="31" t="s">
        <v>2383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2386</v>
      </c>
      <c r="B1385" s="31" t="s">
        <v>2385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2388</v>
      </c>
      <c r="B1386" s="31" t="s">
        <v>2387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2390</v>
      </c>
      <c r="B1387" s="31" t="s">
        <v>2389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2392</v>
      </c>
      <c r="B1388" s="31" t="s">
        <v>2391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2394</v>
      </c>
      <c r="B1389" s="31" t="s">
        <v>2393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4999</v>
      </c>
      <c r="C1390" s="32"/>
      <c r="E1390" s="32"/>
      <c r="F1390" s="32"/>
    </row>
    <row r="1391" spans="1:7" x14ac:dyDescent="0.2">
      <c r="A1391" s="36" t="s">
        <v>2396</v>
      </c>
      <c r="B1391" s="31" t="s">
        <v>2395</v>
      </c>
      <c r="C1391" s="37"/>
      <c r="D1391" s="31" t="s">
        <v>149</v>
      </c>
      <c r="E1391" s="37"/>
      <c r="F1391" s="37"/>
    </row>
    <row r="1392" spans="1:7" x14ac:dyDescent="0.2">
      <c r="A1392" s="36" t="s">
        <v>2398</v>
      </c>
      <c r="B1392" s="31" t="s">
        <v>2397</v>
      </c>
      <c r="C1392" s="37"/>
      <c r="D1392" s="31" t="s">
        <v>149</v>
      </c>
      <c r="E1392" s="37"/>
      <c r="F1392" s="37"/>
    </row>
    <row r="1393" spans="1:7" x14ac:dyDescent="0.2">
      <c r="A1393" s="36" t="s">
        <v>2400</v>
      </c>
      <c r="B1393" s="31" t="s">
        <v>2399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5000</v>
      </c>
      <c r="C1394" s="32"/>
      <c r="E1394" s="32"/>
      <c r="F1394" s="32"/>
    </row>
    <row r="1395" spans="1:7" x14ac:dyDescent="0.2">
      <c r="A1395" s="36" t="s">
        <v>2402</v>
      </c>
      <c r="B1395" s="31" t="s">
        <v>2401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2403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2405</v>
      </c>
      <c r="B1397" s="31" t="s">
        <v>2404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2407</v>
      </c>
      <c r="B1398" s="31" t="s">
        <v>2406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5001</v>
      </c>
      <c r="E1399" s="32"/>
      <c r="F1399" s="32"/>
    </row>
    <row r="1400" spans="1:7" x14ac:dyDescent="0.2">
      <c r="A1400" s="36" t="s">
        <v>2408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2410</v>
      </c>
      <c r="B1401" s="31" t="s">
        <v>2409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5002</v>
      </c>
      <c r="C1402" s="32"/>
      <c r="E1402" s="32"/>
      <c r="F1402" s="32"/>
    </row>
    <row r="1403" spans="1:7" x14ac:dyDescent="0.2">
      <c r="A1403" s="36" t="s">
        <v>2412</v>
      </c>
      <c r="B1403" s="31" t="s">
        <v>2411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2414</v>
      </c>
      <c r="B1404" s="31" t="s">
        <v>2413</v>
      </c>
      <c r="C1404" s="37"/>
      <c r="D1404" s="31" t="s">
        <v>149</v>
      </c>
      <c r="E1404" s="37"/>
      <c r="F1404" s="37"/>
    </row>
    <row r="1405" spans="1:7" x14ac:dyDescent="0.2">
      <c r="A1405" s="36" t="s">
        <v>2416</v>
      </c>
      <c r="B1405" s="31" t="s">
        <v>2415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2417</v>
      </c>
      <c r="B1406" s="31" t="s">
        <v>2415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2418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2419</v>
      </c>
      <c r="B1408" s="31" t="s">
        <v>2415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5003</v>
      </c>
      <c r="C1409" s="32"/>
      <c r="E1409" s="32"/>
      <c r="F1409" s="32"/>
    </row>
    <row r="1410" spans="1:7" x14ac:dyDescent="0.2">
      <c r="A1410" s="36" t="s">
        <v>2421</v>
      </c>
      <c r="B1410" s="31" t="s">
        <v>2420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2423</v>
      </c>
      <c r="B1411" s="31" t="s">
        <v>2422</v>
      </c>
      <c r="C1411" s="37"/>
      <c r="D1411" s="31" t="s">
        <v>149</v>
      </c>
      <c r="E1411" s="37"/>
      <c r="F1411" s="37"/>
    </row>
    <row r="1412" spans="1:7" x14ac:dyDescent="0.2">
      <c r="A1412" s="36" t="s">
        <v>2424</v>
      </c>
      <c r="B1412" s="31" t="s">
        <v>2422</v>
      </c>
      <c r="C1412" s="37"/>
      <c r="D1412" s="31" t="s">
        <v>149</v>
      </c>
      <c r="E1412" s="37"/>
      <c r="F1412" s="37"/>
    </row>
    <row r="1413" spans="1:7" x14ac:dyDescent="0.2">
      <c r="A1413" s="36" t="s">
        <v>2426</v>
      </c>
      <c r="B1413" s="31" t="s">
        <v>2425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2428</v>
      </c>
      <c r="B1414" s="32" t="s">
        <v>2427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2430</v>
      </c>
      <c r="B1415" s="31" t="s">
        <v>2429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5004</v>
      </c>
      <c r="C1416" s="32"/>
      <c r="E1416" s="32"/>
      <c r="F1416" s="32"/>
    </row>
    <row r="1417" spans="1:7" x14ac:dyDescent="0.2">
      <c r="A1417" s="36" t="s">
        <v>2432</v>
      </c>
      <c r="B1417" s="31" t="s">
        <v>2431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2434</v>
      </c>
      <c r="B1418" s="31" t="s">
        <v>2433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2436</v>
      </c>
      <c r="B1419" s="31" t="s">
        <v>2435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5005</v>
      </c>
      <c r="D1420" s="32"/>
    </row>
    <row r="1421" spans="1:7" x14ac:dyDescent="0.2">
      <c r="A1421" s="36" t="s">
        <v>2438</v>
      </c>
      <c r="B1421" s="31" t="s">
        <v>2437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5006</v>
      </c>
      <c r="D1422" s="32"/>
    </row>
    <row r="1423" spans="1:7" x14ac:dyDescent="0.2">
      <c r="A1423" s="36" t="s">
        <v>2440</v>
      </c>
      <c r="B1423" s="31" t="s">
        <v>2439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2442</v>
      </c>
      <c r="B1424" s="31" t="s">
        <v>2441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5007</v>
      </c>
      <c r="C1425" s="32"/>
      <c r="E1425" s="32"/>
      <c r="F1425" s="32"/>
    </row>
    <row r="1426" spans="1:7" x14ac:dyDescent="0.2">
      <c r="A1426" s="36" t="s">
        <v>2444</v>
      </c>
      <c r="B1426" s="31" t="s">
        <v>2443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5008</v>
      </c>
      <c r="C1427" s="32"/>
      <c r="E1427" s="32"/>
      <c r="F1427" s="32"/>
    </row>
    <row r="1428" spans="1:7" x14ac:dyDescent="0.2">
      <c r="A1428" s="36" t="s">
        <v>2446</v>
      </c>
      <c r="B1428" s="31" t="s">
        <v>2445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2447</v>
      </c>
      <c r="B1429" s="31" t="s">
        <v>2445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5009</v>
      </c>
      <c r="C1430" s="32"/>
      <c r="E1430" s="32"/>
      <c r="F1430" s="32"/>
    </row>
    <row r="1431" spans="1:7" x14ac:dyDescent="0.2">
      <c r="A1431" s="36" t="s">
        <v>2449</v>
      </c>
      <c r="B1431" s="31" t="s">
        <v>2448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2451</v>
      </c>
      <c r="B1432" s="31" t="s">
        <v>2450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2453</v>
      </c>
      <c r="B1433" s="40" t="s">
        <v>2452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2455</v>
      </c>
      <c r="B1434" s="31" t="s">
        <v>2454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2457</v>
      </c>
      <c r="B1435" s="31" t="s">
        <v>2456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2459</v>
      </c>
      <c r="B1436" s="31" t="s">
        <v>2458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2461</v>
      </c>
      <c r="B1437" s="31" t="s">
        <v>2460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2463</v>
      </c>
      <c r="B1438" s="31" t="s">
        <v>2462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7" x14ac:dyDescent="0.2">
      <c r="A1439" s="36" t="s">
        <v>2465</v>
      </c>
      <c r="B1439" s="31" t="s">
        <v>2464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5010</v>
      </c>
      <c r="C1440" s="32"/>
      <c r="E1440" s="32"/>
      <c r="F1440" s="32"/>
    </row>
    <row r="1441" spans="1:7" x14ac:dyDescent="0.2">
      <c r="A1441" s="36" t="s">
        <v>2467</v>
      </c>
      <c r="B1441" s="31" t="s">
        <v>2466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5011</v>
      </c>
      <c r="C1442" s="32"/>
      <c r="E1442" s="32"/>
      <c r="F1442" s="32"/>
    </row>
    <row r="1443" spans="1:7" ht="15" x14ac:dyDescent="0.25">
      <c r="A1443" s="60" t="s">
        <v>5012</v>
      </c>
      <c r="C1443" s="32"/>
      <c r="E1443" s="32"/>
      <c r="F1443" s="32"/>
    </row>
    <row r="1444" spans="1:7" x14ac:dyDescent="0.2">
      <c r="A1444" s="36" t="s">
        <v>2468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2470</v>
      </c>
      <c r="B1445" s="31" t="s">
        <v>2469</v>
      </c>
      <c r="C1445" s="37"/>
      <c r="D1445" s="31" t="s">
        <v>157</v>
      </c>
      <c r="E1445" s="37"/>
      <c r="F1445" s="37"/>
    </row>
    <row r="1446" spans="1:7" x14ac:dyDescent="0.2">
      <c r="A1446" s="36" t="s">
        <v>2472</v>
      </c>
      <c r="B1446" s="31" t="s">
        <v>2471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2474</v>
      </c>
      <c r="B1447" s="31" t="s">
        <v>2473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5" t="s">
        <v>5435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2476</v>
      </c>
      <c r="B1449" s="31" t="s">
        <v>2475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5013</v>
      </c>
      <c r="C1450" s="32"/>
      <c r="E1450" s="32"/>
      <c r="F1450" s="32"/>
    </row>
    <row r="1451" spans="1:7" x14ac:dyDescent="0.2">
      <c r="A1451" s="36" t="s">
        <v>2478</v>
      </c>
      <c r="B1451" s="31" t="s">
        <v>2477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5014</v>
      </c>
      <c r="C1452" s="32"/>
      <c r="E1452" s="32"/>
      <c r="F1452" s="32"/>
    </row>
    <row r="1453" spans="1:7" x14ac:dyDescent="0.2">
      <c r="A1453" s="36" t="s">
        <v>2479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5015</v>
      </c>
      <c r="C1454" s="32"/>
      <c r="E1454" s="32"/>
      <c r="F1454" s="32"/>
    </row>
    <row r="1455" spans="1:7" x14ac:dyDescent="0.2">
      <c r="A1455" s="36" t="s">
        <v>2481</v>
      </c>
      <c r="B1455" s="31" t="s">
        <v>2480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5016</v>
      </c>
      <c r="C1456" s="32"/>
      <c r="E1456" s="32"/>
      <c r="F1456" s="32"/>
    </row>
    <row r="1457" spans="1:7" x14ac:dyDescent="0.2">
      <c r="A1457" s="36" t="s">
        <v>2483</v>
      </c>
      <c r="B1457" s="31" t="s">
        <v>2482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2485</v>
      </c>
      <c r="B1458" s="31" t="s">
        <v>2484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2487</v>
      </c>
      <c r="B1459" s="31" t="s">
        <v>2486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5017</v>
      </c>
      <c r="C1460" s="32"/>
      <c r="E1460" s="32"/>
      <c r="F1460" s="32"/>
    </row>
    <row r="1461" spans="1:7" x14ac:dyDescent="0.2">
      <c r="A1461" s="36" t="s">
        <v>2489</v>
      </c>
      <c r="B1461" s="31" t="s">
        <v>2488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2491</v>
      </c>
      <c r="B1462" s="31" t="s">
        <v>2490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2493</v>
      </c>
      <c r="B1463" s="31" t="s">
        <v>2492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5018</v>
      </c>
      <c r="C1464" s="32"/>
      <c r="E1464" s="32"/>
      <c r="F1464" s="32"/>
    </row>
    <row r="1465" spans="1:7" x14ac:dyDescent="0.2">
      <c r="A1465" s="36" t="s">
        <v>2495</v>
      </c>
      <c r="B1465" s="31" t="s">
        <v>2494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5019</v>
      </c>
      <c r="C1466" s="32"/>
      <c r="E1466" s="32"/>
      <c r="F1466" s="32"/>
    </row>
    <row r="1467" spans="1:7" x14ac:dyDescent="0.2">
      <c r="A1467" s="36" t="s">
        <v>2497</v>
      </c>
      <c r="B1467" s="31" t="s">
        <v>2496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2499</v>
      </c>
      <c r="B1468" s="31" t="s">
        <v>2498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5020</v>
      </c>
      <c r="C1469" s="32"/>
      <c r="E1469" s="32"/>
      <c r="F1469" s="32"/>
    </row>
    <row r="1470" spans="1:7" x14ac:dyDescent="0.2">
      <c r="A1470" s="36" t="s">
        <v>2501</v>
      </c>
      <c r="B1470" s="31" t="s">
        <v>2500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2503</v>
      </c>
      <c r="B1471" s="31" t="s">
        <v>2502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2504</v>
      </c>
      <c r="C1472" s="37"/>
      <c r="D1472" s="40" t="s">
        <v>189</v>
      </c>
      <c r="E1472" s="37"/>
      <c r="F1472" s="37"/>
    </row>
    <row r="1473" spans="1:7" x14ac:dyDescent="0.2">
      <c r="A1473" s="36" t="s">
        <v>2506</v>
      </c>
      <c r="B1473" s="31" t="s">
        <v>2505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2508</v>
      </c>
      <c r="B1474" s="31" t="s">
        <v>2507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2510</v>
      </c>
      <c r="B1475" s="31" t="s">
        <v>2509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2512</v>
      </c>
      <c r="B1476" s="31" t="s">
        <v>2511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2514</v>
      </c>
      <c r="B1477" s="31" t="s">
        <v>2513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2516</v>
      </c>
      <c r="B1478" s="31" t="s">
        <v>2515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2518</v>
      </c>
      <c r="B1479" s="31" t="s">
        <v>2517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2520</v>
      </c>
      <c r="B1480" s="31" t="s">
        <v>2519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2522</v>
      </c>
      <c r="B1481" s="31" t="s">
        <v>2521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2524</v>
      </c>
      <c r="B1482" s="31" t="s">
        <v>2523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2526</v>
      </c>
      <c r="B1483" s="31" t="s">
        <v>2525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2528</v>
      </c>
      <c r="B1484" s="31" t="s">
        <v>2527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2530</v>
      </c>
      <c r="B1485" s="31" t="s">
        <v>2529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2532</v>
      </c>
      <c r="B1486" s="31" t="s">
        <v>2531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2534</v>
      </c>
      <c r="B1487" s="31" t="s">
        <v>2533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2536</v>
      </c>
      <c r="B1488" s="31" t="s">
        <v>2535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2538</v>
      </c>
      <c r="B1489" s="31" t="s">
        <v>2537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5021</v>
      </c>
      <c r="C1490" s="32"/>
      <c r="E1490" s="32"/>
      <c r="F1490" s="32"/>
    </row>
    <row r="1491" spans="1:7" x14ac:dyDescent="0.2">
      <c r="A1491" s="36" t="s">
        <v>2539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2541</v>
      </c>
      <c r="B1492" s="31" t="s">
        <v>2540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2543</v>
      </c>
      <c r="B1493" s="31" t="s">
        <v>2542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2545</v>
      </c>
      <c r="B1494" s="31" t="s">
        <v>2544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2547</v>
      </c>
      <c r="B1495" s="31" t="s">
        <v>2546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2549</v>
      </c>
      <c r="B1496" s="31" t="s">
        <v>2548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2551</v>
      </c>
      <c r="B1497" s="31" t="s">
        <v>2550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2552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2554</v>
      </c>
      <c r="B1499" s="31" t="s">
        <v>2553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2556</v>
      </c>
      <c r="B1500" s="31" t="s">
        <v>2555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5022</v>
      </c>
      <c r="C1501" s="32"/>
      <c r="E1501" s="32"/>
      <c r="F1501" s="32"/>
    </row>
    <row r="1502" spans="1:7" x14ac:dyDescent="0.2">
      <c r="A1502" s="36" t="s">
        <v>2557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2559</v>
      </c>
      <c r="B1503" s="31" t="s">
        <v>2558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2561</v>
      </c>
      <c r="B1504" s="31" t="s">
        <v>2560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5023</v>
      </c>
      <c r="C1505" s="32"/>
      <c r="E1505" s="32"/>
      <c r="F1505" s="32"/>
    </row>
    <row r="1506" spans="1:7" x14ac:dyDescent="0.2">
      <c r="A1506" s="36" t="s">
        <v>2563</v>
      </c>
      <c r="B1506" s="31" t="s">
        <v>2562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5024</v>
      </c>
      <c r="C1507" s="32"/>
      <c r="E1507" s="32"/>
      <c r="F1507" s="32"/>
    </row>
    <row r="1508" spans="1:7" x14ac:dyDescent="0.2">
      <c r="A1508" s="36" t="s">
        <v>2564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2566</v>
      </c>
      <c r="B1509" s="31" t="s">
        <v>2565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5025</v>
      </c>
      <c r="C1510" s="32"/>
      <c r="E1510" s="32"/>
      <c r="F1510" s="32"/>
    </row>
    <row r="1511" spans="1:7" x14ac:dyDescent="0.2">
      <c r="A1511" s="36" t="s">
        <v>2568</v>
      </c>
      <c r="B1511" s="31" t="s">
        <v>2567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5026</v>
      </c>
      <c r="C1512" s="32"/>
      <c r="E1512" s="32"/>
      <c r="F1512" s="32"/>
    </row>
    <row r="1513" spans="1:7" x14ac:dyDescent="0.2">
      <c r="A1513" s="36" t="s">
        <v>2570</v>
      </c>
      <c r="B1513" s="31" t="s">
        <v>2569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5027</v>
      </c>
      <c r="C1514" s="32"/>
      <c r="E1514" s="32"/>
      <c r="F1514" s="32"/>
    </row>
    <row r="1515" spans="1:7" x14ac:dyDescent="0.2">
      <c r="A1515" s="36" t="s">
        <v>2572</v>
      </c>
      <c r="B1515" s="31" t="s">
        <v>2571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2574</v>
      </c>
      <c r="B1516" s="31" t="s">
        <v>2573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2576</v>
      </c>
      <c r="B1517" s="31" t="s">
        <v>2575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2578</v>
      </c>
      <c r="B1518" s="31" t="s">
        <v>2577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2580</v>
      </c>
      <c r="B1519" s="31" t="s">
        <v>2579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5028</v>
      </c>
    </row>
    <row r="1521" spans="1:6" x14ac:dyDescent="0.2">
      <c r="A1521" s="36" t="s">
        <v>2582</v>
      </c>
      <c r="B1521" s="31" t="s">
        <v>2581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5029</v>
      </c>
      <c r="C1522" s="32"/>
      <c r="E1522" s="32"/>
      <c r="F1522" s="32"/>
    </row>
    <row r="1523" spans="1:6" x14ac:dyDescent="0.2">
      <c r="A1523" s="36" t="s">
        <v>2584</v>
      </c>
      <c r="B1523" s="31" t="s">
        <v>2583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5030</v>
      </c>
      <c r="B1524" s="32"/>
      <c r="C1524" s="32"/>
      <c r="D1524" s="32"/>
      <c r="E1524" s="32"/>
      <c r="F1524" s="32"/>
    </row>
    <row r="1525" spans="1:6" x14ac:dyDescent="0.2">
      <c r="A1525" s="36" t="s">
        <v>2586</v>
      </c>
      <c r="B1525" s="31" t="s">
        <v>2585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5031</v>
      </c>
      <c r="C1526" s="32"/>
      <c r="E1526" s="32"/>
      <c r="F1526" s="32"/>
    </row>
    <row r="1527" spans="1:6" x14ac:dyDescent="0.2">
      <c r="A1527" s="36" t="s">
        <v>2588</v>
      </c>
      <c r="B1527" s="31" t="s">
        <v>2587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2590</v>
      </c>
      <c r="B1528" s="31" t="s">
        <v>2589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5032</v>
      </c>
      <c r="C1529" s="32"/>
      <c r="E1529" s="32"/>
      <c r="F1529" s="32"/>
    </row>
    <row r="1530" spans="1:6" x14ac:dyDescent="0.2">
      <c r="A1530" s="36" t="s">
        <v>2592</v>
      </c>
      <c r="B1530" s="31" t="s">
        <v>2591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5033</v>
      </c>
      <c r="C1531" s="32"/>
      <c r="E1531" s="32"/>
      <c r="F1531" s="32"/>
    </row>
    <row r="1532" spans="1:6" x14ac:dyDescent="0.2">
      <c r="A1532" s="36" t="s">
        <v>2594</v>
      </c>
      <c r="B1532" s="31" t="s">
        <v>2593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2595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2597</v>
      </c>
      <c r="B1534" s="31" t="s">
        <v>2596</v>
      </c>
      <c r="C1534" s="37"/>
      <c r="D1534" s="32" t="s">
        <v>149</v>
      </c>
      <c r="E1534" s="37"/>
      <c r="F1534" s="37"/>
    </row>
    <row r="1535" spans="1:6" x14ac:dyDescent="0.2">
      <c r="A1535" s="36" t="s">
        <v>2599</v>
      </c>
      <c r="B1535" s="31" t="s">
        <v>2598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2601</v>
      </c>
      <c r="B1536" s="31" t="s">
        <v>2600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5034</v>
      </c>
      <c r="C1537" s="32"/>
      <c r="E1537" s="32"/>
      <c r="F1537" s="32"/>
    </row>
    <row r="1538" spans="1:7" x14ac:dyDescent="0.2">
      <c r="A1538" s="36" t="s">
        <v>2603</v>
      </c>
      <c r="B1538" s="31" t="s">
        <v>2602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2604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2606</v>
      </c>
      <c r="B1540" s="31" t="s">
        <v>2605</v>
      </c>
      <c r="C1540" s="37"/>
      <c r="D1540" s="31" t="s">
        <v>149</v>
      </c>
      <c r="E1540" s="37"/>
      <c r="F1540" s="37"/>
    </row>
    <row r="1541" spans="1:7" x14ac:dyDescent="0.2">
      <c r="A1541" s="36" t="s">
        <v>2608</v>
      </c>
      <c r="B1541" s="31" t="s">
        <v>2607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5035</v>
      </c>
      <c r="C1542" s="32"/>
      <c r="E1542" s="32"/>
      <c r="F1542" s="32"/>
    </row>
    <row r="1543" spans="1:7" x14ac:dyDescent="0.2">
      <c r="A1543" s="36" t="s">
        <v>2610</v>
      </c>
      <c r="B1543" s="31" t="s">
        <v>2609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2611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2613</v>
      </c>
      <c r="B1545" s="31" t="s">
        <v>2612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2615</v>
      </c>
      <c r="B1546" s="31" t="s">
        <v>2614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2617</v>
      </c>
      <c r="B1547" s="31" t="s">
        <v>2616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5036</v>
      </c>
      <c r="C1548" s="32"/>
      <c r="E1548" s="32"/>
      <c r="F1548" s="32"/>
    </row>
    <row r="1549" spans="1:7" x14ac:dyDescent="0.2">
      <c r="A1549" s="36" t="s">
        <v>2619</v>
      </c>
      <c r="B1549" s="31" t="s">
        <v>2618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2621</v>
      </c>
      <c r="B1550" s="31" t="s">
        <v>2620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2623</v>
      </c>
      <c r="B1551" s="31" t="s">
        <v>2622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2625</v>
      </c>
      <c r="B1552" s="31" t="s">
        <v>2624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5037</v>
      </c>
      <c r="C1553" s="32"/>
      <c r="E1553" s="32"/>
      <c r="F1553" s="32"/>
    </row>
    <row r="1554" spans="1:6" x14ac:dyDescent="0.2">
      <c r="A1554" s="36" t="s">
        <v>2627</v>
      </c>
      <c r="B1554" s="31" t="s">
        <v>2626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2629</v>
      </c>
      <c r="B1555" s="31" t="s">
        <v>2628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2631</v>
      </c>
      <c r="B1556" s="31" t="s">
        <v>2630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2633</v>
      </c>
      <c r="B1557" s="31" t="s">
        <v>2632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5038</v>
      </c>
      <c r="C1558" s="32"/>
      <c r="E1558" s="32"/>
      <c r="F1558" s="32"/>
    </row>
    <row r="1559" spans="1:6" x14ac:dyDescent="0.2">
      <c r="A1559" s="36" t="s">
        <v>2635</v>
      </c>
      <c r="B1559" s="31" t="s">
        <v>2634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2637</v>
      </c>
      <c r="B1560" s="31" t="s">
        <v>2636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2639</v>
      </c>
      <c r="B1561" s="31" t="s">
        <v>2638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5039</v>
      </c>
      <c r="C1562" s="32"/>
      <c r="E1562" s="32"/>
      <c r="F1562" s="32"/>
    </row>
    <row r="1563" spans="1:6" x14ac:dyDescent="0.2">
      <c r="A1563" s="36" t="s">
        <v>2640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2642</v>
      </c>
      <c r="B1564" s="31" t="s">
        <v>2641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2643</v>
      </c>
      <c r="C1565" s="37"/>
      <c r="D1565" s="40" t="s">
        <v>189</v>
      </c>
      <c r="E1565" s="37"/>
      <c r="F1565" s="37"/>
    </row>
    <row r="1566" spans="1:6" x14ac:dyDescent="0.2">
      <c r="A1566" s="36" t="s">
        <v>2645</v>
      </c>
      <c r="B1566" s="31" t="s">
        <v>2644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5040</v>
      </c>
      <c r="C1567" s="32"/>
      <c r="E1567" s="32"/>
      <c r="F1567" s="32"/>
    </row>
    <row r="1568" spans="1:6" x14ac:dyDescent="0.2">
      <c r="A1568" s="36" t="s">
        <v>2647</v>
      </c>
      <c r="B1568" s="31" t="s">
        <v>2646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2649</v>
      </c>
      <c r="B1569" s="31" t="s">
        <v>2648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5041</v>
      </c>
      <c r="C1570" s="32"/>
      <c r="E1570" s="32"/>
      <c r="F1570" s="32"/>
    </row>
    <row r="1571" spans="1:7" x14ac:dyDescent="0.2">
      <c r="A1571" s="36" t="s">
        <v>2651</v>
      </c>
      <c r="B1571" s="31" t="s">
        <v>2650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5042</v>
      </c>
      <c r="C1572" s="32"/>
      <c r="E1572" s="32"/>
      <c r="F1572" s="32"/>
    </row>
    <row r="1573" spans="1:7" ht="15" x14ac:dyDescent="0.25">
      <c r="A1573" s="60" t="s">
        <v>5043</v>
      </c>
      <c r="C1573" s="32"/>
      <c r="E1573" s="32"/>
      <c r="F1573" s="32"/>
    </row>
    <row r="1574" spans="1:7" x14ac:dyDescent="0.2">
      <c r="A1574" s="36" t="s">
        <v>2653</v>
      </c>
      <c r="B1574" s="31" t="s">
        <v>2652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2655</v>
      </c>
      <c r="B1575" s="31" t="s">
        <v>2654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5044</v>
      </c>
      <c r="C1576" s="32"/>
      <c r="D1576" s="32"/>
      <c r="E1576" s="32"/>
      <c r="F1576" s="32"/>
    </row>
    <row r="1577" spans="1:7" x14ac:dyDescent="0.2">
      <c r="A1577" s="36" t="s">
        <v>2657</v>
      </c>
      <c r="B1577" s="31" t="s">
        <v>2656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2659</v>
      </c>
      <c r="B1578" s="31" t="s">
        <v>2658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2661</v>
      </c>
      <c r="B1579" s="31" t="s">
        <v>2660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2662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2664</v>
      </c>
      <c r="B1581" s="31" t="s">
        <v>2663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2665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2667</v>
      </c>
      <c r="B1583" s="31" t="s">
        <v>2666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5045</v>
      </c>
      <c r="C1584" s="32"/>
      <c r="D1584" s="32"/>
      <c r="E1584" s="32"/>
      <c r="F1584" s="32"/>
    </row>
    <row r="1585" spans="1:7" x14ac:dyDescent="0.2">
      <c r="A1585" s="36" t="s">
        <v>2669</v>
      </c>
      <c r="B1585" s="31" t="s">
        <v>2668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2671</v>
      </c>
      <c r="B1586" s="31" t="s">
        <v>2670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5046</v>
      </c>
      <c r="C1587" s="32"/>
      <c r="E1587" s="32"/>
      <c r="F1587" s="32"/>
    </row>
    <row r="1588" spans="1:7" x14ac:dyDescent="0.2">
      <c r="A1588" s="36" t="s">
        <v>2673</v>
      </c>
      <c r="B1588" s="31" t="s">
        <v>2672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5047</v>
      </c>
      <c r="C1589" s="32"/>
      <c r="E1589" s="32"/>
      <c r="F1589" s="32"/>
    </row>
    <row r="1590" spans="1:7" x14ac:dyDescent="0.2">
      <c r="A1590" s="36" t="s">
        <v>2675</v>
      </c>
      <c r="B1590" s="31" t="s">
        <v>2674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5048</v>
      </c>
      <c r="C1591" s="32"/>
      <c r="E1591" s="32"/>
      <c r="F1591" s="32"/>
    </row>
    <row r="1592" spans="1:7" x14ac:dyDescent="0.2">
      <c r="A1592" s="36" t="s">
        <v>2677</v>
      </c>
      <c r="B1592" s="31" t="s">
        <v>2676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2679</v>
      </c>
      <c r="B1593" s="31" t="s">
        <v>2678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2680</v>
      </c>
      <c r="B1594" s="31" t="s">
        <v>2678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2681</v>
      </c>
      <c r="B1595" s="31" t="s">
        <v>2678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5049</v>
      </c>
      <c r="C1596" s="32"/>
      <c r="E1596" s="32"/>
      <c r="F1596" s="32"/>
    </row>
    <row r="1597" spans="1:7" x14ac:dyDescent="0.2">
      <c r="A1597" s="36" t="s">
        <v>2682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2684</v>
      </c>
      <c r="B1598" s="31" t="s">
        <v>2683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5050</v>
      </c>
      <c r="C1599" s="32"/>
      <c r="D1599" s="32"/>
      <c r="E1599" s="32"/>
      <c r="F1599" s="32"/>
    </row>
    <row r="1600" spans="1:7" x14ac:dyDescent="0.2">
      <c r="A1600" s="36" t="s">
        <v>2686</v>
      </c>
      <c r="B1600" s="31" t="s">
        <v>2685</v>
      </c>
      <c r="C1600" s="37"/>
      <c r="D1600" s="31" t="s">
        <v>149</v>
      </c>
      <c r="E1600" s="37"/>
      <c r="F1600" s="37"/>
    </row>
    <row r="1601" spans="1:7" x14ac:dyDescent="0.2">
      <c r="A1601" s="36" t="s">
        <v>2688</v>
      </c>
      <c r="B1601" s="31" t="s">
        <v>2687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2690</v>
      </c>
      <c r="B1602" s="31" t="s">
        <v>2689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5051</v>
      </c>
      <c r="C1603" s="32"/>
      <c r="E1603" s="32"/>
      <c r="F1603" s="32"/>
    </row>
    <row r="1604" spans="1:7" x14ac:dyDescent="0.2">
      <c r="A1604" s="36" t="s">
        <v>2692</v>
      </c>
      <c r="B1604" s="31" t="s">
        <v>2691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2694</v>
      </c>
      <c r="B1605" s="31" t="s">
        <v>2693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2696</v>
      </c>
      <c r="B1606" s="31" t="s">
        <v>2695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2698</v>
      </c>
      <c r="B1607" s="31" t="s">
        <v>2697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5052</v>
      </c>
      <c r="C1608" s="32"/>
      <c r="E1608" s="32"/>
      <c r="F1608" s="32"/>
    </row>
    <row r="1609" spans="1:7" x14ac:dyDescent="0.2">
      <c r="A1609" s="36" t="s">
        <v>2700</v>
      </c>
      <c r="B1609" s="31" t="s">
        <v>2699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5053</v>
      </c>
      <c r="C1610" s="32"/>
      <c r="E1610" s="32"/>
      <c r="F1610" s="32"/>
    </row>
    <row r="1611" spans="1:7" x14ac:dyDescent="0.2">
      <c r="A1611" s="36" t="s">
        <v>2702</v>
      </c>
      <c r="B1611" s="31" t="s">
        <v>2701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2704</v>
      </c>
      <c r="B1612" s="31" t="s">
        <v>2703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2705</v>
      </c>
      <c r="C1613" s="37"/>
      <c r="D1613" s="40" t="s">
        <v>149</v>
      </c>
      <c r="E1613" s="37"/>
      <c r="F1613" s="37"/>
    </row>
    <row r="1614" spans="1:7" x14ac:dyDescent="0.2">
      <c r="A1614" s="36" t="s">
        <v>2707</v>
      </c>
      <c r="B1614" s="31" t="s">
        <v>2706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5054</v>
      </c>
      <c r="C1615" s="32"/>
      <c r="E1615" s="32"/>
      <c r="F1615" s="32"/>
    </row>
    <row r="1616" spans="1:7" x14ac:dyDescent="0.2">
      <c r="A1616" s="36" t="s">
        <v>2709</v>
      </c>
      <c r="B1616" s="31" t="s">
        <v>2708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2710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2712</v>
      </c>
      <c r="B1618" s="31" t="s">
        <v>2711</v>
      </c>
      <c r="C1618" s="37"/>
      <c r="D1618" s="40" t="s">
        <v>149</v>
      </c>
      <c r="E1618" s="37"/>
      <c r="F1618" s="37"/>
    </row>
    <row r="1619" spans="1:7" x14ac:dyDescent="0.2">
      <c r="A1619" s="36" t="s">
        <v>2714</v>
      </c>
      <c r="B1619" s="31" t="s">
        <v>2713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2716</v>
      </c>
      <c r="B1620" s="31" t="s">
        <v>2715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5055</v>
      </c>
      <c r="C1621" s="32"/>
      <c r="E1621" s="32"/>
      <c r="F1621" s="32"/>
    </row>
    <row r="1622" spans="1:7" x14ac:dyDescent="0.2">
      <c r="A1622" s="36" t="s">
        <v>2718</v>
      </c>
      <c r="B1622" s="31" t="s">
        <v>2717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5056</v>
      </c>
      <c r="C1623" s="32"/>
      <c r="E1623" s="32"/>
      <c r="F1623" s="32"/>
    </row>
    <row r="1624" spans="1:7" x14ac:dyDescent="0.2">
      <c r="A1624" s="36" t="s">
        <v>2720</v>
      </c>
      <c r="B1624" s="31" t="s">
        <v>2719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2721</v>
      </c>
      <c r="B1625" s="31" t="s">
        <v>2719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2723</v>
      </c>
      <c r="B1626" s="31" t="s">
        <v>2722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2725</v>
      </c>
      <c r="B1627" s="31" t="s">
        <v>2724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2727</v>
      </c>
      <c r="B1628" s="31" t="s">
        <v>2726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2729</v>
      </c>
      <c r="B1629" s="31" t="s">
        <v>2728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2730</v>
      </c>
      <c r="B1630" s="31" t="s">
        <v>2728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2731</v>
      </c>
      <c r="B1631" s="31" t="s">
        <v>2728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2733</v>
      </c>
      <c r="B1632" s="31" t="s">
        <v>2732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2735</v>
      </c>
      <c r="B1633" s="31" t="s">
        <v>2734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2736</v>
      </c>
      <c r="B1634" s="31" t="s">
        <v>2734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5057</v>
      </c>
      <c r="C1635" s="32"/>
      <c r="E1635" s="32"/>
      <c r="F1635" s="32"/>
    </row>
    <row r="1636" spans="1:6" x14ac:dyDescent="0.2">
      <c r="A1636" s="36" t="s">
        <v>2738</v>
      </c>
      <c r="B1636" s="31" t="s">
        <v>2737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5058</v>
      </c>
      <c r="C1637" s="32"/>
      <c r="E1637" s="32"/>
      <c r="F1637" s="32"/>
    </row>
    <row r="1638" spans="1:6" x14ac:dyDescent="0.2">
      <c r="A1638" s="36" t="s">
        <v>2740</v>
      </c>
      <c r="B1638" s="31" t="s">
        <v>2739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5059</v>
      </c>
      <c r="C1639" s="32"/>
      <c r="E1639" s="32"/>
      <c r="F1639" s="32"/>
    </row>
    <row r="1640" spans="1:6" x14ac:dyDescent="0.2">
      <c r="A1640" s="36" t="s">
        <v>2741</v>
      </c>
      <c r="C1640" s="37"/>
      <c r="D1640" s="31" t="s">
        <v>189</v>
      </c>
      <c r="E1640" s="37"/>
      <c r="F1640" s="37"/>
    </row>
    <row r="1641" spans="1:6" x14ac:dyDescent="0.2">
      <c r="A1641" s="36" t="s">
        <v>2743</v>
      </c>
      <c r="B1641" s="31" t="s">
        <v>2742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5060</v>
      </c>
      <c r="C1642" s="32"/>
      <c r="D1642" s="32"/>
      <c r="E1642" s="32"/>
      <c r="F1642" s="32"/>
    </row>
    <row r="1643" spans="1:6" x14ac:dyDescent="0.2">
      <c r="A1643" s="36" t="s">
        <v>2745</v>
      </c>
      <c r="B1643" s="31" t="s">
        <v>2744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5061</v>
      </c>
      <c r="D1644" s="32"/>
    </row>
    <row r="1645" spans="1:6" s="106" customFormat="1" ht="15" x14ac:dyDescent="0.25">
      <c r="A1645" s="107" t="s">
        <v>5422</v>
      </c>
      <c r="C1645" s="106">
        <v>0</v>
      </c>
      <c r="D1645" s="106" t="s">
        <v>157</v>
      </c>
      <c r="E1645" s="106" t="s">
        <v>152</v>
      </c>
    </row>
    <row r="1646" spans="1:6" s="124" customFormat="1" ht="15" x14ac:dyDescent="0.25">
      <c r="A1646" s="127" t="s">
        <v>5439</v>
      </c>
      <c r="C1646" s="124">
        <v>0</v>
      </c>
      <c r="D1646" s="124" t="s">
        <v>157</v>
      </c>
      <c r="E1646" s="124" t="s">
        <v>152</v>
      </c>
    </row>
    <row r="1647" spans="1:6" s="124" customFormat="1" ht="15" x14ac:dyDescent="0.25">
      <c r="A1647" s="127" t="s">
        <v>5440</v>
      </c>
      <c r="C1647" s="124">
        <v>0</v>
      </c>
      <c r="D1647" s="124" t="s">
        <v>157</v>
      </c>
      <c r="E1647" s="124" t="s">
        <v>152</v>
      </c>
    </row>
    <row r="1648" spans="1:6" s="124" customFormat="1" ht="15" x14ac:dyDescent="0.25">
      <c r="A1648" s="127" t="s">
        <v>5441</v>
      </c>
      <c r="C1648" s="124">
        <v>0</v>
      </c>
      <c r="D1648" s="124" t="s">
        <v>157</v>
      </c>
      <c r="E1648" s="124" t="s">
        <v>152</v>
      </c>
    </row>
    <row r="1649" spans="1:6" x14ac:dyDescent="0.2">
      <c r="A1649" s="36" t="s">
        <v>2747</v>
      </c>
      <c r="B1649" s="31" t="s">
        <v>2746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2749</v>
      </c>
      <c r="B1650" s="31" t="s">
        <v>2748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2750</v>
      </c>
      <c r="B1651" s="31" t="s">
        <v>2748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2751</v>
      </c>
      <c r="B1652" s="31" t="s">
        <v>2748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2753</v>
      </c>
      <c r="B1653" s="31" t="s">
        <v>2752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2755</v>
      </c>
      <c r="B1654" s="31" t="s">
        <v>2754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2757</v>
      </c>
      <c r="B1655" s="31" t="s">
        <v>2756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2759</v>
      </c>
      <c r="B1656" s="31" t="s">
        <v>2758</v>
      </c>
      <c r="C1656" s="37"/>
      <c r="D1656" s="31" t="s">
        <v>1243</v>
      </c>
      <c r="E1656" s="37"/>
      <c r="F1656" s="37"/>
    </row>
    <row r="1657" spans="1:6" ht="15" x14ac:dyDescent="0.25">
      <c r="A1657" s="60" t="s">
        <v>5062</v>
      </c>
      <c r="C1657" s="32"/>
      <c r="D1657" s="32"/>
      <c r="E1657" s="32"/>
      <c r="F1657" s="32"/>
    </row>
    <row r="1658" spans="1:6" x14ac:dyDescent="0.2">
      <c r="A1658" s="36" t="s">
        <v>2761</v>
      </c>
      <c r="B1658" s="31" t="s">
        <v>2760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2763</v>
      </c>
      <c r="B1659" s="31" t="s">
        <v>2762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2765</v>
      </c>
      <c r="B1660" s="31" t="s">
        <v>2764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2767</v>
      </c>
      <c r="B1661" s="31" t="s">
        <v>2766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2769</v>
      </c>
      <c r="B1662" s="31" t="s">
        <v>2768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5063</v>
      </c>
      <c r="C1663" s="32"/>
      <c r="E1663" s="32"/>
      <c r="F1663" s="32"/>
    </row>
    <row r="1664" spans="1:6" x14ac:dyDescent="0.2">
      <c r="A1664" s="36" t="s">
        <v>2771</v>
      </c>
      <c r="B1664" s="31" t="s">
        <v>2770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2773</v>
      </c>
      <c r="B1665" s="31" t="s">
        <v>2772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5064</v>
      </c>
      <c r="C1666" s="32"/>
      <c r="E1666" s="32"/>
      <c r="F1666" s="32"/>
    </row>
    <row r="1667" spans="1:7" x14ac:dyDescent="0.2">
      <c r="A1667" s="36" t="s">
        <v>2775</v>
      </c>
      <c r="B1667" s="31" t="s">
        <v>2774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2777</v>
      </c>
      <c r="B1668" s="31" t="s">
        <v>2776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5065</v>
      </c>
      <c r="C1669" s="32"/>
      <c r="E1669" s="32"/>
      <c r="F1669" s="32"/>
    </row>
    <row r="1670" spans="1:7" x14ac:dyDescent="0.2">
      <c r="A1670" s="36" t="s">
        <v>2778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2780</v>
      </c>
      <c r="B1671" s="31" t="s">
        <v>2779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2781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2783</v>
      </c>
      <c r="B1673" s="31" t="s">
        <v>2782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2784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2786</v>
      </c>
      <c r="B1675" s="31" t="s">
        <v>2785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2788</v>
      </c>
      <c r="B1676" s="31" t="s">
        <v>2787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5066</v>
      </c>
      <c r="C1677" s="32"/>
      <c r="E1677" s="32"/>
      <c r="F1677" s="32"/>
    </row>
    <row r="1678" spans="1:7" x14ac:dyDescent="0.2">
      <c r="A1678" s="36" t="s">
        <v>2790</v>
      </c>
      <c r="B1678" s="31" t="s">
        <v>2789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5067</v>
      </c>
      <c r="C1679" s="32"/>
      <c r="D1679" s="32"/>
      <c r="E1679" s="32"/>
      <c r="F1679" s="32"/>
    </row>
    <row r="1680" spans="1:7" x14ac:dyDescent="0.2">
      <c r="A1680" s="36" t="s">
        <v>2792</v>
      </c>
      <c r="B1680" s="31" t="s">
        <v>2791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5068</v>
      </c>
      <c r="C1681" s="32"/>
      <c r="E1681" s="32"/>
      <c r="F1681" s="32"/>
    </row>
    <row r="1682" spans="1:7" x14ac:dyDescent="0.2">
      <c r="A1682" s="36" t="s">
        <v>2794</v>
      </c>
      <c r="B1682" s="31" t="s">
        <v>2793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5069</v>
      </c>
      <c r="C1683" s="32"/>
      <c r="E1683" s="32"/>
      <c r="F1683" s="32"/>
    </row>
    <row r="1684" spans="1:7" x14ac:dyDescent="0.2">
      <c r="A1684" s="36" t="s">
        <v>2796</v>
      </c>
      <c r="B1684" s="31" t="s">
        <v>2795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2798</v>
      </c>
      <c r="B1685" s="31" t="s">
        <v>2797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2800</v>
      </c>
      <c r="B1686" s="31" t="s">
        <v>2799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2802</v>
      </c>
      <c r="B1687" s="31" t="s">
        <v>2801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2804</v>
      </c>
      <c r="B1688" s="31" t="s">
        <v>2803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5070</v>
      </c>
      <c r="C1689" s="32"/>
      <c r="E1689" s="32"/>
      <c r="F1689" s="32"/>
    </row>
    <row r="1690" spans="1:7" x14ac:dyDescent="0.2">
      <c r="A1690" s="36" t="s">
        <v>2806</v>
      </c>
      <c r="B1690" s="31" t="s">
        <v>2805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2808</v>
      </c>
      <c r="B1691" s="31" t="s">
        <v>2807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5071</v>
      </c>
      <c r="C1692" s="32"/>
      <c r="E1692" s="32"/>
      <c r="F1692" s="32"/>
    </row>
    <row r="1693" spans="1:7" x14ac:dyDescent="0.2">
      <c r="A1693" s="36" t="s">
        <v>2810</v>
      </c>
      <c r="B1693" s="31" t="s">
        <v>2809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2812</v>
      </c>
      <c r="B1694" s="31" t="s">
        <v>2811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2814</v>
      </c>
      <c r="B1695" s="31" t="s">
        <v>2813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2816</v>
      </c>
      <c r="B1696" s="31" t="s">
        <v>2815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5072</v>
      </c>
      <c r="C1697" s="32"/>
      <c r="E1697" s="32"/>
      <c r="F1697" s="32"/>
    </row>
    <row r="1698" spans="1:7" x14ac:dyDescent="0.2">
      <c r="A1698" s="36" t="s">
        <v>2818</v>
      </c>
      <c r="B1698" s="31" t="s">
        <v>2817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2820</v>
      </c>
      <c r="B1699" s="31" t="s">
        <v>2819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2822</v>
      </c>
      <c r="B1700" s="31" t="s">
        <v>2821</v>
      </c>
      <c r="C1700" s="37">
        <v>6</v>
      </c>
      <c r="D1700" s="31" t="s">
        <v>149</v>
      </c>
      <c r="E1700" s="37" t="s">
        <v>147</v>
      </c>
      <c r="F1700" s="37" t="s">
        <v>2224</v>
      </c>
      <c r="G1700" s="31" t="s">
        <v>144</v>
      </c>
    </row>
    <row r="1701" spans="1:7" x14ac:dyDescent="0.2">
      <c r="A1701" s="36" t="s">
        <v>2824</v>
      </c>
      <c r="B1701" s="31" t="s">
        <v>2823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2826</v>
      </c>
      <c r="B1702" s="31" t="s">
        <v>2825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2828</v>
      </c>
      <c r="B1703" s="31" t="s">
        <v>2827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5073</v>
      </c>
      <c r="C1704" s="32"/>
      <c r="E1704" s="32"/>
      <c r="F1704" s="32"/>
    </row>
    <row r="1705" spans="1:7" x14ac:dyDescent="0.2">
      <c r="A1705" s="36" t="s">
        <v>2830</v>
      </c>
      <c r="B1705" s="31" t="s">
        <v>2829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2832</v>
      </c>
      <c r="B1706" s="31" t="s">
        <v>2831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2834</v>
      </c>
      <c r="B1707" s="31" t="s">
        <v>2833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2835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2837</v>
      </c>
      <c r="B1709" s="31" t="s">
        <v>2836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2839</v>
      </c>
      <c r="B1710" s="31" t="s">
        <v>2838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5074</v>
      </c>
      <c r="E1711" s="32"/>
      <c r="F1711" s="32"/>
    </row>
    <row r="1712" spans="1:7" x14ac:dyDescent="0.2">
      <c r="A1712" s="36" t="s">
        <v>2841</v>
      </c>
      <c r="B1712" s="31" t="s">
        <v>2840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5075</v>
      </c>
      <c r="C1713" s="32"/>
      <c r="E1713" s="32"/>
      <c r="F1713" s="32"/>
    </row>
    <row r="1714" spans="1:7" x14ac:dyDescent="0.2">
      <c r="A1714" s="36" t="s">
        <v>2843</v>
      </c>
      <c r="B1714" s="31" t="s">
        <v>2842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2844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2846</v>
      </c>
      <c r="B1716" s="31" t="s">
        <v>2845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5076</v>
      </c>
      <c r="C1717" s="32"/>
      <c r="E1717" s="32"/>
      <c r="F1717" s="32"/>
    </row>
    <row r="1718" spans="1:7" x14ac:dyDescent="0.2">
      <c r="A1718" s="36" t="s">
        <v>2848</v>
      </c>
      <c r="B1718" s="31" t="s">
        <v>2847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2850</v>
      </c>
      <c r="B1719" s="31" t="s">
        <v>2849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2851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2853</v>
      </c>
      <c r="B1721" s="31" t="s">
        <v>2852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2855</v>
      </c>
      <c r="B1722" s="31" t="s">
        <v>2854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5077</v>
      </c>
      <c r="C1723" s="32"/>
      <c r="E1723" s="32"/>
      <c r="F1723" s="32"/>
    </row>
    <row r="1724" spans="1:7" x14ac:dyDescent="0.2">
      <c r="A1724" s="36" t="s">
        <v>2857</v>
      </c>
      <c r="B1724" s="31" t="s">
        <v>2856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2858</v>
      </c>
      <c r="C1725" s="37"/>
      <c r="D1725" s="32" t="s">
        <v>157</v>
      </c>
      <c r="E1725" s="37"/>
      <c r="F1725" s="37"/>
    </row>
    <row r="1726" spans="1:7" x14ac:dyDescent="0.2">
      <c r="A1726" s="36" t="s">
        <v>2860</v>
      </c>
      <c r="B1726" s="31" t="s">
        <v>2859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60" t="s">
        <v>5078</v>
      </c>
      <c r="C1727" s="32"/>
      <c r="E1727" s="32"/>
      <c r="F1727" s="32"/>
    </row>
    <row r="1728" spans="1:7" x14ac:dyDescent="0.2">
      <c r="A1728" s="36" t="s">
        <v>2862</v>
      </c>
      <c r="B1728" s="31" t="s">
        <v>2861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2864</v>
      </c>
      <c r="B1729" s="31" t="s">
        <v>2863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5079</v>
      </c>
      <c r="C1730" s="32"/>
      <c r="E1730" s="32"/>
      <c r="F1730" s="32"/>
    </row>
    <row r="1731" spans="1:7" ht="15" x14ac:dyDescent="0.25">
      <c r="A1731" s="60" t="s">
        <v>5080</v>
      </c>
      <c r="C1731" s="32"/>
      <c r="E1731" s="32"/>
      <c r="F1731" s="32"/>
    </row>
    <row r="1732" spans="1:7" x14ac:dyDescent="0.2">
      <c r="A1732" s="36" t="s">
        <v>2866</v>
      </c>
      <c r="B1732" s="31" t="s">
        <v>2865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2868</v>
      </c>
      <c r="B1733" s="31" t="s">
        <v>2867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2870</v>
      </c>
      <c r="B1734" s="31" t="s">
        <v>2869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5081</v>
      </c>
      <c r="C1735" s="32"/>
      <c r="E1735" s="32"/>
      <c r="F1735" s="32"/>
    </row>
    <row r="1736" spans="1:7" ht="15" x14ac:dyDescent="0.25">
      <c r="A1736" s="60" t="s">
        <v>5082</v>
      </c>
      <c r="C1736" s="32"/>
      <c r="D1736" s="32"/>
      <c r="E1736" s="32"/>
      <c r="F1736" s="32"/>
    </row>
    <row r="1737" spans="1:7" x14ac:dyDescent="0.2">
      <c r="A1737" s="36" t="s">
        <v>2871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2873</v>
      </c>
      <c r="B1738" s="31" t="s">
        <v>2872</v>
      </c>
      <c r="C1738" s="37"/>
      <c r="D1738" s="31" t="s">
        <v>149</v>
      </c>
      <c r="E1738" s="37"/>
      <c r="F1738" s="37"/>
    </row>
    <row r="1739" spans="1:7" x14ac:dyDescent="0.2">
      <c r="A1739" s="36" t="s">
        <v>2875</v>
      </c>
      <c r="B1739" s="31" t="s">
        <v>2874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2877</v>
      </c>
      <c r="B1740" s="31" t="s">
        <v>2876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2878</v>
      </c>
      <c r="B1741" s="31" t="s">
        <v>2876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2879</v>
      </c>
      <c r="B1742" s="31" t="s">
        <v>2876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5083</v>
      </c>
      <c r="C1743" s="32"/>
      <c r="E1743" s="32"/>
      <c r="F1743" s="32"/>
    </row>
    <row r="1744" spans="1:7" x14ac:dyDescent="0.2">
      <c r="A1744" s="36" t="s">
        <v>2881</v>
      </c>
      <c r="B1744" s="31" t="s">
        <v>2880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2882</v>
      </c>
      <c r="B1745" s="31" t="s">
        <v>2880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2883</v>
      </c>
      <c r="B1746" s="31" t="s">
        <v>2880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5084</v>
      </c>
      <c r="C1747" s="32"/>
      <c r="E1747" s="32"/>
      <c r="F1747" s="32"/>
    </row>
    <row r="1748" spans="1:7" x14ac:dyDescent="0.2">
      <c r="A1748" s="36" t="s">
        <v>2885</v>
      </c>
      <c r="B1748" s="31" t="s">
        <v>2884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5085</v>
      </c>
      <c r="C1749" s="32"/>
      <c r="E1749" s="32"/>
      <c r="F1749" s="32"/>
    </row>
    <row r="1750" spans="1:7" x14ac:dyDescent="0.2">
      <c r="A1750" s="36" t="s">
        <v>2887</v>
      </c>
      <c r="B1750" s="31" t="s">
        <v>2886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2889</v>
      </c>
      <c r="B1751" s="31" t="s">
        <v>2888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9" t="s">
        <v>5450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2891</v>
      </c>
      <c r="B1753" s="31" t="s">
        <v>2890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5086</v>
      </c>
      <c r="C1754" s="32"/>
      <c r="E1754" s="32"/>
      <c r="F1754" s="32"/>
    </row>
    <row r="1755" spans="1:7" x14ac:dyDescent="0.2">
      <c r="A1755" s="36" t="s">
        <v>2892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2894</v>
      </c>
      <c r="B1756" s="31" t="s">
        <v>2893</v>
      </c>
      <c r="C1756" s="37"/>
      <c r="D1756" s="31" t="s">
        <v>149</v>
      </c>
      <c r="E1756" s="37"/>
      <c r="F1756" s="37"/>
    </row>
    <row r="1757" spans="1:7" x14ac:dyDescent="0.2">
      <c r="A1757" s="36" t="s">
        <v>2896</v>
      </c>
      <c r="B1757" s="31" t="s">
        <v>2895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5087</v>
      </c>
      <c r="C1758" s="32"/>
      <c r="E1758" s="32"/>
      <c r="F1758" s="32"/>
    </row>
    <row r="1759" spans="1:7" x14ac:dyDescent="0.2">
      <c r="A1759" s="36" t="s">
        <v>2898</v>
      </c>
      <c r="B1759" s="31" t="s">
        <v>2897</v>
      </c>
      <c r="C1759" s="37"/>
      <c r="D1759" s="31" t="s">
        <v>149</v>
      </c>
      <c r="E1759" s="37"/>
      <c r="F1759" s="37"/>
    </row>
    <row r="1760" spans="1:7" x14ac:dyDescent="0.2">
      <c r="A1760" s="41" t="s">
        <v>2900</v>
      </c>
      <c r="B1760" s="40" t="s">
        <v>2899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5088</v>
      </c>
    </row>
    <row r="1762" spans="1:6" x14ac:dyDescent="0.2">
      <c r="A1762" s="36" t="s">
        <v>2902</v>
      </c>
      <c r="B1762" s="31" t="s">
        <v>2901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2904</v>
      </c>
      <c r="B1763" s="31" t="s">
        <v>2903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5089</v>
      </c>
    </row>
    <row r="1765" spans="1:6" x14ac:dyDescent="0.2">
      <c r="A1765" s="36" t="s">
        <v>2906</v>
      </c>
      <c r="B1765" s="31" t="s">
        <v>2905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2908</v>
      </c>
      <c r="B1766" s="31" t="s">
        <v>2907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5090</v>
      </c>
      <c r="C1767" s="32"/>
      <c r="E1767" s="32"/>
      <c r="F1767" s="32"/>
    </row>
    <row r="1768" spans="1:6" x14ac:dyDescent="0.2">
      <c r="A1768" s="36" t="s">
        <v>2910</v>
      </c>
      <c r="B1768" s="31" t="s">
        <v>2909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2911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2913</v>
      </c>
      <c r="B1770" s="31" t="s">
        <v>2912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5091</v>
      </c>
      <c r="C1771" s="32"/>
      <c r="E1771" s="32"/>
      <c r="F1771" s="32"/>
    </row>
    <row r="1772" spans="1:6" x14ac:dyDescent="0.2">
      <c r="A1772" s="36" t="s">
        <v>2914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2916</v>
      </c>
      <c r="B1773" s="31" t="s">
        <v>2915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2917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2919</v>
      </c>
      <c r="B1775" s="31" t="s">
        <v>2918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5092</v>
      </c>
      <c r="C1776" s="32"/>
      <c r="E1776" s="32"/>
      <c r="F1776" s="32"/>
    </row>
    <row r="1777" spans="1:7" x14ac:dyDescent="0.2">
      <c r="A1777" s="36" t="s">
        <v>2921</v>
      </c>
      <c r="B1777" s="31" t="s">
        <v>2920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5093</v>
      </c>
      <c r="C1778" s="32"/>
      <c r="E1778" s="32"/>
      <c r="F1778" s="32"/>
    </row>
    <row r="1779" spans="1:7" x14ac:dyDescent="0.2">
      <c r="A1779" s="36" t="s">
        <v>2923</v>
      </c>
      <c r="B1779" s="31" t="s">
        <v>2922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2924</v>
      </c>
      <c r="C1780" s="37"/>
      <c r="D1780" s="40" t="s">
        <v>149</v>
      </c>
      <c r="E1780" s="37"/>
      <c r="F1780" s="37"/>
    </row>
    <row r="1781" spans="1:7" x14ac:dyDescent="0.2">
      <c r="A1781" s="36" t="s">
        <v>2926</v>
      </c>
      <c r="B1781" s="31" t="s">
        <v>2925</v>
      </c>
      <c r="C1781" s="37"/>
      <c r="D1781" s="31" t="s">
        <v>149</v>
      </c>
      <c r="E1781" s="37"/>
      <c r="F1781" s="37"/>
    </row>
    <row r="1782" spans="1:7" x14ac:dyDescent="0.2">
      <c r="A1782" s="36" t="s">
        <v>2928</v>
      </c>
      <c r="B1782" s="31" t="s">
        <v>2927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5094</v>
      </c>
      <c r="C1783" s="32"/>
      <c r="E1783" s="32"/>
      <c r="F1783" s="32"/>
    </row>
    <row r="1784" spans="1:7" x14ac:dyDescent="0.2">
      <c r="A1784" s="36" t="s">
        <v>2930</v>
      </c>
      <c r="B1784" s="31" t="s">
        <v>2929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5095</v>
      </c>
      <c r="C1785" s="32"/>
      <c r="E1785" s="32"/>
      <c r="F1785" s="32"/>
    </row>
    <row r="1786" spans="1:7" x14ac:dyDescent="0.2">
      <c r="A1786" s="36" t="s">
        <v>2932</v>
      </c>
      <c r="B1786" s="31" t="s">
        <v>2931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5096</v>
      </c>
      <c r="C1787" s="32"/>
      <c r="E1787" s="32"/>
      <c r="F1787" s="32"/>
    </row>
    <row r="1788" spans="1:7" x14ac:dyDescent="0.2">
      <c r="A1788" s="36" t="s">
        <v>2934</v>
      </c>
      <c r="B1788" s="31" t="s">
        <v>2933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2936</v>
      </c>
      <c r="B1789" s="31" t="s">
        <v>2935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5097</v>
      </c>
      <c r="C1790" s="32"/>
      <c r="E1790" s="32"/>
      <c r="F1790" s="32"/>
    </row>
    <row r="1791" spans="1:7" x14ac:dyDescent="0.2">
      <c r="A1791" s="36" t="s">
        <v>2938</v>
      </c>
      <c r="B1791" s="31" t="s">
        <v>2937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2940</v>
      </c>
      <c r="B1792" s="31" t="s">
        <v>2939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5098</v>
      </c>
      <c r="C1793" s="32"/>
      <c r="E1793" s="32"/>
      <c r="F1793" s="32"/>
    </row>
    <row r="1794" spans="1:7" ht="15" x14ac:dyDescent="0.25">
      <c r="A1794" s="60" t="s">
        <v>5099</v>
      </c>
      <c r="C1794" s="32"/>
      <c r="E1794" s="32"/>
      <c r="F1794" s="32"/>
    </row>
    <row r="1795" spans="1:7" x14ac:dyDescent="0.2">
      <c r="A1795" s="36" t="s">
        <v>2942</v>
      </c>
      <c r="B1795" s="31" t="s">
        <v>2941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2944</v>
      </c>
      <c r="B1796" s="31" t="s">
        <v>2943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2945</v>
      </c>
      <c r="B1797" s="31" t="s">
        <v>2943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2946</v>
      </c>
      <c r="B1798" s="31" t="s">
        <v>2943</v>
      </c>
      <c r="C1798" s="37"/>
      <c r="D1798" s="31" t="s">
        <v>149</v>
      </c>
      <c r="E1798" s="37"/>
      <c r="F1798" s="37"/>
    </row>
    <row r="1799" spans="1:7" x14ac:dyDescent="0.2">
      <c r="A1799" s="36" t="s">
        <v>2947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2949</v>
      </c>
      <c r="B1800" s="31" t="s">
        <v>2948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5100</v>
      </c>
      <c r="C1801" s="32"/>
      <c r="E1801" s="32"/>
      <c r="F1801" s="32"/>
    </row>
    <row r="1802" spans="1:7" ht="15" x14ac:dyDescent="0.25">
      <c r="A1802" s="60" t="s">
        <v>5101</v>
      </c>
      <c r="C1802" s="32"/>
      <c r="E1802" s="32"/>
      <c r="F1802" s="32"/>
    </row>
    <row r="1803" spans="1:7" x14ac:dyDescent="0.2">
      <c r="A1803" s="36" t="s">
        <v>2951</v>
      </c>
      <c r="B1803" s="31" t="s">
        <v>2950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2953</v>
      </c>
      <c r="B1804" s="31" t="s">
        <v>2952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5102</v>
      </c>
      <c r="C1805" s="32"/>
      <c r="E1805" s="32"/>
      <c r="F1805" s="32"/>
    </row>
    <row r="1806" spans="1:7" x14ac:dyDescent="0.2">
      <c r="A1806" s="36" t="s">
        <v>2955</v>
      </c>
      <c r="B1806" s="31" t="s">
        <v>2954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5103</v>
      </c>
      <c r="C1807" s="32"/>
      <c r="E1807" s="32"/>
      <c r="F1807" s="32"/>
    </row>
    <row r="1808" spans="1:7" x14ac:dyDescent="0.2">
      <c r="A1808" s="36" t="s">
        <v>2957</v>
      </c>
      <c r="B1808" s="31" t="s">
        <v>2956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2959</v>
      </c>
      <c r="B1809" s="31" t="s">
        <v>2958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5104</v>
      </c>
      <c r="C1810" s="32"/>
      <c r="E1810" s="32"/>
      <c r="F1810" s="32"/>
    </row>
    <row r="1811" spans="1:7" x14ac:dyDescent="0.2">
      <c r="A1811" s="36" t="s">
        <v>2961</v>
      </c>
      <c r="B1811" s="31" t="s">
        <v>2960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2963</v>
      </c>
      <c r="B1812" s="31" t="s">
        <v>2962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5105</v>
      </c>
      <c r="C1813" s="32"/>
      <c r="E1813" s="32"/>
      <c r="F1813" s="32"/>
    </row>
    <row r="1814" spans="1:7" x14ac:dyDescent="0.2">
      <c r="A1814" s="36" t="s">
        <v>2965</v>
      </c>
      <c r="B1814" s="31" t="s">
        <v>2964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2967</v>
      </c>
      <c r="B1815" s="31" t="s">
        <v>2966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2969</v>
      </c>
      <c r="B1816" s="31" t="s">
        <v>2968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2971</v>
      </c>
      <c r="B1817" s="31" t="s">
        <v>2970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2973</v>
      </c>
      <c r="B1818" s="31" t="s">
        <v>2972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2974</v>
      </c>
      <c r="B1819" s="31" t="s">
        <v>2972</v>
      </c>
      <c r="C1819" s="32"/>
      <c r="D1819" s="31" t="s">
        <v>189</v>
      </c>
      <c r="E1819" s="37"/>
      <c r="F1819" s="37"/>
    </row>
    <row r="1820" spans="1:7" x14ac:dyDescent="0.2">
      <c r="A1820" s="36" t="s">
        <v>2975</v>
      </c>
      <c r="B1820" s="31" t="s">
        <v>2972</v>
      </c>
      <c r="C1820" s="37"/>
      <c r="D1820" s="31" t="s">
        <v>189</v>
      </c>
      <c r="E1820" s="37"/>
      <c r="F1820" s="37"/>
    </row>
    <row r="1821" spans="1:7" x14ac:dyDescent="0.2">
      <c r="A1821" s="36" t="s">
        <v>2977</v>
      </c>
      <c r="B1821" s="31" t="s">
        <v>2976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2979</v>
      </c>
      <c r="B1822" s="31" t="s">
        <v>2978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2981</v>
      </c>
      <c r="B1823" s="31" t="s">
        <v>2980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5106</v>
      </c>
      <c r="C1824" s="32"/>
      <c r="E1824" s="32"/>
      <c r="F1824" s="32"/>
    </row>
    <row r="1825" spans="1:7" x14ac:dyDescent="0.2">
      <c r="A1825" s="36" t="s">
        <v>2983</v>
      </c>
      <c r="B1825" s="31" t="s">
        <v>2982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2985</v>
      </c>
      <c r="B1826" s="31" t="s">
        <v>2984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2987</v>
      </c>
      <c r="B1827" s="31" t="s">
        <v>2986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5107</v>
      </c>
      <c r="C1828" s="32"/>
      <c r="E1828" s="32"/>
      <c r="F1828" s="32"/>
    </row>
    <row r="1829" spans="1:7" x14ac:dyDescent="0.2">
      <c r="A1829" s="36" t="s">
        <v>2989</v>
      </c>
      <c r="B1829" s="31" t="s">
        <v>2988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2991</v>
      </c>
      <c r="B1830" s="31" t="s">
        <v>2990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2993</v>
      </c>
      <c r="B1831" s="31" t="s">
        <v>2992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5108</v>
      </c>
      <c r="C1832" s="32"/>
      <c r="E1832" s="32"/>
      <c r="F1832" s="32"/>
    </row>
    <row r="1833" spans="1:7" x14ac:dyDescent="0.2">
      <c r="A1833" s="36" t="s">
        <v>2994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2996</v>
      </c>
      <c r="B1834" s="31" t="s">
        <v>2995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2998</v>
      </c>
      <c r="B1835" s="31" t="s">
        <v>2997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5109</v>
      </c>
      <c r="C1836" s="32"/>
      <c r="E1836" s="32"/>
      <c r="F1836" s="32"/>
    </row>
    <row r="1837" spans="1:7" x14ac:dyDescent="0.2">
      <c r="A1837" s="36" t="s">
        <v>3000</v>
      </c>
      <c r="B1837" s="31" t="s">
        <v>2999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5110</v>
      </c>
      <c r="C1838" s="32"/>
      <c r="E1838" s="32"/>
      <c r="F1838" s="32"/>
    </row>
    <row r="1839" spans="1:7" x14ac:dyDescent="0.2">
      <c r="A1839" s="36" t="s">
        <v>3002</v>
      </c>
      <c r="B1839" s="31" t="s">
        <v>3001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5111</v>
      </c>
      <c r="C1840" s="32"/>
      <c r="E1840" s="32"/>
      <c r="F1840" s="32"/>
    </row>
    <row r="1841" spans="1:7" x14ac:dyDescent="0.2">
      <c r="A1841" s="36" t="s">
        <v>3004</v>
      </c>
      <c r="B1841" s="31" t="s">
        <v>3003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3006</v>
      </c>
      <c r="B1842" s="31" t="s">
        <v>3005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3008</v>
      </c>
      <c r="B1843" s="31" t="s">
        <v>3007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3010</v>
      </c>
      <c r="B1844" s="31" t="s">
        <v>3009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3012</v>
      </c>
      <c r="B1845" s="31" t="s">
        <v>3011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5112</v>
      </c>
      <c r="C1846" s="32"/>
      <c r="E1846" s="32"/>
      <c r="F1846" s="32"/>
    </row>
    <row r="1847" spans="1:7" x14ac:dyDescent="0.2">
      <c r="A1847" s="36" t="s">
        <v>3014</v>
      </c>
      <c r="B1847" s="31" t="s">
        <v>3013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3016</v>
      </c>
      <c r="B1848" s="31" t="s">
        <v>3015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3018</v>
      </c>
      <c r="B1849" s="31" t="s">
        <v>3017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3020</v>
      </c>
      <c r="B1850" s="31" t="s">
        <v>3019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3022</v>
      </c>
      <c r="B1851" s="31" t="s">
        <v>3021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3024</v>
      </c>
      <c r="B1852" s="31" t="s">
        <v>3023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3026</v>
      </c>
      <c r="B1853" s="31" t="s">
        <v>3025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3028</v>
      </c>
      <c r="B1854" s="31" t="s">
        <v>3027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3030</v>
      </c>
      <c r="B1855" s="31" t="s">
        <v>3029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5113</v>
      </c>
      <c r="C1856" s="32"/>
      <c r="E1856" s="32"/>
      <c r="F1856" s="32"/>
    </row>
    <row r="1857" spans="1:7" x14ac:dyDescent="0.2">
      <c r="A1857" s="36" t="s">
        <v>3032</v>
      </c>
      <c r="B1857" s="31" t="s">
        <v>3031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5114</v>
      </c>
      <c r="C1858" s="32"/>
      <c r="E1858" s="32"/>
      <c r="F1858" s="32"/>
    </row>
    <row r="1859" spans="1:7" ht="15" x14ac:dyDescent="0.25">
      <c r="A1859" s="60" t="s">
        <v>5115</v>
      </c>
      <c r="C1859" s="32"/>
      <c r="E1859" s="32"/>
      <c r="F1859" s="32"/>
    </row>
    <row r="1860" spans="1:7" x14ac:dyDescent="0.2">
      <c r="A1860" s="36" t="s">
        <v>3034</v>
      </c>
      <c r="B1860" s="31" t="s">
        <v>3033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3036</v>
      </c>
      <c r="B1861" s="31" t="s">
        <v>3035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3038</v>
      </c>
      <c r="B1862" s="31" t="s">
        <v>3037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5116</v>
      </c>
    </row>
    <row r="1864" spans="1:7" x14ac:dyDescent="0.2">
      <c r="A1864" s="36" t="s">
        <v>3040</v>
      </c>
      <c r="B1864" s="31" t="s">
        <v>3039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5117</v>
      </c>
      <c r="C1865" s="32"/>
      <c r="E1865" s="32"/>
      <c r="F1865" s="32"/>
    </row>
    <row r="1866" spans="1:7" x14ac:dyDescent="0.2">
      <c r="A1866" s="36" t="s">
        <v>3042</v>
      </c>
      <c r="B1866" s="31" t="s">
        <v>3041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5118</v>
      </c>
      <c r="E1867" s="32"/>
      <c r="F1867" s="32"/>
    </row>
    <row r="1868" spans="1:7" x14ac:dyDescent="0.2">
      <c r="A1868" s="36" t="s">
        <v>3044</v>
      </c>
      <c r="B1868" s="31" t="s">
        <v>3043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5119</v>
      </c>
      <c r="C1869" s="32"/>
      <c r="E1869" s="32"/>
      <c r="F1869" s="32"/>
    </row>
    <row r="1870" spans="1:7" x14ac:dyDescent="0.2">
      <c r="A1870" s="36" t="s">
        <v>3046</v>
      </c>
      <c r="B1870" s="31" t="s">
        <v>3045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5120</v>
      </c>
      <c r="C1871" s="32"/>
      <c r="E1871" s="32"/>
      <c r="F1871" s="32"/>
    </row>
    <row r="1872" spans="1:7" x14ac:dyDescent="0.2">
      <c r="A1872" s="36" t="s">
        <v>3048</v>
      </c>
      <c r="B1872" s="31" t="s">
        <v>3047</v>
      </c>
      <c r="C1872" s="37"/>
      <c r="D1872" s="31" t="s">
        <v>1289</v>
      </c>
      <c r="E1872" s="37"/>
      <c r="F1872" s="37"/>
    </row>
    <row r="1873" spans="1:6" x14ac:dyDescent="0.2">
      <c r="A1873" s="36" t="s">
        <v>3050</v>
      </c>
      <c r="B1873" s="31" t="s">
        <v>3049</v>
      </c>
      <c r="C1873" s="37"/>
      <c r="D1873" s="31" t="s">
        <v>1297</v>
      </c>
      <c r="E1873" s="37"/>
      <c r="F1873" s="37"/>
    </row>
    <row r="1874" spans="1:6" x14ac:dyDescent="0.2">
      <c r="A1874" s="36" t="s">
        <v>3051</v>
      </c>
      <c r="B1874" s="31" t="s">
        <v>3047</v>
      </c>
      <c r="C1874" s="37"/>
      <c r="D1874" s="31" t="s">
        <v>1297</v>
      </c>
      <c r="E1874" s="37"/>
      <c r="F1874" s="37"/>
    </row>
    <row r="1875" spans="1:6" x14ac:dyDescent="0.2">
      <c r="A1875" s="36" t="s">
        <v>3052</v>
      </c>
      <c r="B1875" s="31" t="s">
        <v>3047</v>
      </c>
      <c r="C1875" s="37"/>
      <c r="D1875" s="31" t="s">
        <v>1289</v>
      </c>
      <c r="E1875" s="37"/>
      <c r="F1875" s="37"/>
    </row>
    <row r="1876" spans="1:6" x14ac:dyDescent="0.2">
      <c r="A1876" s="36" t="s">
        <v>3054</v>
      </c>
      <c r="B1876" s="31" t="s">
        <v>3053</v>
      </c>
      <c r="C1876" s="37"/>
      <c r="D1876" s="31" t="s">
        <v>1297</v>
      </c>
      <c r="E1876" s="37"/>
      <c r="F1876" s="37"/>
    </row>
    <row r="1877" spans="1:6" x14ac:dyDescent="0.2">
      <c r="A1877" s="36" t="s">
        <v>3055</v>
      </c>
      <c r="B1877" s="31" t="s">
        <v>3047</v>
      </c>
      <c r="C1877" s="37"/>
      <c r="D1877" s="31" t="s">
        <v>1297</v>
      </c>
      <c r="E1877" s="37"/>
      <c r="F1877" s="37"/>
    </row>
    <row r="1878" spans="1:6" x14ac:dyDescent="0.2">
      <c r="A1878" s="36" t="s">
        <v>3057</v>
      </c>
      <c r="B1878" s="31" t="s">
        <v>3056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5121</v>
      </c>
      <c r="E1879" s="32"/>
      <c r="F1879" s="32"/>
    </row>
    <row r="1880" spans="1:6" x14ac:dyDescent="0.2">
      <c r="A1880" s="36" t="s">
        <v>3059</v>
      </c>
      <c r="B1880" s="31" t="s">
        <v>3058</v>
      </c>
      <c r="C1880" s="37"/>
      <c r="D1880" s="31" t="s">
        <v>1297</v>
      </c>
      <c r="E1880" s="37"/>
      <c r="F1880" s="37"/>
    </row>
    <row r="1881" spans="1:6" x14ac:dyDescent="0.2">
      <c r="A1881" s="36" t="s">
        <v>3061</v>
      </c>
      <c r="B1881" s="31" t="s">
        <v>3060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5122</v>
      </c>
      <c r="C1882" s="32"/>
      <c r="E1882" s="32"/>
      <c r="F1882" s="32"/>
    </row>
    <row r="1883" spans="1:6" x14ac:dyDescent="0.2">
      <c r="A1883" s="36" t="s">
        <v>3063</v>
      </c>
      <c r="B1883" s="31" t="s">
        <v>3062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5123</v>
      </c>
      <c r="C1884" s="32"/>
      <c r="E1884" s="32"/>
      <c r="F1884" s="32"/>
    </row>
    <row r="1885" spans="1:6" x14ac:dyDescent="0.2">
      <c r="A1885" s="37" t="s">
        <v>3064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3066</v>
      </c>
      <c r="B1886" s="31" t="s">
        <v>3065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3067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5124</v>
      </c>
      <c r="E1888" s="32"/>
      <c r="F1888" s="32"/>
    </row>
    <row r="1889" spans="1:7" x14ac:dyDescent="0.2">
      <c r="A1889" s="36" t="s">
        <v>3069</v>
      </c>
      <c r="B1889" s="31" t="s">
        <v>3068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3071</v>
      </c>
      <c r="B1890" s="31" t="s">
        <v>3070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5125</v>
      </c>
      <c r="E1891" s="32"/>
      <c r="F1891" s="32"/>
    </row>
    <row r="1892" spans="1:7" x14ac:dyDescent="0.2">
      <c r="A1892" s="36" t="s">
        <v>3073</v>
      </c>
      <c r="B1892" s="31" t="s">
        <v>3072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3075</v>
      </c>
      <c r="B1893" s="31" t="s">
        <v>3074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3076</v>
      </c>
      <c r="B1894" s="31" t="s">
        <v>3074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3077</v>
      </c>
      <c r="B1895" s="31" t="s">
        <v>3074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5126</v>
      </c>
      <c r="C1896" s="32"/>
      <c r="E1896" s="32"/>
      <c r="F1896" s="32"/>
    </row>
    <row r="1897" spans="1:7" x14ac:dyDescent="0.2">
      <c r="A1897" s="36" t="s">
        <v>3079</v>
      </c>
      <c r="B1897" s="31" t="s">
        <v>3078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3080</v>
      </c>
      <c r="B1898" s="31" t="s">
        <v>3078</v>
      </c>
      <c r="C1898" s="37"/>
      <c r="D1898" s="31" t="s">
        <v>149</v>
      </c>
      <c r="E1898" s="37"/>
      <c r="F1898" s="37"/>
    </row>
    <row r="1899" spans="1:7" x14ac:dyDescent="0.2">
      <c r="A1899" s="36" t="s">
        <v>3081</v>
      </c>
      <c r="B1899" s="31" t="s">
        <v>3078</v>
      </c>
      <c r="C1899" s="37"/>
      <c r="D1899" s="31" t="s">
        <v>149</v>
      </c>
      <c r="E1899" s="37"/>
      <c r="F1899" s="37"/>
    </row>
    <row r="1900" spans="1:7" x14ac:dyDescent="0.2">
      <c r="A1900" s="36" t="s">
        <v>3083</v>
      </c>
      <c r="B1900" s="31" t="s">
        <v>3082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3084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3086</v>
      </c>
      <c r="B1902" s="31" t="s">
        <v>3085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3088</v>
      </c>
      <c r="B1903" s="31" t="s">
        <v>3087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3090</v>
      </c>
      <c r="B1904" s="31" t="s">
        <v>3089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3091</v>
      </c>
      <c r="B1905" s="31" t="s">
        <v>3089</v>
      </c>
      <c r="C1905" s="32"/>
      <c r="D1905" s="31" t="s">
        <v>149</v>
      </c>
      <c r="E1905" s="32"/>
      <c r="F1905" s="32"/>
    </row>
    <row r="1906" spans="1:7" x14ac:dyDescent="0.2">
      <c r="A1906" s="36" t="s">
        <v>3092</v>
      </c>
      <c r="B1906" s="31" t="s">
        <v>3089</v>
      </c>
      <c r="C1906" s="37"/>
      <c r="D1906" s="32" t="s">
        <v>149</v>
      </c>
      <c r="E1906" s="37"/>
      <c r="F1906" s="37"/>
    </row>
    <row r="1907" spans="1:7" x14ac:dyDescent="0.2">
      <c r="A1907" s="36" t="s">
        <v>3094</v>
      </c>
      <c r="B1907" s="31" t="s">
        <v>3093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3096</v>
      </c>
      <c r="B1908" s="31" t="s">
        <v>3095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5127</v>
      </c>
      <c r="C1909" s="32"/>
      <c r="E1909" s="32"/>
      <c r="F1909" s="32"/>
    </row>
    <row r="1910" spans="1:7" x14ac:dyDescent="0.2">
      <c r="A1910" s="36" t="s">
        <v>2345</v>
      </c>
      <c r="B1910" s="40" t="s">
        <v>3097</v>
      </c>
      <c r="C1910" s="40"/>
      <c r="D1910" s="40" t="s">
        <v>149</v>
      </c>
      <c r="E1910" s="37"/>
      <c r="F1910" s="37"/>
    </row>
    <row r="1911" spans="1:7" x14ac:dyDescent="0.2">
      <c r="A1911" s="36" t="s">
        <v>3099</v>
      </c>
      <c r="B1911" s="31" t="s">
        <v>3098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5128</v>
      </c>
      <c r="C1912" s="32"/>
      <c r="E1912" s="32"/>
      <c r="F1912" s="32"/>
    </row>
    <row r="1913" spans="1:7" x14ac:dyDescent="0.2">
      <c r="A1913" s="36" t="s">
        <v>3101</v>
      </c>
      <c r="B1913" s="31" t="s">
        <v>3100</v>
      </c>
      <c r="C1913" s="37"/>
      <c r="D1913" s="31" t="s">
        <v>149</v>
      </c>
      <c r="E1913" s="37"/>
      <c r="F1913" s="37"/>
    </row>
    <row r="1914" spans="1:7" x14ac:dyDescent="0.2">
      <c r="A1914" s="36" t="s">
        <v>3102</v>
      </c>
      <c r="B1914" s="31" t="s">
        <v>3100</v>
      </c>
      <c r="C1914" s="37"/>
      <c r="D1914" s="31" t="s">
        <v>149</v>
      </c>
      <c r="E1914" s="37"/>
      <c r="F1914" s="37"/>
    </row>
    <row r="1915" spans="1:7" x14ac:dyDescent="0.2">
      <c r="A1915" s="36" t="s">
        <v>3103</v>
      </c>
      <c r="B1915" s="31" t="s">
        <v>3100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5129</v>
      </c>
      <c r="C1916" s="32"/>
      <c r="E1916" s="32"/>
      <c r="F1916" s="32"/>
    </row>
    <row r="1917" spans="1:7" x14ac:dyDescent="0.2">
      <c r="A1917" s="36" t="s">
        <v>3105</v>
      </c>
      <c r="B1917" s="31" t="s">
        <v>3104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5130</v>
      </c>
      <c r="C1918" s="32"/>
      <c r="E1918" s="32"/>
      <c r="F1918" s="32"/>
    </row>
    <row r="1919" spans="1:7" x14ac:dyDescent="0.2">
      <c r="A1919" s="36" t="s">
        <v>3108</v>
      </c>
      <c r="B1919" s="31" t="s">
        <v>3107</v>
      </c>
      <c r="C1919" s="32">
        <v>6</v>
      </c>
      <c r="D1919" s="31" t="s">
        <v>3106</v>
      </c>
      <c r="E1919" s="37" t="s">
        <v>147</v>
      </c>
      <c r="F1919" s="37" t="s">
        <v>160</v>
      </c>
    </row>
    <row r="1920" spans="1:7" x14ac:dyDescent="0.2">
      <c r="A1920" s="36" t="s">
        <v>3110</v>
      </c>
      <c r="B1920" s="31" t="s">
        <v>3109</v>
      </c>
      <c r="C1920" s="37">
        <v>10</v>
      </c>
      <c r="D1920" s="31" t="s">
        <v>2036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5131</v>
      </c>
      <c r="C1921" s="32"/>
      <c r="E1921" s="32"/>
      <c r="F1921" s="32"/>
    </row>
    <row r="1922" spans="1:7" ht="15" x14ac:dyDescent="0.25">
      <c r="A1922" s="60" t="s">
        <v>5132</v>
      </c>
      <c r="C1922" s="32"/>
      <c r="E1922" s="32"/>
      <c r="F1922" s="32"/>
    </row>
    <row r="1923" spans="1:7" x14ac:dyDescent="0.2">
      <c r="A1923" s="36" t="s">
        <v>3112</v>
      </c>
      <c r="B1923" s="31" t="s">
        <v>3111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3114</v>
      </c>
      <c r="B1924" s="31" t="s">
        <v>3113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3115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3117</v>
      </c>
      <c r="B1926" s="31" t="s">
        <v>3116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5133</v>
      </c>
      <c r="E1927" s="32"/>
      <c r="F1927" s="32"/>
    </row>
    <row r="1928" spans="1:7" x14ac:dyDescent="0.2">
      <c r="A1928" s="36" t="s">
        <v>3119</v>
      </c>
      <c r="B1928" s="31" t="s">
        <v>3118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3121</v>
      </c>
      <c r="B1929" s="31" t="s">
        <v>3120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5134</v>
      </c>
      <c r="C1930" s="32"/>
      <c r="E1930" s="32"/>
      <c r="F1930" s="32"/>
    </row>
    <row r="1931" spans="1:7" x14ac:dyDescent="0.2">
      <c r="A1931" s="36" t="s">
        <v>3123</v>
      </c>
      <c r="B1931" s="31" t="s">
        <v>3122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5135</v>
      </c>
      <c r="C1932" s="32"/>
      <c r="E1932" s="32"/>
      <c r="F1932" s="32"/>
    </row>
    <row r="1933" spans="1:7" x14ac:dyDescent="0.2">
      <c r="A1933" s="36" t="s">
        <v>3125</v>
      </c>
      <c r="B1933" s="31" t="s">
        <v>3124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5136</v>
      </c>
      <c r="C1934" s="32"/>
      <c r="E1934" s="32"/>
      <c r="F1934" s="32"/>
    </row>
    <row r="1935" spans="1:7" x14ac:dyDescent="0.2">
      <c r="A1935" s="36" t="s">
        <v>3127</v>
      </c>
      <c r="B1935" s="31" t="s">
        <v>3126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3129</v>
      </c>
      <c r="B1936" s="31" t="s">
        <v>3128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3131</v>
      </c>
      <c r="B1937" s="31" t="s">
        <v>3130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3133</v>
      </c>
      <c r="B1938" s="31" t="s">
        <v>3132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5137</v>
      </c>
      <c r="C1939" s="32"/>
      <c r="E1939" s="32"/>
      <c r="F1939" s="32"/>
    </row>
    <row r="1940" spans="1:7" x14ac:dyDescent="0.2">
      <c r="A1940" s="36" t="s">
        <v>5428</v>
      </c>
      <c r="B1940" s="31" t="s">
        <v>3134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3136</v>
      </c>
      <c r="B1941" s="31" t="s">
        <v>3135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3137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3139</v>
      </c>
      <c r="B1943" s="31" t="s">
        <v>3138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5138</v>
      </c>
      <c r="C1944" s="32"/>
      <c r="E1944" s="32"/>
      <c r="F1944" s="32"/>
    </row>
    <row r="1945" spans="1:7" ht="15" x14ac:dyDescent="0.25">
      <c r="A1945" s="60" t="s">
        <v>5139</v>
      </c>
      <c r="C1945" s="32"/>
      <c r="E1945" s="32"/>
      <c r="F1945" s="32"/>
    </row>
    <row r="1946" spans="1:7" x14ac:dyDescent="0.2">
      <c r="A1946" s="36" t="s">
        <v>3141</v>
      </c>
      <c r="B1946" s="31" t="s">
        <v>3140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3143</v>
      </c>
      <c r="B1947" s="31" t="s">
        <v>3142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3145</v>
      </c>
      <c r="B1948" s="31" t="s">
        <v>3144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5140</v>
      </c>
      <c r="C1949" s="32"/>
      <c r="E1949" s="32"/>
      <c r="F1949" s="32"/>
    </row>
    <row r="1950" spans="1:7" x14ac:dyDescent="0.2">
      <c r="A1950" s="36" t="s">
        <v>3147</v>
      </c>
      <c r="B1950" s="31" t="s">
        <v>3146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3149</v>
      </c>
      <c r="B1951" s="31" t="s">
        <v>3148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3151</v>
      </c>
      <c r="B1952" s="31" t="s">
        <v>3150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5141</v>
      </c>
      <c r="C1953" s="32"/>
      <c r="E1953" s="32"/>
      <c r="F1953" s="32"/>
    </row>
    <row r="1954" spans="1:7" x14ac:dyDescent="0.2">
      <c r="A1954" s="36" t="s">
        <v>3152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3154</v>
      </c>
      <c r="B1955" s="31" t="s">
        <v>3153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3155</v>
      </c>
      <c r="C1956" s="37"/>
      <c r="D1956" s="40" t="s">
        <v>149</v>
      </c>
      <c r="E1956" s="37"/>
      <c r="F1956" s="37"/>
    </row>
    <row r="1957" spans="1:7" x14ac:dyDescent="0.2">
      <c r="A1957" s="36" t="s">
        <v>3157</v>
      </c>
      <c r="B1957" s="31" t="s">
        <v>3156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3159</v>
      </c>
      <c r="B1958" s="31" t="s">
        <v>3158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5142</v>
      </c>
      <c r="C1959" s="32"/>
      <c r="E1959" s="32"/>
      <c r="F1959" s="32"/>
    </row>
    <row r="1960" spans="1:7" x14ac:dyDescent="0.2">
      <c r="A1960" s="36" t="s">
        <v>3161</v>
      </c>
      <c r="B1960" s="31" t="s">
        <v>3160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3163</v>
      </c>
      <c r="B1961" s="31" t="s">
        <v>3162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3165</v>
      </c>
      <c r="B1962" s="31" t="s">
        <v>3164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3167</v>
      </c>
      <c r="B1963" s="31" t="s">
        <v>3166</v>
      </c>
      <c r="C1963" s="37">
        <v>10</v>
      </c>
      <c r="D1963" s="31" t="s">
        <v>149</v>
      </c>
      <c r="E1963" s="37" t="s">
        <v>147</v>
      </c>
      <c r="F1963" s="37" t="s">
        <v>3168</v>
      </c>
      <c r="G1963" s="31" t="s">
        <v>144</v>
      </c>
    </row>
    <row r="1964" spans="1:7" x14ac:dyDescent="0.2">
      <c r="A1964" s="36" t="s">
        <v>3170</v>
      </c>
      <c r="B1964" s="31" t="s">
        <v>3169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3172</v>
      </c>
      <c r="B1965" s="31" t="s">
        <v>3171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3173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3175</v>
      </c>
      <c r="B1967" s="31" t="s">
        <v>3174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5143</v>
      </c>
      <c r="C1968" s="32"/>
      <c r="E1968" s="32"/>
      <c r="F1968" s="32"/>
    </row>
    <row r="1969" spans="1:7" x14ac:dyDescent="0.2">
      <c r="A1969" s="36" t="s">
        <v>3177</v>
      </c>
      <c r="B1969" s="31" t="s">
        <v>3176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5144</v>
      </c>
      <c r="E1970" s="32"/>
      <c r="F1970" s="32"/>
    </row>
    <row r="1971" spans="1:7" x14ac:dyDescent="0.2">
      <c r="A1971" s="36" t="s">
        <v>3179</v>
      </c>
      <c r="B1971" s="31" t="s">
        <v>3178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3180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3182</v>
      </c>
      <c r="B1973" s="31" t="s">
        <v>3181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3183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3185</v>
      </c>
      <c r="B1975" s="31" t="s">
        <v>3184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3186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3187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3188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3189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3190</v>
      </c>
      <c r="C1980" s="37"/>
      <c r="D1980" s="31" t="s">
        <v>189</v>
      </c>
      <c r="E1980" s="37"/>
      <c r="F1980" s="37"/>
    </row>
    <row r="1981" spans="1:7" x14ac:dyDescent="0.2">
      <c r="A1981" s="36" t="s">
        <v>3192</v>
      </c>
      <c r="B1981" s="31" t="s">
        <v>3191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5145</v>
      </c>
    </row>
    <row r="1983" spans="1:7" x14ac:dyDescent="0.2">
      <c r="A1983" s="36" t="s">
        <v>3194</v>
      </c>
      <c r="B1983" s="31" t="s">
        <v>3193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3196</v>
      </c>
      <c r="B1984" s="31" t="s">
        <v>3195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5146</v>
      </c>
      <c r="C1985" s="32"/>
      <c r="E1985" s="32"/>
      <c r="F1985" s="32"/>
    </row>
    <row r="1986" spans="1:7" x14ac:dyDescent="0.2">
      <c r="A1986" s="36" t="s">
        <v>3198</v>
      </c>
      <c r="B1986" s="31" t="s">
        <v>3197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3200</v>
      </c>
      <c r="B1987" s="31" t="s">
        <v>3199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5147</v>
      </c>
      <c r="C1988" s="32"/>
      <c r="E1988" s="32"/>
      <c r="F1988" s="32"/>
    </row>
    <row r="1989" spans="1:7" x14ac:dyDescent="0.2">
      <c r="A1989" s="36" t="s">
        <v>3202</v>
      </c>
      <c r="B1989" s="31" t="s">
        <v>3201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3203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3205</v>
      </c>
      <c r="B1991" s="31" t="s">
        <v>3204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5148</v>
      </c>
      <c r="C1992" s="32"/>
      <c r="E1992" s="32"/>
      <c r="F1992" s="32"/>
    </row>
    <row r="1993" spans="1:7" x14ac:dyDescent="0.2">
      <c r="A1993" s="36" t="s">
        <v>3207</v>
      </c>
      <c r="B1993" s="31" t="s">
        <v>3206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5149</v>
      </c>
      <c r="C1994" s="32"/>
      <c r="E1994" s="32"/>
      <c r="F1994" s="32"/>
    </row>
    <row r="1995" spans="1:7" x14ac:dyDescent="0.2">
      <c r="A1995" s="36" t="s">
        <v>3209</v>
      </c>
      <c r="B1995" s="31" t="s">
        <v>3208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5" t="s">
        <v>5438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5415</v>
      </c>
      <c r="B1997" s="31" t="s">
        <v>3210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3212</v>
      </c>
      <c r="B1998" s="31" t="s">
        <v>3211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5150</v>
      </c>
      <c r="C1999" s="32"/>
      <c r="E1999" s="32"/>
      <c r="F1999" s="32"/>
    </row>
    <row r="2000" spans="1:7" x14ac:dyDescent="0.2">
      <c r="A2000" s="36" t="s">
        <v>3214</v>
      </c>
      <c r="B2000" s="31" t="s">
        <v>3213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3215</v>
      </c>
      <c r="B2001" s="31" t="s">
        <v>3213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3216</v>
      </c>
      <c r="B2002" s="31" t="s">
        <v>3213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5151</v>
      </c>
      <c r="C2003" s="32"/>
      <c r="E2003" s="32"/>
      <c r="F2003" s="32"/>
    </row>
    <row r="2004" spans="1:7" x14ac:dyDescent="0.2">
      <c r="A2004" s="36" t="s">
        <v>3218</v>
      </c>
      <c r="B2004" s="31" t="s">
        <v>3217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5152</v>
      </c>
      <c r="B2005" s="32"/>
      <c r="C2005" s="32"/>
      <c r="D2005" s="32"/>
      <c r="E2005" s="32"/>
      <c r="F2005" s="32"/>
    </row>
    <row r="2006" spans="1:7" x14ac:dyDescent="0.2">
      <c r="A2006" s="36" t="s">
        <v>3220</v>
      </c>
      <c r="B2006" s="31" t="s">
        <v>3219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3222</v>
      </c>
      <c r="B2007" s="31" t="s">
        <v>3221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5153</v>
      </c>
      <c r="E2008" s="32"/>
      <c r="F2008" s="32"/>
    </row>
    <row r="2009" spans="1:7" x14ac:dyDescent="0.2">
      <c r="A2009" s="36" t="s">
        <v>3224</v>
      </c>
      <c r="B2009" s="31" t="s">
        <v>3223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3226</v>
      </c>
      <c r="B2010" s="31" t="s">
        <v>3225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5154</v>
      </c>
      <c r="C2011" s="32"/>
      <c r="E2011" s="32"/>
      <c r="F2011" s="32"/>
    </row>
    <row r="2012" spans="1:7" x14ac:dyDescent="0.2">
      <c r="A2012" s="36" t="s">
        <v>3228</v>
      </c>
      <c r="B2012" s="31" t="s">
        <v>3227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3229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3231</v>
      </c>
      <c r="B2014" s="31" t="s">
        <v>3230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5155</v>
      </c>
      <c r="C2015" s="32"/>
      <c r="E2015" s="32"/>
      <c r="F2015" s="32"/>
    </row>
    <row r="2016" spans="1:7" ht="15" x14ac:dyDescent="0.25">
      <c r="A2016" s="60" t="s">
        <v>5156</v>
      </c>
      <c r="C2016" s="32"/>
      <c r="E2016" s="32"/>
      <c r="F2016" s="32"/>
    </row>
    <row r="2017" spans="1:7" x14ac:dyDescent="0.2">
      <c r="A2017" s="36" t="s">
        <v>3233</v>
      </c>
      <c r="B2017" s="31" t="s">
        <v>3232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3235</v>
      </c>
      <c r="B2018" s="31" t="s">
        <v>3234</v>
      </c>
      <c r="C2018" s="37"/>
      <c r="D2018" s="31" t="s">
        <v>149</v>
      </c>
      <c r="E2018" s="37"/>
      <c r="F2018" s="37"/>
    </row>
    <row r="2019" spans="1:7" x14ac:dyDescent="0.2">
      <c r="A2019" s="36" t="s">
        <v>3237</v>
      </c>
      <c r="B2019" s="31" t="s">
        <v>3236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3239</v>
      </c>
      <c r="B2020" s="31" t="s">
        <v>3238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3241</v>
      </c>
      <c r="B2021" s="31" t="s">
        <v>3240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3243</v>
      </c>
      <c r="B2022" s="31" t="s">
        <v>3242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5157</v>
      </c>
      <c r="C2023" s="32"/>
      <c r="E2023" s="32"/>
      <c r="F2023" s="32"/>
    </row>
    <row r="2024" spans="1:7" x14ac:dyDescent="0.2">
      <c r="A2024" s="36" t="s">
        <v>3245</v>
      </c>
      <c r="B2024" s="31" t="s">
        <v>3244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5158</v>
      </c>
      <c r="C2025" s="32"/>
      <c r="E2025" s="32"/>
      <c r="F2025" s="32"/>
    </row>
    <row r="2026" spans="1:7" x14ac:dyDescent="0.2">
      <c r="A2026" s="36" t="s">
        <v>3247</v>
      </c>
      <c r="B2026" s="31" t="s">
        <v>3246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5159</v>
      </c>
      <c r="C2027" s="32"/>
      <c r="E2027" s="32"/>
      <c r="F2027" s="32"/>
    </row>
    <row r="2028" spans="1:7" x14ac:dyDescent="0.2">
      <c r="A2028" s="36" t="s">
        <v>3249</v>
      </c>
      <c r="B2028" s="31" t="s">
        <v>3248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3251</v>
      </c>
      <c r="B2029" s="31" t="s">
        <v>3250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3253</v>
      </c>
      <c r="B2030" s="31" t="s">
        <v>3252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3255</v>
      </c>
      <c r="B2031" s="31" t="s">
        <v>3254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3257</v>
      </c>
      <c r="B2032" s="31" t="s">
        <v>3256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3259</v>
      </c>
      <c r="B2033" s="31" t="s">
        <v>3258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3261</v>
      </c>
      <c r="B2034" s="31" t="s">
        <v>3260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3263</v>
      </c>
      <c r="B2035" s="31" t="s">
        <v>3262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3265</v>
      </c>
      <c r="B2036" s="31" t="s">
        <v>3264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3267</v>
      </c>
      <c r="B2037" s="31" t="s">
        <v>3266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3269</v>
      </c>
      <c r="B2038" s="31" t="s">
        <v>3268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5160</v>
      </c>
      <c r="C2039" s="32"/>
      <c r="E2039" s="32"/>
      <c r="F2039" s="32"/>
    </row>
    <row r="2040" spans="1:6" x14ac:dyDescent="0.2">
      <c r="A2040" s="36" t="s">
        <v>3271</v>
      </c>
      <c r="B2040" s="31" t="s">
        <v>3270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3273</v>
      </c>
      <c r="B2041" s="31" t="s">
        <v>3272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3275</v>
      </c>
      <c r="B2042" s="31" t="s">
        <v>3274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3277</v>
      </c>
      <c r="B2043" s="31" t="s">
        <v>3276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3279</v>
      </c>
      <c r="B2044" s="31" t="s">
        <v>3278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5161</v>
      </c>
      <c r="C2045" s="32"/>
      <c r="E2045" s="32"/>
      <c r="F2045" s="32"/>
    </row>
    <row r="2046" spans="1:6" x14ac:dyDescent="0.2">
      <c r="A2046" s="36" t="s">
        <v>3280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3282</v>
      </c>
      <c r="B2047" s="31" t="s">
        <v>3281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5162</v>
      </c>
      <c r="C2048" s="32"/>
      <c r="D2048" s="32"/>
      <c r="E2048" s="32"/>
      <c r="F2048" s="32"/>
    </row>
    <row r="2049" spans="1:7" x14ac:dyDescent="0.2">
      <c r="A2049" s="36" t="s">
        <v>3284</v>
      </c>
      <c r="B2049" s="31" t="s">
        <v>3283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5163</v>
      </c>
      <c r="C2050" s="32"/>
      <c r="E2050" s="32"/>
      <c r="F2050" s="32"/>
    </row>
    <row r="2051" spans="1:7" x14ac:dyDescent="0.2">
      <c r="A2051" s="36" t="s">
        <v>3286</v>
      </c>
      <c r="B2051" s="31" t="s">
        <v>3285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3288</v>
      </c>
      <c r="B2052" s="31" t="s">
        <v>3287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5164</v>
      </c>
      <c r="C2053" s="32"/>
      <c r="D2053" s="32"/>
      <c r="E2053" s="32"/>
      <c r="F2053" s="32"/>
    </row>
    <row r="2054" spans="1:7" x14ac:dyDescent="0.2">
      <c r="A2054" s="36" t="s">
        <v>3290</v>
      </c>
      <c r="B2054" s="31" t="s">
        <v>3289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5165</v>
      </c>
      <c r="C2055" s="32"/>
      <c r="E2055" s="32"/>
      <c r="F2055" s="32"/>
    </row>
    <row r="2056" spans="1:7" x14ac:dyDescent="0.2">
      <c r="A2056" s="36" t="s">
        <v>3292</v>
      </c>
      <c r="B2056" s="31" t="s">
        <v>3291</v>
      </c>
      <c r="C2056" s="37"/>
      <c r="D2056" s="31" t="s">
        <v>149</v>
      </c>
      <c r="E2056" s="37"/>
      <c r="F2056" s="37"/>
    </row>
    <row r="2057" spans="1:7" x14ac:dyDescent="0.2">
      <c r="A2057" s="36" t="s">
        <v>3294</v>
      </c>
      <c r="B2057" s="31" t="s">
        <v>3293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3296</v>
      </c>
      <c r="B2058" s="31" t="s">
        <v>3295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5166</v>
      </c>
      <c r="C2059" s="32"/>
      <c r="E2059" s="32"/>
      <c r="F2059" s="32"/>
    </row>
    <row r="2060" spans="1:7" x14ac:dyDescent="0.2">
      <c r="A2060" s="36" t="s">
        <v>3298</v>
      </c>
      <c r="B2060" s="31" t="s">
        <v>3297</v>
      </c>
      <c r="C2060" s="37"/>
      <c r="D2060" s="31" t="s">
        <v>149</v>
      </c>
      <c r="E2060" s="37"/>
      <c r="F2060" s="37"/>
    </row>
    <row r="2061" spans="1:7" x14ac:dyDescent="0.2">
      <c r="A2061" s="36" t="s">
        <v>3300</v>
      </c>
      <c r="B2061" s="31" t="s">
        <v>3299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5167</v>
      </c>
      <c r="C2062" s="32"/>
      <c r="E2062" s="32"/>
      <c r="F2062" s="32"/>
    </row>
    <row r="2063" spans="1:7" x14ac:dyDescent="0.2">
      <c r="A2063" s="36" t="s">
        <v>3301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3303</v>
      </c>
      <c r="B2064" s="31" t="s">
        <v>3302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5168</v>
      </c>
      <c r="C2065" s="32"/>
      <c r="E2065" s="32"/>
      <c r="F2065" s="32"/>
    </row>
    <row r="2066" spans="1:7" x14ac:dyDescent="0.2">
      <c r="A2066" s="36" t="s">
        <v>3304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3306</v>
      </c>
      <c r="B2067" s="31" t="s">
        <v>3305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3308</v>
      </c>
      <c r="B2068" s="31" t="s">
        <v>3307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3310</v>
      </c>
      <c r="B2069" s="31" t="s">
        <v>3309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3311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3313</v>
      </c>
      <c r="B2071" s="31" t="s">
        <v>3312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5169</v>
      </c>
      <c r="C2072" s="32"/>
      <c r="E2072" s="32"/>
      <c r="F2072" s="32"/>
    </row>
    <row r="2073" spans="1:7" x14ac:dyDescent="0.2">
      <c r="A2073" s="36" t="s">
        <v>3314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3316</v>
      </c>
      <c r="B2074" s="31" t="s">
        <v>3315</v>
      </c>
      <c r="C2074" s="37"/>
      <c r="D2074" s="31" t="s">
        <v>149</v>
      </c>
      <c r="E2074" s="37"/>
      <c r="F2074" s="37"/>
    </row>
    <row r="2075" spans="1:7" x14ac:dyDescent="0.2">
      <c r="A2075" s="36" t="s">
        <v>3318</v>
      </c>
      <c r="B2075" s="31" t="s">
        <v>3317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3319</v>
      </c>
      <c r="B2076" s="31" t="s">
        <v>3317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3320</v>
      </c>
      <c r="B2077" s="31" t="s">
        <v>3317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5170</v>
      </c>
      <c r="C2078" s="32"/>
      <c r="E2078" s="32"/>
      <c r="F2078" s="32"/>
    </row>
    <row r="2079" spans="1:7" x14ac:dyDescent="0.2">
      <c r="A2079" s="36" t="s">
        <v>3322</v>
      </c>
      <c r="B2079" s="31" t="s">
        <v>3321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5171</v>
      </c>
      <c r="C2080" s="32"/>
      <c r="E2080" s="32"/>
      <c r="F2080" s="32"/>
    </row>
    <row r="2081" spans="1:7" x14ac:dyDescent="0.2">
      <c r="A2081" s="36" t="s">
        <v>3324</v>
      </c>
      <c r="B2081" s="31" t="s">
        <v>3323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5172</v>
      </c>
      <c r="C2082" s="32"/>
      <c r="E2082" s="32"/>
      <c r="F2082" s="32"/>
    </row>
    <row r="2083" spans="1:7" x14ac:dyDescent="0.2">
      <c r="A2083" s="36" t="s">
        <v>3325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3327</v>
      </c>
      <c r="B2084" s="31" t="s">
        <v>3326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3328</v>
      </c>
      <c r="C2085" s="37"/>
      <c r="D2085" s="40" t="s">
        <v>149</v>
      </c>
      <c r="E2085" s="37"/>
      <c r="F2085" s="37"/>
    </row>
    <row r="2086" spans="1:7" x14ac:dyDescent="0.2">
      <c r="A2086" s="36" t="s">
        <v>3330</v>
      </c>
      <c r="B2086" s="31" t="s">
        <v>3329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5173</v>
      </c>
      <c r="C2087" s="32"/>
      <c r="E2087" s="32"/>
      <c r="F2087" s="32"/>
    </row>
    <row r="2088" spans="1:7" x14ac:dyDescent="0.2">
      <c r="A2088" s="36" t="s">
        <v>3332</v>
      </c>
      <c r="B2088" s="31" t="s">
        <v>3331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3334</v>
      </c>
      <c r="B2089" s="31" t="s">
        <v>3333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5174</v>
      </c>
      <c r="C2090" s="32"/>
      <c r="E2090" s="32"/>
      <c r="F2090" s="32"/>
    </row>
    <row r="2091" spans="1:7" x14ac:dyDescent="0.2">
      <c r="A2091" s="36" t="s">
        <v>3336</v>
      </c>
      <c r="B2091" s="31" t="s">
        <v>3335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3337</v>
      </c>
      <c r="B2092" s="31" t="s">
        <v>3335</v>
      </c>
      <c r="C2092" s="37"/>
      <c r="D2092" s="31" t="s">
        <v>157</v>
      </c>
      <c r="E2092" s="37"/>
      <c r="F2092" s="37"/>
    </row>
    <row r="2093" spans="1:7" x14ac:dyDescent="0.2">
      <c r="A2093" s="36" t="s">
        <v>3338</v>
      </c>
      <c r="B2093" s="31" t="s">
        <v>3335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5175</v>
      </c>
      <c r="E2094" s="32"/>
      <c r="F2094" s="32"/>
    </row>
    <row r="2095" spans="1:7" ht="15" x14ac:dyDescent="0.25">
      <c r="A2095" s="60" t="s">
        <v>5176</v>
      </c>
      <c r="C2095" s="32"/>
      <c r="E2095" s="32"/>
      <c r="F2095" s="32"/>
    </row>
    <row r="2096" spans="1:7" x14ac:dyDescent="0.2">
      <c r="A2096" s="36" t="s">
        <v>3339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3341</v>
      </c>
      <c r="B2097" s="31" t="s">
        <v>3340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3343</v>
      </c>
      <c r="B2098" s="31" t="s">
        <v>3342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3345</v>
      </c>
      <c r="B2099" s="31" t="s">
        <v>3344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5177</v>
      </c>
      <c r="C2100" s="32"/>
      <c r="E2100" s="32"/>
      <c r="F2100" s="32"/>
    </row>
    <row r="2101" spans="1:7" x14ac:dyDescent="0.2">
      <c r="A2101" s="36" t="s">
        <v>3347</v>
      </c>
      <c r="B2101" s="31" t="s">
        <v>3346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3349</v>
      </c>
      <c r="B2102" s="31" t="s">
        <v>3348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60" t="s">
        <v>5178</v>
      </c>
      <c r="C2103" s="32"/>
      <c r="E2103" s="32"/>
      <c r="F2103" s="32"/>
    </row>
    <row r="2104" spans="1:7" x14ac:dyDescent="0.2">
      <c r="A2104" s="36" t="s">
        <v>3351</v>
      </c>
      <c r="B2104" s="31" t="s">
        <v>3350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5179</v>
      </c>
      <c r="C2105" s="32"/>
      <c r="E2105" s="32"/>
      <c r="F2105" s="32"/>
    </row>
    <row r="2106" spans="1:7" ht="15" x14ac:dyDescent="0.25">
      <c r="A2106" s="60" t="s">
        <v>5180</v>
      </c>
      <c r="E2106" s="32"/>
      <c r="F2106" s="32"/>
    </row>
    <row r="2107" spans="1:7" x14ac:dyDescent="0.2">
      <c r="A2107" s="36" t="s">
        <v>3353</v>
      </c>
      <c r="B2107" s="31" t="s">
        <v>3352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3355</v>
      </c>
      <c r="B2108" s="31" t="s">
        <v>3354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3357</v>
      </c>
      <c r="B2109" s="31" t="s">
        <v>3356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5181</v>
      </c>
      <c r="E2110" s="32"/>
      <c r="F2110" s="32"/>
    </row>
    <row r="2111" spans="1:7" x14ac:dyDescent="0.2">
      <c r="A2111" s="36" t="s">
        <v>3359</v>
      </c>
      <c r="B2111" s="31" t="s">
        <v>3358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3361</v>
      </c>
      <c r="B2112" s="31" t="s">
        <v>3360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3363</v>
      </c>
      <c r="B2113" s="31" t="s">
        <v>3362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3365</v>
      </c>
      <c r="B2114" s="31" t="s">
        <v>3364</v>
      </c>
      <c r="C2114" s="37"/>
      <c r="D2114" s="31" t="s">
        <v>189</v>
      </c>
      <c r="E2114" s="37"/>
      <c r="F2114" s="37"/>
    </row>
    <row r="2115" spans="1:7" x14ac:dyDescent="0.2">
      <c r="A2115" s="36" t="s">
        <v>3367</v>
      </c>
      <c r="B2115" s="31" t="s">
        <v>3366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5182</v>
      </c>
      <c r="C2116" s="32"/>
      <c r="E2116" s="32"/>
      <c r="F2116" s="32"/>
    </row>
    <row r="2117" spans="1:7" x14ac:dyDescent="0.2">
      <c r="A2117" s="36" t="s">
        <v>3368</v>
      </c>
      <c r="C2117" s="37">
        <v>8</v>
      </c>
      <c r="D2117" s="40" t="s">
        <v>149</v>
      </c>
      <c r="E2117" s="37" t="s">
        <v>147</v>
      </c>
      <c r="F2117" s="37" t="s">
        <v>3369</v>
      </c>
    </row>
    <row r="2118" spans="1:7" x14ac:dyDescent="0.2">
      <c r="A2118" s="36" t="s">
        <v>3371</v>
      </c>
      <c r="B2118" s="31" t="s">
        <v>3370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5183</v>
      </c>
      <c r="C2119" s="32"/>
      <c r="E2119" s="32"/>
      <c r="F2119" s="32"/>
    </row>
    <row r="2120" spans="1:7" x14ac:dyDescent="0.2">
      <c r="A2120" s="36" t="s">
        <v>3373</v>
      </c>
      <c r="B2120" s="31" t="s">
        <v>3372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3375</v>
      </c>
      <c r="B2121" s="31" t="s">
        <v>3374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3377</v>
      </c>
      <c r="B2122" s="31" t="s">
        <v>3376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3379</v>
      </c>
      <c r="B2123" s="31" t="s">
        <v>3378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3381</v>
      </c>
      <c r="B2124" s="31" t="s">
        <v>3380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3383</v>
      </c>
      <c r="B2125" s="31" t="s">
        <v>3382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3384</v>
      </c>
      <c r="B2126" s="31" t="s">
        <v>3382</v>
      </c>
      <c r="C2126" s="37"/>
      <c r="D2126" s="31" t="s">
        <v>149</v>
      </c>
      <c r="E2126" s="37"/>
      <c r="F2126" s="37"/>
    </row>
    <row r="2127" spans="1:7" x14ac:dyDescent="0.2">
      <c r="A2127" s="36" t="s">
        <v>3385</v>
      </c>
      <c r="B2127" s="31" t="s">
        <v>3382</v>
      </c>
      <c r="C2127" s="37"/>
      <c r="D2127" s="31" t="s">
        <v>149</v>
      </c>
      <c r="E2127" s="37"/>
      <c r="F2127" s="37"/>
    </row>
    <row r="2128" spans="1:7" x14ac:dyDescent="0.2">
      <c r="A2128" s="36" t="s">
        <v>3387</v>
      </c>
      <c r="B2128" s="31" t="s">
        <v>3386</v>
      </c>
      <c r="C2128" s="37"/>
      <c r="D2128" s="31" t="s">
        <v>149</v>
      </c>
      <c r="E2128" s="37"/>
      <c r="F2128" s="37"/>
    </row>
    <row r="2129" spans="1:7" x14ac:dyDescent="0.2">
      <c r="A2129" s="36" t="s">
        <v>3389</v>
      </c>
      <c r="B2129" s="31" t="s">
        <v>3388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5184</v>
      </c>
      <c r="C2130" s="32"/>
      <c r="E2130" s="32"/>
      <c r="F2130" s="32"/>
    </row>
    <row r="2131" spans="1:7" x14ac:dyDescent="0.2">
      <c r="A2131" s="36" t="s">
        <v>3391</v>
      </c>
      <c r="B2131" s="31" t="s">
        <v>3390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3393</v>
      </c>
      <c r="B2132" s="31" t="s">
        <v>3392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3395</v>
      </c>
      <c r="B2133" s="31" t="s">
        <v>3394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3396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3398</v>
      </c>
      <c r="B2135" s="31" t="s">
        <v>3397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3399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3401</v>
      </c>
      <c r="B2137" s="31" t="s">
        <v>3400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3403</v>
      </c>
      <c r="B2138" s="31" t="s">
        <v>3402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3405</v>
      </c>
      <c r="B2139" s="31" t="s">
        <v>3404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3407</v>
      </c>
      <c r="B2140" s="31" t="s">
        <v>3406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3409</v>
      </c>
      <c r="B2141" s="31" t="s">
        <v>3408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3411</v>
      </c>
      <c r="B2142" s="31" t="s">
        <v>3410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3413</v>
      </c>
      <c r="B2143" s="31" t="s">
        <v>3412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3415</v>
      </c>
      <c r="B2144" s="31" t="s">
        <v>3414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5185</v>
      </c>
      <c r="C2145" s="32"/>
      <c r="E2145" s="32"/>
      <c r="F2145" s="32"/>
    </row>
    <row r="2146" spans="1:7" x14ac:dyDescent="0.2">
      <c r="A2146" s="36" t="s">
        <v>3417</v>
      </c>
      <c r="B2146" s="31" t="s">
        <v>3416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3419</v>
      </c>
      <c r="B2147" s="31" t="s">
        <v>3418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3421</v>
      </c>
      <c r="B2148" s="31" t="s">
        <v>3420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3422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3424</v>
      </c>
      <c r="B2150" s="31" t="s">
        <v>3423</v>
      </c>
      <c r="C2150" s="37"/>
      <c r="D2150" s="31" t="s">
        <v>189</v>
      </c>
      <c r="E2150" s="37"/>
      <c r="F2150" s="37"/>
    </row>
    <row r="2151" spans="1:7" x14ac:dyDescent="0.2">
      <c r="A2151" s="36" t="s">
        <v>3426</v>
      </c>
      <c r="B2151" s="31" t="s">
        <v>3425</v>
      </c>
      <c r="C2151" s="37"/>
      <c r="D2151" s="31" t="s">
        <v>189</v>
      </c>
      <c r="E2151" s="37"/>
      <c r="F2151" s="37"/>
    </row>
    <row r="2152" spans="1:7" x14ac:dyDescent="0.2">
      <c r="A2152" s="36" t="s">
        <v>3428</v>
      </c>
      <c r="B2152" s="31" t="s">
        <v>3427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3429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3431</v>
      </c>
      <c r="B2154" s="31" t="s">
        <v>3430</v>
      </c>
      <c r="C2154" s="37"/>
      <c r="D2154" s="31" t="s">
        <v>189</v>
      </c>
      <c r="E2154" s="37"/>
      <c r="F2154" s="37"/>
    </row>
    <row r="2155" spans="1:7" x14ac:dyDescent="0.2">
      <c r="A2155" s="36" t="s">
        <v>3433</v>
      </c>
      <c r="B2155" s="31" t="s">
        <v>3432</v>
      </c>
      <c r="C2155" s="37"/>
      <c r="D2155" s="31" t="s">
        <v>189</v>
      </c>
      <c r="E2155" s="37"/>
      <c r="F2155" s="37"/>
    </row>
    <row r="2156" spans="1:7" x14ac:dyDescent="0.2">
      <c r="A2156" s="36" t="s">
        <v>3435</v>
      </c>
      <c r="B2156" s="31" t="s">
        <v>3434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3437</v>
      </c>
      <c r="B2157" s="31" t="s">
        <v>3436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3439</v>
      </c>
      <c r="B2158" s="31" t="s">
        <v>3438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3441</v>
      </c>
      <c r="B2159" s="31" t="s">
        <v>3440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3442</v>
      </c>
      <c r="C2160" s="37"/>
      <c r="D2160" s="31" t="s">
        <v>189</v>
      </c>
      <c r="E2160" s="37"/>
      <c r="F2160" s="37"/>
    </row>
    <row r="2161" spans="1:7" x14ac:dyDescent="0.2">
      <c r="A2161" s="36" t="s">
        <v>3443</v>
      </c>
      <c r="B2161" s="31" t="s">
        <v>3440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3445</v>
      </c>
      <c r="B2162" s="31" t="s">
        <v>3444</v>
      </c>
      <c r="C2162" s="37"/>
      <c r="D2162" s="31" t="s">
        <v>189</v>
      </c>
      <c r="E2162" s="37"/>
      <c r="F2162" s="37"/>
    </row>
    <row r="2163" spans="1:7" x14ac:dyDescent="0.2">
      <c r="A2163" s="36" t="s">
        <v>3447</v>
      </c>
      <c r="B2163" s="31" t="s">
        <v>3446</v>
      </c>
      <c r="C2163" s="37"/>
      <c r="D2163" s="31" t="s">
        <v>189</v>
      </c>
      <c r="E2163" s="37"/>
      <c r="F2163" s="37"/>
    </row>
    <row r="2164" spans="1:7" x14ac:dyDescent="0.2">
      <c r="A2164" s="36" t="s">
        <v>3449</v>
      </c>
      <c r="B2164" s="31" t="s">
        <v>3448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5186</v>
      </c>
      <c r="C2165" s="32"/>
      <c r="E2165" s="32"/>
      <c r="F2165" s="32"/>
    </row>
    <row r="2166" spans="1:7" x14ac:dyDescent="0.2">
      <c r="A2166" s="36" t="s">
        <v>3451</v>
      </c>
      <c r="B2166" s="31" t="s">
        <v>3450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3452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3454</v>
      </c>
      <c r="B2168" s="31" t="s">
        <v>3453</v>
      </c>
      <c r="C2168" s="37"/>
      <c r="D2168" s="31" t="s">
        <v>189</v>
      </c>
      <c r="E2168" s="37"/>
      <c r="F2168" s="37"/>
    </row>
    <row r="2169" spans="1:7" x14ac:dyDescent="0.2">
      <c r="A2169" s="36" t="s">
        <v>3456</v>
      </c>
      <c r="B2169" s="31" t="s">
        <v>3455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3458</v>
      </c>
      <c r="B2170" s="31" t="s">
        <v>3457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5187</v>
      </c>
      <c r="C2171" s="32"/>
      <c r="E2171" s="32"/>
      <c r="F2171" s="32"/>
    </row>
    <row r="2172" spans="1:7" x14ac:dyDescent="0.2">
      <c r="A2172" s="36" t="s">
        <v>3460</v>
      </c>
      <c r="B2172" s="31" t="s">
        <v>3459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5188</v>
      </c>
      <c r="C2173" s="32"/>
      <c r="E2173" s="32"/>
      <c r="F2173" s="32"/>
    </row>
    <row r="2174" spans="1:7" x14ac:dyDescent="0.2">
      <c r="A2174" s="36" t="s">
        <v>3462</v>
      </c>
      <c r="B2174" s="31" t="s">
        <v>3461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3463</v>
      </c>
      <c r="B2175" s="31" t="s">
        <v>3461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3464</v>
      </c>
      <c r="B2176" s="31" t="s">
        <v>3461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3466</v>
      </c>
      <c r="B2177" s="31" t="s">
        <v>3465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5189</v>
      </c>
      <c r="C2178" s="32"/>
      <c r="E2178" s="32"/>
      <c r="F2178" s="32"/>
    </row>
    <row r="2179" spans="1:7" x14ac:dyDescent="0.2">
      <c r="A2179" s="36" t="s">
        <v>3467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3469</v>
      </c>
      <c r="B2180" s="31" t="s">
        <v>3468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3470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3472</v>
      </c>
      <c r="B2182" s="31" t="s">
        <v>3471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5190</v>
      </c>
      <c r="C2183" s="32"/>
      <c r="E2183" s="32"/>
      <c r="F2183" s="32"/>
    </row>
    <row r="2184" spans="1:7" x14ac:dyDescent="0.2">
      <c r="A2184" s="36" t="s">
        <v>3474</v>
      </c>
      <c r="B2184" s="31" t="s">
        <v>3473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3476</v>
      </c>
      <c r="B2185" s="31" t="s">
        <v>3475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3477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3479</v>
      </c>
      <c r="B2187" s="31" t="s">
        <v>3478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3481</v>
      </c>
      <c r="B2188" s="31" t="s">
        <v>3480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3483</v>
      </c>
      <c r="B2189" s="31" t="s">
        <v>3482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5191</v>
      </c>
      <c r="C2190" s="32"/>
      <c r="E2190" s="32"/>
      <c r="F2190" s="32"/>
    </row>
    <row r="2191" spans="1:7" x14ac:dyDescent="0.2">
      <c r="A2191" s="36" t="s">
        <v>3484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3486</v>
      </c>
      <c r="B2192" s="31" t="s">
        <v>3485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3488</v>
      </c>
      <c r="B2193" s="31" t="s">
        <v>3487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3490</v>
      </c>
      <c r="B2194" s="31" t="s">
        <v>3489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5192</v>
      </c>
      <c r="C2195" s="32"/>
      <c r="E2195" s="32"/>
      <c r="F2195" s="32"/>
    </row>
    <row r="2196" spans="1:6" x14ac:dyDescent="0.2">
      <c r="A2196" s="36" t="s">
        <v>3492</v>
      </c>
      <c r="B2196" s="31" t="s">
        <v>3491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5193</v>
      </c>
      <c r="C2197" s="32"/>
      <c r="E2197" s="32"/>
      <c r="F2197" s="32"/>
    </row>
    <row r="2198" spans="1:6" x14ac:dyDescent="0.2">
      <c r="A2198" s="36" t="s">
        <v>3494</v>
      </c>
      <c r="B2198" s="31" t="s">
        <v>3493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3496</v>
      </c>
      <c r="B2199" s="31" t="s">
        <v>3495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3498</v>
      </c>
      <c r="B2200" s="31" t="s">
        <v>3497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3499</v>
      </c>
      <c r="B2201" s="31" t="s">
        <v>3497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3500</v>
      </c>
      <c r="B2202" s="31" t="s">
        <v>3497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3501</v>
      </c>
      <c r="B2203" s="31" t="s">
        <v>3497</v>
      </c>
      <c r="C2203" s="37"/>
      <c r="D2203" s="31" t="s">
        <v>149</v>
      </c>
      <c r="E2203" s="37"/>
      <c r="F2203" s="37"/>
    </row>
    <row r="2204" spans="1:6" x14ac:dyDescent="0.2">
      <c r="A2204" s="36" t="s">
        <v>3503</v>
      </c>
      <c r="B2204" s="31" t="s">
        <v>3502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3505</v>
      </c>
      <c r="B2205" s="31" t="s">
        <v>3504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3507</v>
      </c>
      <c r="B2206" s="31" t="s">
        <v>3506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3508</v>
      </c>
      <c r="B2207" s="31" t="s">
        <v>3506</v>
      </c>
      <c r="C2207" s="37"/>
      <c r="D2207" s="31" t="s">
        <v>149</v>
      </c>
      <c r="E2207" s="37"/>
      <c r="F2207" s="37"/>
    </row>
    <row r="2208" spans="1:6" x14ac:dyDescent="0.2">
      <c r="A2208" s="36" t="s">
        <v>3509</v>
      </c>
      <c r="B2208" s="31" t="s">
        <v>3506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5194</v>
      </c>
      <c r="C2209" s="32"/>
      <c r="E2209" s="32"/>
      <c r="F2209" s="32"/>
    </row>
    <row r="2210" spans="1:7" x14ac:dyDescent="0.2">
      <c r="A2210" s="36" t="s">
        <v>3511</v>
      </c>
      <c r="B2210" s="31" t="s">
        <v>3510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3513</v>
      </c>
      <c r="B2211" s="31" t="s">
        <v>3512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5195</v>
      </c>
      <c r="C2212" s="32"/>
      <c r="D2212" s="32"/>
      <c r="E2212" s="32"/>
      <c r="F2212" s="32"/>
    </row>
    <row r="2213" spans="1:7" ht="15" x14ac:dyDescent="0.25">
      <c r="A2213" s="60" t="s">
        <v>5196</v>
      </c>
      <c r="C2213" s="32"/>
      <c r="E2213" s="32"/>
      <c r="F2213" s="32"/>
    </row>
    <row r="2214" spans="1:7" x14ac:dyDescent="0.2">
      <c r="A2214" s="36" t="s">
        <v>3515</v>
      </c>
      <c r="B2214" s="31" t="s">
        <v>3514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3517</v>
      </c>
      <c r="B2215" s="31" t="s">
        <v>3516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3519</v>
      </c>
      <c r="B2216" s="31" t="s">
        <v>3518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5197</v>
      </c>
      <c r="C2217" s="32"/>
      <c r="D2217" s="32"/>
      <c r="E2217" s="32"/>
      <c r="F2217" s="32"/>
    </row>
    <row r="2218" spans="1:7" x14ac:dyDescent="0.2">
      <c r="A2218" s="36" t="s">
        <v>3521</v>
      </c>
      <c r="B2218" s="31" t="s">
        <v>3520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5198</v>
      </c>
      <c r="C2219" s="32"/>
      <c r="E2219" s="32"/>
      <c r="F2219" s="32"/>
    </row>
    <row r="2220" spans="1:7" x14ac:dyDescent="0.2">
      <c r="A2220" s="36" t="s">
        <v>3523</v>
      </c>
      <c r="B2220" s="31" t="s">
        <v>3522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5199</v>
      </c>
      <c r="C2221" s="32"/>
      <c r="E2221" s="32"/>
      <c r="F2221" s="32"/>
    </row>
    <row r="2222" spans="1:7" x14ac:dyDescent="0.2">
      <c r="A2222" s="36" t="s">
        <v>3525</v>
      </c>
      <c r="B2222" s="31" t="s">
        <v>3524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3527</v>
      </c>
      <c r="B2223" s="31" t="s">
        <v>3526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3528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3530</v>
      </c>
      <c r="B2225" s="31" t="s">
        <v>3529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3532</v>
      </c>
      <c r="B2226" s="31" t="s">
        <v>3531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5200</v>
      </c>
      <c r="C2227" s="32"/>
      <c r="E2227" s="32"/>
      <c r="F2227" s="32"/>
    </row>
    <row r="2228" spans="1:7" x14ac:dyDescent="0.2">
      <c r="A2228" s="36" t="s">
        <v>3534</v>
      </c>
      <c r="B2228" s="31" t="s">
        <v>3533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3536</v>
      </c>
      <c r="B2229" s="31" t="s">
        <v>3535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3538</v>
      </c>
      <c r="B2230" s="31" t="s">
        <v>3537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5201</v>
      </c>
      <c r="C2231" s="32"/>
      <c r="E2231" s="32"/>
      <c r="F2231" s="32"/>
    </row>
    <row r="2232" spans="1:7" x14ac:dyDescent="0.2">
      <c r="A2232" s="36" t="s">
        <v>3540</v>
      </c>
      <c r="B2232" s="31" t="s">
        <v>3539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3543</v>
      </c>
      <c r="B2233" s="31" t="s">
        <v>3542</v>
      </c>
      <c r="C2233" s="37">
        <v>7</v>
      </c>
      <c r="D2233" s="31" t="s">
        <v>3541</v>
      </c>
      <c r="E2233" s="37" t="s">
        <v>147</v>
      </c>
      <c r="F2233" s="37" t="s">
        <v>222</v>
      </c>
    </row>
    <row r="2234" spans="1:7" x14ac:dyDescent="0.2">
      <c r="A2234" s="36" t="s">
        <v>3545</v>
      </c>
      <c r="B2234" s="31" t="s">
        <v>3544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3547</v>
      </c>
      <c r="B2235" s="31" t="s">
        <v>3546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3549</v>
      </c>
      <c r="B2236" s="31" t="s">
        <v>3548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3551</v>
      </c>
      <c r="B2237" s="31" t="s">
        <v>3550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3553</v>
      </c>
      <c r="B2238" s="31" t="s">
        <v>3552</v>
      </c>
      <c r="C2238" s="37">
        <v>8</v>
      </c>
      <c r="D2238" s="31" t="s">
        <v>3541</v>
      </c>
      <c r="E2238" s="37" t="s">
        <v>147</v>
      </c>
      <c r="F2238" s="37" t="s">
        <v>222</v>
      </c>
    </row>
    <row r="2239" spans="1:7" x14ac:dyDescent="0.2">
      <c r="A2239" s="36" t="s">
        <v>3555</v>
      </c>
      <c r="C2239" s="32">
        <v>6</v>
      </c>
      <c r="D2239" s="31" t="s">
        <v>3554</v>
      </c>
      <c r="E2239" s="37" t="s">
        <v>147</v>
      </c>
      <c r="F2239" s="37" t="s">
        <v>222</v>
      </c>
    </row>
    <row r="2240" spans="1:7" x14ac:dyDescent="0.2">
      <c r="A2240" s="36" t="s">
        <v>3557</v>
      </c>
      <c r="B2240" s="31" t="s">
        <v>3556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3559</v>
      </c>
      <c r="B2241" s="31" t="s">
        <v>3558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3561</v>
      </c>
      <c r="B2242" s="31" t="s">
        <v>3560</v>
      </c>
      <c r="C2242" s="37">
        <v>7</v>
      </c>
      <c r="D2242" s="31" t="s">
        <v>3541</v>
      </c>
      <c r="E2242" s="37" t="s">
        <v>147</v>
      </c>
      <c r="F2242" s="37" t="s">
        <v>222</v>
      </c>
    </row>
    <row r="2243" spans="1:7" x14ac:dyDescent="0.2">
      <c r="A2243" s="36" t="s">
        <v>3563</v>
      </c>
      <c r="B2243" s="31" t="s">
        <v>3562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3565</v>
      </c>
      <c r="B2244" s="31" t="s">
        <v>3564</v>
      </c>
      <c r="C2244" s="37">
        <v>5</v>
      </c>
      <c r="D2244" s="31" t="s">
        <v>3541</v>
      </c>
      <c r="E2244" s="37" t="s">
        <v>147</v>
      </c>
      <c r="F2244" s="37" t="s">
        <v>222</v>
      </c>
    </row>
    <row r="2245" spans="1:7" x14ac:dyDescent="0.2">
      <c r="A2245" s="36" t="s">
        <v>3567</v>
      </c>
      <c r="B2245" s="31" t="s">
        <v>3566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3569</v>
      </c>
      <c r="B2246" s="31" t="s">
        <v>3568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3571</v>
      </c>
      <c r="B2247" s="31" t="s">
        <v>3570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3573</v>
      </c>
      <c r="B2248" s="31" t="s">
        <v>3572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3575</v>
      </c>
      <c r="B2249" s="31" t="s">
        <v>3574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3577</v>
      </c>
      <c r="B2250" s="31" t="s">
        <v>3576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3578</v>
      </c>
      <c r="B2251" s="31" t="s">
        <v>3576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3579</v>
      </c>
      <c r="B2252" s="31" t="s">
        <v>3576</v>
      </c>
      <c r="C2252" s="37"/>
      <c r="D2252" s="31" t="s">
        <v>768</v>
      </c>
      <c r="E2252" s="37"/>
      <c r="F2252" s="37"/>
    </row>
    <row r="2253" spans="1:7" x14ac:dyDescent="0.2">
      <c r="A2253" s="36" t="s">
        <v>3581</v>
      </c>
      <c r="B2253" s="31" t="s">
        <v>3580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3583</v>
      </c>
      <c r="B2254" s="31" t="s">
        <v>3582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3585</v>
      </c>
      <c r="B2255" s="31" t="s">
        <v>3584</v>
      </c>
      <c r="C2255" s="37">
        <v>8</v>
      </c>
      <c r="D2255" s="31" t="s">
        <v>3541</v>
      </c>
      <c r="E2255" s="37" t="s">
        <v>147</v>
      </c>
      <c r="F2255" s="37" t="s">
        <v>222</v>
      </c>
    </row>
    <row r="2256" spans="1:7" ht="15" x14ac:dyDescent="0.25">
      <c r="A2256" s="60" t="s">
        <v>5202</v>
      </c>
      <c r="C2256" s="32"/>
      <c r="E2256" s="32"/>
      <c r="F2256" s="32"/>
    </row>
    <row r="2257" spans="1:7" x14ac:dyDescent="0.2">
      <c r="A2257" s="36" t="s">
        <v>3587</v>
      </c>
      <c r="B2257" s="31" t="s">
        <v>3586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3589</v>
      </c>
      <c r="B2258" s="31" t="s">
        <v>3588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3590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3592</v>
      </c>
      <c r="B2260" s="31" t="s">
        <v>3591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3594</v>
      </c>
      <c r="B2261" s="31" t="s">
        <v>3593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3596</v>
      </c>
      <c r="B2262" s="31" t="s">
        <v>3595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3598</v>
      </c>
      <c r="B2263" s="31" t="s">
        <v>3597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3599</v>
      </c>
      <c r="C2264" s="37"/>
      <c r="D2264" s="40" t="s">
        <v>149</v>
      </c>
      <c r="E2264" s="37"/>
      <c r="F2264" s="37"/>
    </row>
    <row r="2265" spans="1:7" x14ac:dyDescent="0.2">
      <c r="A2265" s="36" t="s">
        <v>3601</v>
      </c>
      <c r="B2265" s="31" t="s">
        <v>3600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3603</v>
      </c>
      <c r="B2266" s="31" t="s">
        <v>3602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3605</v>
      </c>
      <c r="B2267" s="31" t="s">
        <v>3604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3606</v>
      </c>
      <c r="C2268" s="37"/>
      <c r="D2268" s="31" t="s">
        <v>149</v>
      </c>
      <c r="E2268" s="37"/>
      <c r="F2268" s="37"/>
    </row>
    <row r="2269" spans="1:7" x14ac:dyDescent="0.2">
      <c r="A2269" s="36" t="s">
        <v>3608</v>
      </c>
      <c r="B2269" s="31" t="s">
        <v>3607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3610</v>
      </c>
      <c r="B2270" s="31" t="s">
        <v>3609</v>
      </c>
      <c r="C2270" s="32"/>
      <c r="D2270" s="31" t="s">
        <v>149</v>
      </c>
      <c r="E2270" s="32"/>
      <c r="F2270" s="32"/>
    </row>
    <row r="2271" spans="1:7" x14ac:dyDescent="0.2">
      <c r="A2271" s="36" t="s">
        <v>3612</v>
      </c>
      <c r="B2271" s="31" t="s">
        <v>3611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3614</v>
      </c>
      <c r="B2272" s="31" t="s">
        <v>3613</v>
      </c>
      <c r="C2272" s="32"/>
      <c r="D2272" s="31" t="s">
        <v>149</v>
      </c>
      <c r="E2272" s="32"/>
      <c r="F2272" s="32"/>
    </row>
    <row r="2273" spans="1:7" x14ac:dyDescent="0.2">
      <c r="A2273" s="36" t="s">
        <v>3615</v>
      </c>
      <c r="B2273" s="31" t="s">
        <v>3613</v>
      </c>
      <c r="C2273" s="37"/>
      <c r="D2273" s="31" t="s">
        <v>149</v>
      </c>
      <c r="E2273" s="37"/>
      <c r="F2273" s="37"/>
    </row>
    <row r="2274" spans="1:7" x14ac:dyDescent="0.2">
      <c r="A2274" s="36" t="s">
        <v>3616</v>
      </c>
      <c r="B2274" s="31" t="s">
        <v>3613</v>
      </c>
      <c r="C2274" s="37"/>
      <c r="D2274" s="31" t="s">
        <v>149</v>
      </c>
      <c r="E2274" s="37"/>
      <c r="F2274" s="37"/>
    </row>
    <row r="2275" spans="1:7" x14ac:dyDescent="0.2">
      <c r="A2275" s="36" t="s">
        <v>3617</v>
      </c>
      <c r="B2275" s="31" t="s">
        <v>3613</v>
      </c>
      <c r="C2275" s="37"/>
      <c r="D2275" s="31" t="s">
        <v>149</v>
      </c>
      <c r="E2275" s="37"/>
      <c r="F2275" s="37"/>
    </row>
    <row r="2276" spans="1:7" x14ac:dyDescent="0.2">
      <c r="A2276" s="36" t="s">
        <v>3619</v>
      </c>
      <c r="B2276" s="31" t="s">
        <v>3618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3621</v>
      </c>
      <c r="B2277" s="31" t="s">
        <v>3620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3623</v>
      </c>
      <c r="B2278" s="31" t="s">
        <v>3622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5203</v>
      </c>
      <c r="C2279" s="32"/>
      <c r="E2279" s="32"/>
      <c r="F2279" s="32"/>
    </row>
    <row r="2280" spans="1:7" x14ac:dyDescent="0.2">
      <c r="A2280" s="36" t="s">
        <v>3625</v>
      </c>
      <c r="B2280" s="31" t="s">
        <v>3624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3627</v>
      </c>
      <c r="B2281" s="31" t="s">
        <v>3626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3629</v>
      </c>
      <c r="B2282" s="31" t="s">
        <v>3628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3631</v>
      </c>
      <c r="B2283" s="31" t="s">
        <v>3630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5204</v>
      </c>
      <c r="C2284" s="32"/>
      <c r="E2284" s="32"/>
      <c r="F2284" s="32"/>
    </row>
    <row r="2285" spans="1:7" x14ac:dyDescent="0.2">
      <c r="A2285" s="36" t="s">
        <v>3633</v>
      </c>
      <c r="B2285" s="31" t="s">
        <v>3632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5205</v>
      </c>
      <c r="C2286" s="32"/>
      <c r="E2286" s="32"/>
      <c r="F2286" s="32"/>
    </row>
    <row r="2287" spans="1:7" ht="15" x14ac:dyDescent="0.25">
      <c r="A2287" s="60" t="s">
        <v>5206</v>
      </c>
      <c r="C2287" s="32"/>
      <c r="E2287" s="32"/>
      <c r="F2287" s="32"/>
    </row>
    <row r="2288" spans="1:7" x14ac:dyDescent="0.2">
      <c r="A2288" s="36" t="s">
        <v>3635</v>
      </c>
      <c r="B2288" s="31" t="s">
        <v>3634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5207</v>
      </c>
      <c r="C2289" s="32"/>
      <c r="E2289" s="32"/>
      <c r="F2289" s="32"/>
    </row>
    <row r="2290" spans="1:6" x14ac:dyDescent="0.2">
      <c r="A2290" s="36" t="s">
        <v>3637</v>
      </c>
      <c r="B2290" s="31" t="s">
        <v>3636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3638</v>
      </c>
      <c r="B2291" s="31" t="s">
        <v>3636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3639</v>
      </c>
      <c r="B2292" s="31" t="s">
        <v>3636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3641</v>
      </c>
      <c r="B2293" s="31" t="s">
        <v>3640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3643</v>
      </c>
      <c r="B2294" s="31" t="s">
        <v>3642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3645</v>
      </c>
      <c r="B2295" s="31" t="s">
        <v>3644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3647</v>
      </c>
      <c r="B2296" s="31" t="s">
        <v>3646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3648</v>
      </c>
      <c r="B2297" s="31" t="s">
        <v>3646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3649</v>
      </c>
      <c r="B2298" s="31" t="s">
        <v>3646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3650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3652</v>
      </c>
      <c r="B2300" s="31" t="s">
        <v>3651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5208</v>
      </c>
      <c r="C2301" s="32"/>
      <c r="E2301" s="32"/>
      <c r="F2301" s="32"/>
    </row>
    <row r="2302" spans="1:6" x14ac:dyDescent="0.2">
      <c r="A2302" s="36" t="s">
        <v>3654</v>
      </c>
      <c r="B2302" s="31" t="s">
        <v>3653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3656</v>
      </c>
      <c r="B2303" s="31" t="s">
        <v>3655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3658</v>
      </c>
      <c r="B2304" s="31" t="s">
        <v>3657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5209</v>
      </c>
      <c r="C2305" s="32"/>
      <c r="E2305" s="32"/>
      <c r="F2305" s="32"/>
    </row>
    <row r="2306" spans="1:7" ht="15" x14ac:dyDescent="0.25">
      <c r="A2306" s="60" t="s">
        <v>5210</v>
      </c>
      <c r="C2306" s="32"/>
      <c r="E2306" s="32"/>
      <c r="F2306" s="32"/>
    </row>
    <row r="2307" spans="1:7" x14ac:dyDescent="0.2">
      <c r="A2307" s="36" t="s">
        <v>3660</v>
      </c>
      <c r="B2307" s="31" t="s">
        <v>3659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3661</v>
      </c>
      <c r="C2308" s="37">
        <v>2</v>
      </c>
      <c r="E2308" s="37" t="s">
        <v>147</v>
      </c>
      <c r="F2308" s="37" t="s">
        <v>156</v>
      </c>
    </row>
    <row r="2309" spans="1:7" x14ac:dyDescent="0.2">
      <c r="A2309" s="36" t="s">
        <v>3663</v>
      </c>
      <c r="B2309" s="31" t="s">
        <v>3662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5211</v>
      </c>
      <c r="B2310" s="32"/>
      <c r="C2310" s="32"/>
      <c r="D2310" s="32"/>
      <c r="E2310" s="32"/>
      <c r="F2310" s="32"/>
    </row>
    <row r="2311" spans="1:7" x14ac:dyDescent="0.2">
      <c r="A2311" s="36" t="s">
        <v>3665</v>
      </c>
      <c r="B2311" s="31" t="s">
        <v>3664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3667</v>
      </c>
      <c r="B2312" s="31" t="s">
        <v>3666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5212</v>
      </c>
      <c r="C2313" s="32"/>
      <c r="E2313" s="32"/>
      <c r="F2313" s="32"/>
    </row>
    <row r="2314" spans="1:7" ht="15" x14ac:dyDescent="0.25">
      <c r="A2314" s="60" t="s">
        <v>5213</v>
      </c>
      <c r="C2314" s="32"/>
      <c r="E2314" s="32"/>
      <c r="F2314" s="32"/>
    </row>
    <row r="2315" spans="1:7" x14ac:dyDescent="0.2">
      <c r="A2315" s="36" t="s">
        <v>3669</v>
      </c>
      <c r="B2315" s="31" t="s">
        <v>3668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3671</v>
      </c>
      <c r="B2316" s="31" t="s">
        <v>3670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3672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3673</v>
      </c>
      <c r="C2318" s="37">
        <v>7</v>
      </c>
      <c r="D2318" s="31" t="s">
        <v>149</v>
      </c>
      <c r="E2318" s="37" t="s">
        <v>147</v>
      </c>
      <c r="F2318" s="37" t="s">
        <v>3168</v>
      </c>
    </row>
    <row r="2319" spans="1:7" x14ac:dyDescent="0.2">
      <c r="A2319" s="36" t="s">
        <v>3675</v>
      </c>
      <c r="B2319" s="31" t="s">
        <v>3674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3677</v>
      </c>
      <c r="B2320" s="31" t="s">
        <v>3676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3679</v>
      </c>
      <c r="B2321" s="31" t="s">
        <v>3678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5214</v>
      </c>
      <c r="C2322" s="32"/>
      <c r="E2322" s="32"/>
      <c r="F2322" s="32"/>
    </row>
    <row r="2323" spans="1:7" x14ac:dyDescent="0.2">
      <c r="A2323" s="36" t="s">
        <v>3681</v>
      </c>
      <c r="B2323" s="31" t="s">
        <v>3680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3683</v>
      </c>
      <c r="B2324" s="31" t="s">
        <v>3682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3685</v>
      </c>
      <c r="B2325" s="31" t="s">
        <v>3684</v>
      </c>
      <c r="C2325" s="37"/>
      <c r="D2325" s="32" t="s">
        <v>157</v>
      </c>
      <c r="E2325" s="37"/>
      <c r="F2325" s="37"/>
    </row>
    <row r="2326" spans="1:7" x14ac:dyDescent="0.2">
      <c r="A2326" s="36" t="s">
        <v>3687</v>
      </c>
      <c r="B2326" s="31" t="s">
        <v>3686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3688</v>
      </c>
      <c r="B2327" s="31" t="s">
        <v>3684</v>
      </c>
      <c r="C2327" s="37"/>
      <c r="D2327" s="31" t="s">
        <v>157</v>
      </c>
      <c r="E2327" s="37"/>
      <c r="F2327" s="37"/>
    </row>
    <row r="2328" spans="1:7" x14ac:dyDescent="0.2">
      <c r="A2328" s="36" t="s">
        <v>3690</v>
      </c>
      <c r="B2328" s="31" t="s">
        <v>3689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3692</v>
      </c>
      <c r="B2329" s="31" t="s">
        <v>3691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3694</v>
      </c>
      <c r="B2330" s="31" t="s">
        <v>3693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5215</v>
      </c>
      <c r="C2331" s="32"/>
      <c r="E2331" s="32"/>
      <c r="F2331" s="32"/>
    </row>
    <row r="2332" spans="1:7" x14ac:dyDescent="0.2">
      <c r="A2332" s="36" t="s">
        <v>3696</v>
      </c>
      <c r="B2332" s="31" t="s">
        <v>3695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3698</v>
      </c>
      <c r="B2333" s="31" t="s">
        <v>3697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3700</v>
      </c>
      <c r="B2334" s="31" t="s">
        <v>3699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3702</v>
      </c>
      <c r="B2335" s="31" t="s">
        <v>3701</v>
      </c>
      <c r="C2335" s="37"/>
      <c r="D2335" s="31" t="s">
        <v>157</v>
      </c>
      <c r="E2335" s="37"/>
      <c r="F2335" s="37"/>
    </row>
    <row r="2336" spans="1:7" x14ac:dyDescent="0.2">
      <c r="A2336" s="36" t="s">
        <v>3703</v>
      </c>
      <c r="B2336" s="31" t="s">
        <v>3684</v>
      </c>
      <c r="C2336" s="37"/>
      <c r="D2336" s="31" t="s">
        <v>157</v>
      </c>
      <c r="E2336" s="37"/>
      <c r="F2336" s="37"/>
    </row>
    <row r="2337" spans="1:7" x14ac:dyDescent="0.2">
      <c r="A2337" s="36" t="s">
        <v>3705</v>
      </c>
      <c r="B2337" s="31" t="s">
        <v>3704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3707</v>
      </c>
      <c r="B2338" s="31" t="s">
        <v>3706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3708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3710</v>
      </c>
      <c r="B2340" s="31" t="s">
        <v>3709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3712</v>
      </c>
      <c r="B2341" s="31" t="s">
        <v>3711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3714</v>
      </c>
      <c r="B2342" s="31" t="s">
        <v>3713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3716</v>
      </c>
      <c r="B2343" s="31" t="s">
        <v>3715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3718</v>
      </c>
      <c r="B2344" s="31" t="s">
        <v>3717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3719</v>
      </c>
      <c r="B2345" s="31" t="s">
        <v>3717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3720</v>
      </c>
      <c r="B2346" s="31" t="s">
        <v>3717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3722</v>
      </c>
      <c r="B2347" s="31" t="s">
        <v>3721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3724</v>
      </c>
      <c r="B2348" s="31" t="s">
        <v>3723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3725</v>
      </c>
      <c r="B2349" s="31" t="s">
        <v>3723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3726</v>
      </c>
      <c r="B2350" s="31" t="s">
        <v>3723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3728</v>
      </c>
      <c r="B2351" s="31" t="s">
        <v>3727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3730</v>
      </c>
      <c r="B2352" s="31" t="s">
        <v>3729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3732</v>
      </c>
      <c r="B2353" s="31" t="s">
        <v>3731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3733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3735</v>
      </c>
      <c r="B2355" s="31" t="s">
        <v>3734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3737</v>
      </c>
      <c r="B2356" s="31" t="s">
        <v>3736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3739</v>
      </c>
      <c r="B2357" s="31" t="s">
        <v>3738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3741</v>
      </c>
      <c r="B2358" s="31" t="s">
        <v>3740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3742</v>
      </c>
      <c r="B2359" s="31" t="s">
        <v>3740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3743</v>
      </c>
      <c r="B2360" s="31" t="s">
        <v>3740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5216</v>
      </c>
      <c r="C2361" s="32"/>
      <c r="E2361" s="32"/>
      <c r="F2361" s="32"/>
    </row>
    <row r="2362" spans="1:6" x14ac:dyDescent="0.2">
      <c r="A2362" s="36" t="s">
        <v>3745</v>
      </c>
      <c r="B2362" s="31" t="s">
        <v>3744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5217</v>
      </c>
      <c r="C2363" s="32"/>
      <c r="E2363" s="32"/>
      <c r="F2363" s="32"/>
    </row>
    <row r="2364" spans="1:6" x14ac:dyDescent="0.2">
      <c r="A2364" s="36" t="s">
        <v>3747</v>
      </c>
      <c r="B2364" s="31" t="s">
        <v>3746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3749</v>
      </c>
      <c r="B2365" s="31" t="s">
        <v>3748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5218</v>
      </c>
      <c r="C2366" s="32"/>
      <c r="E2366" s="32"/>
      <c r="F2366" s="32"/>
    </row>
    <row r="2367" spans="1:6" x14ac:dyDescent="0.2">
      <c r="A2367" s="36" t="s">
        <v>3751</v>
      </c>
      <c r="B2367" s="31" t="s">
        <v>3750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3753</v>
      </c>
      <c r="B2368" s="31" t="s">
        <v>3752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5219</v>
      </c>
      <c r="C2369" s="32"/>
      <c r="E2369" s="32"/>
      <c r="F2369" s="32"/>
    </row>
    <row r="2370" spans="1:7" x14ac:dyDescent="0.2">
      <c r="A2370" s="36" t="s">
        <v>3754</v>
      </c>
      <c r="C2370" s="37"/>
      <c r="D2370" s="40" t="s">
        <v>149</v>
      </c>
      <c r="E2370" s="37"/>
      <c r="F2370" s="37"/>
    </row>
    <row r="2371" spans="1:7" x14ac:dyDescent="0.2">
      <c r="A2371" s="36" t="s">
        <v>3756</v>
      </c>
      <c r="B2371" s="31" t="s">
        <v>3755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5220</v>
      </c>
      <c r="C2372" s="32"/>
      <c r="E2372" s="32"/>
      <c r="F2372" s="32"/>
    </row>
    <row r="2373" spans="1:7" x14ac:dyDescent="0.2">
      <c r="A2373" s="36" t="s">
        <v>3758</v>
      </c>
      <c r="B2373" s="31" t="s">
        <v>3757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5221</v>
      </c>
      <c r="C2374" s="32"/>
      <c r="E2374" s="32"/>
      <c r="F2374" s="32"/>
    </row>
    <row r="2375" spans="1:7" x14ac:dyDescent="0.2">
      <c r="A2375" s="36" t="s">
        <v>3760</v>
      </c>
      <c r="B2375" s="31" t="s">
        <v>3759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5222</v>
      </c>
      <c r="C2376" s="32"/>
      <c r="E2376" s="32"/>
      <c r="F2376" s="32"/>
    </row>
    <row r="2377" spans="1:7" x14ac:dyDescent="0.2">
      <c r="A2377" s="36" t="s">
        <v>3761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3763</v>
      </c>
      <c r="B2378" s="31" t="s">
        <v>3762</v>
      </c>
      <c r="C2378" s="37"/>
      <c r="D2378" s="31" t="s">
        <v>157</v>
      </c>
      <c r="E2378" s="37"/>
      <c r="F2378" s="37"/>
    </row>
    <row r="2379" spans="1:7" x14ac:dyDescent="0.2">
      <c r="A2379" s="36" t="s">
        <v>3765</v>
      </c>
      <c r="B2379" s="31" t="s">
        <v>3764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3767</v>
      </c>
      <c r="B2380" s="31" t="s">
        <v>3766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3769</v>
      </c>
      <c r="B2381" s="31" t="s">
        <v>3768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3771</v>
      </c>
      <c r="B2382" s="31" t="s">
        <v>3770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5223</v>
      </c>
      <c r="C2383" s="32"/>
      <c r="E2383" s="32"/>
      <c r="F2383" s="32"/>
    </row>
    <row r="2384" spans="1:7" x14ac:dyDescent="0.2">
      <c r="A2384" s="36" t="s">
        <v>3773</v>
      </c>
      <c r="B2384" s="31" t="s">
        <v>3772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3774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3776</v>
      </c>
      <c r="B2386" s="31" t="s">
        <v>3775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3778</v>
      </c>
      <c r="B2387" s="31" t="s">
        <v>3777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3780</v>
      </c>
      <c r="B2388" s="31" t="s">
        <v>3779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3782</v>
      </c>
      <c r="B2389" s="31" t="s">
        <v>3781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3784</v>
      </c>
      <c r="B2390" s="31" t="s">
        <v>3783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3786</v>
      </c>
      <c r="B2391" s="31" t="s">
        <v>3785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3788</v>
      </c>
      <c r="B2392" s="31" t="s">
        <v>3787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3790</v>
      </c>
      <c r="B2393" s="31" t="s">
        <v>3789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3791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3793</v>
      </c>
      <c r="B2395" s="31" t="s">
        <v>3792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5" t="s">
        <v>5432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3795</v>
      </c>
      <c r="B2397" s="31" t="s">
        <v>3794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3797</v>
      </c>
      <c r="B2398" s="31" t="s">
        <v>3796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5224</v>
      </c>
      <c r="C2399" s="32"/>
      <c r="E2399" s="32"/>
      <c r="F2399" s="32"/>
    </row>
    <row r="2400" spans="1:6" x14ac:dyDescent="0.2">
      <c r="A2400" s="36" t="s">
        <v>3799</v>
      </c>
      <c r="B2400" s="31" t="s">
        <v>3798</v>
      </c>
      <c r="C2400" s="39">
        <v>0</v>
      </c>
      <c r="D2400" s="31" t="s">
        <v>3554</v>
      </c>
      <c r="E2400" s="37" t="s">
        <v>152</v>
      </c>
      <c r="F2400" s="37" t="s">
        <v>163</v>
      </c>
    </row>
    <row r="2401" spans="1:7" x14ac:dyDescent="0.2">
      <c r="A2401" s="36" t="s">
        <v>3800</v>
      </c>
      <c r="C2401" s="32"/>
      <c r="D2401" s="31" t="s">
        <v>149</v>
      </c>
      <c r="E2401" s="37"/>
      <c r="F2401" s="37"/>
    </row>
    <row r="2402" spans="1:7" x14ac:dyDescent="0.2">
      <c r="A2402" s="36" t="s">
        <v>3802</v>
      </c>
      <c r="B2402" s="31" t="s">
        <v>3801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3803</v>
      </c>
      <c r="B2403" s="31" t="s">
        <v>3801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3804</v>
      </c>
      <c r="B2404" s="31" t="s">
        <v>3801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3806</v>
      </c>
      <c r="B2405" s="31" t="s">
        <v>3805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3808</v>
      </c>
      <c r="B2406" s="31" t="s">
        <v>3807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3810</v>
      </c>
      <c r="B2407" s="31" t="s">
        <v>3809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5225</v>
      </c>
      <c r="C2408" s="32"/>
      <c r="E2408" s="32"/>
      <c r="F2408" s="32"/>
    </row>
    <row r="2409" spans="1:7" x14ac:dyDescent="0.2">
      <c r="A2409" s="36" t="s">
        <v>3812</v>
      </c>
      <c r="B2409" s="31" t="s">
        <v>3811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3813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3815</v>
      </c>
      <c r="B2411" s="31" t="s">
        <v>3814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3817</v>
      </c>
      <c r="B2412" s="31" t="s">
        <v>3816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3819</v>
      </c>
      <c r="B2413" s="31" t="s">
        <v>3818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3821</v>
      </c>
      <c r="B2414" s="31" t="s">
        <v>3820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5226</v>
      </c>
      <c r="C2415" s="32"/>
      <c r="E2415" s="32"/>
      <c r="F2415" s="32"/>
    </row>
    <row r="2416" spans="1:7" x14ac:dyDescent="0.2">
      <c r="A2416" s="36" t="s">
        <v>3822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3824</v>
      </c>
      <c r="B2417" s="31" t="s">
        <v>3823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3826</v>
      </c>
      <c r="B2418" s="31" t="s">
        <v>3825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3828</v>
      </c>
      <c r="B2419" s="31" t="s">
        <v>3827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5227</v>
      </c>
      <c r="C2420" s="32"/>
      <c r="E2420" s="32"/>
      <c r="F2420" s="32"/>
    </row>
    <row r="2421" spans="1:7" x14ac:dyDescent="0.2">
      <c r="A2421" s="36" t="s">
        <v>3830</v>
      </c>
      <c r="B2421" s="31" t="s">
        <v>3829</v>
      </c>
      <c r="C2421" s="32"/>
      <c r="D2421" s="31" t="s">
        <v>157</v>
      </c>
      <c r="E2421" s="37"/>
      <c r="F2421" s="37"/>
    </row>
    <row r="2422" spans="1:7" x14ac:dyDescent="0.2">
      <c r="A2422" s="36" t="s">
        <v>3832</v>
      </c>
      <c r="B2422" s="31" t="s">
        <v>3831</v>
      </c>
      <c r="C2422" s="32"/>
      <c r="D2422" s="31" t="s">
        <v>157</v>
      </c>
      <c r="E2422" s="37"/>
      <c r="F2422" s="37"/>
    </row>
    <row r="2423" spans="1:7" x14ac:dyDescent="0.2">
      <c r="A2423" s="36" t="s">
        <v>5421</v>
      </c>
      <c r="B2423" s="31" t="s">
        <v>3833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3834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3836</v>
      </c>
      <c r="B2425" s="31" t="s">
        <v>3835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3838</v>
      </c>
      <c r="B2426" s="31" t="s">
        <v>3837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3840</v>
      </c>
      <c r="B2427" s="31" t="s">
        <v>3839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3842</v>
      </c>
      <c r="B2428" s="31" t="s">
        <v>3841</v>
      </c>
      <c r="C2428" s="37"/>
      <c r="D2428" s="31" t="s">
        <v>157</v>
      </c>
      <c r="E2428" s="37"/>
      <c r="F2428" s="37"/>
    </row>
    <row r="2429" spans="1:7" x14ac:dyDescent="0.2">
      <c r="A2429" s="36" t="s">
        <v>3843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3845</v>
      </c>
      <c r="B2430" s="31" t="s">
        <v>3844</v>
      </c>
      <c r="C2430" s="37"/>
      <c r="D2430" s="31" t="s">
        <v>157</v>
      </c>
      <c r="E2430" s="37"/>
      <c r="F2430" s="37"/>
    </row>
    <row r="2431" spans="1:7" x14ac:dyDescent="0.2">
      <c r="A2431" s="36" t="s">
        <v>3846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3847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3849</v>
      </c>
      <c r="B2433" s="31" t="s">
        <v>3848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3851</v>
      </c>
      <c r="B2434" s="31" t="s">
        <v>3850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3853</v>
      </c>
      <c r="B2435" s="31" t="s">
        <v>3852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3855</v>
      </c>
      <c r="B2436" s="31" t="s">
        <v>3854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3856</v>
      </c>
      <c r="C2437" s="37"/>
      <c r="D2437" s="31" t="s">
        <v>157</v>
      </c>
      <c r="E2437" s="37"/>
      <c r="F2437" s="37"/>
    </row>
    <row r="2438" spans="1:7" x14ac:dyDescent="0.2">
      <c r="A2438" s="36" t="s">
        <v>3858</v>
      </c>
      <c r="B2438" s="31" t="s">
        <v>3857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3860</v>
      </c>
      <c r="B2439" s="31" t="s">
        <v>3859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3862</v>
      </c>
      <c r="B2440" s="31" t="s">
        <v>3861</v>
      </c>
      <c r="C2440" s="37"/>
      <c r="D2440" s="31" t="s">
        <v>157</v>
      </c>
      <c r="E2440" s="37"/>
      <c r="F2440" s="37"/>
    </row>
    <row r="2441" spans="1:7" x14ac:dyDescent="0.2">
      <c r="A2441" s="36" t="s">
        <v>3864</v>
      </c>
      <c r="B2441" s="31" t="s">
        <v>3863</v>
      </c>
      <c r="C2441" s="37"/>
      <c r="D2441" s="31" t="s">
        <v>157</v>
      </c>
      <c r="E2441" s="37"/>
      <c r="F2441" s="37"/>
    </row>
    <row r="2442" spans="1:7" x14ac:dyDescent="0.2">
      <c r="A2442" s="36" t="s">
        <v>3866</v>
      </c>
      <c r="B2442" s="31" t="s">
        <v>3865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3867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60" t="s">
        <v>5228</v>
      </c>
      <c r="C2444" s="32"/>
      <c r="E2444" s="32"/>
      <c r="F2444" s="32"/>
    </row>
    <row r="2445" spans="1:7" x14ac:dyDescent="0.2">
      <c r="A2445" s="36" t="s">
        <v>3869</v>
      </c>
      <c r="B2445" s="31" t="s">
        <v>3868</v>
      </c>
      <c r="C2445" s="37"/>
      <c r="D2445" s="31" t="s">
        <v>157</v>
      </c>
      <c r="E2445" s="37"/>
      <c r="F2445" s="37"/>
    </row>
    <row r="2446" spans="1:7" x14ac:dyDescent="0.2">
      <c r="A2446" s="36" t="s">
        <v>3871</v>
      </c>
      <c r="B2446" s="31" t="s">
        <v>3870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3872</v>
      </c>
      <c r="B2447" s="31" t="s">
        <v>3870</v>
      </c>
      <c r="C2447" s="37"/>
      <c r="D2447" s="31" t="s">
        <v>157</v>
      </c>
      <c r="E2447" s="37"/>
      <c r="F2447" s="37"/>
    </row>
    <row r="2448" spans="1:7" x14ac:dyDescent="0.2">
      <c r="A2448" s="36" t="s">
        <v>3874</v>
      </c>
      <c r="B2448" s="31" t="s">
        <v>3873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3876</v>
      </c>
      <c r="B2449" s="31" t="s">
        <v>3875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3877</v>
      </c>
      <c r="B2450" s="32" t="s">
        <v>3878</v>
      </c>
      <c r="C2450" s="37">
        <v>4</v>
      </c>
      <c r="E2450" s="37" t="s">
        <v>147</v>
      </c>
      <c r="F2450" s="37" t="s">
        <v>156</v>
      </c>
    </row>
    <row r="2451" spans="1:7" x14ac:dyDescent="0.2">
      <c r="A2451" s="36" t="s">
        <v>3879</v>
      </c>
      <c r="B2451" s="31" t="s">
        <v>3878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3880</v>
      </c>
      <c r="B2452" s="32" t="s">
        <v>3881</v>
      </c>
      <c r="C2452" s="37">
        <v>6</v>
      </c>
      <c r="E2452" s="37" t="s">
        <v>147</v>
      </c>
      <c r="F2452" s="37" t="s">
        <v>148</v>
      </c>
    </row>
    <row r="2453" spans="1:7" x14ac:dyDescent="0.2">
      <c r="A2453" s="36" t="s">
        <v>3882</v>
      </c>
      <c r="B2453" s="31" t="s">
        <v>3881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5229</v>
      </c>
      <c r="C2454" s="32"/>
      <c r="E2454" s="32"/>
      <c r="F2454" s="32"/>
    </row>
    <row r="2455" spans="1:7" x14ac:dyDescent="0.2">
      <c r="A2455" s="36" t="s">
        <v>3884</v>
      </c>
      <c r="B2455" s="31" t="s">
        <v>3883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3885</v>
      </c>
      <c r="B2456" s="32" t="s">
        <v>3886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3887</v>
      </c>
      <c r="B2457" s="31" t="s">
        <v>3886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3889</v>
      </c>
      <c r="B2458" s="31" t="s">
        <v>3888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5230</v>
      </c>
      <c r="C2459" s="32"/>
      <c r="E2459" s="32"/>
      <c r="F2459" s="32"/>
    </row>
    <row r="2460" spans="1:7" x14ac:dyDescent="0.2">
      <c r="A2460" s="36" t="s">
        <v>3891</v>
      </c>
      <c r="B2460" s="31" t="s">
        <v>3890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3893</v>
      </c>
      <c r="B2461" s="31" t="s">
        <v>3892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3895</v>
      </c>
      <c r="B2462" s="31" t="s">
        <v>3894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3897</v>
      </c>
      <c r="B2463" s="31" t="s">
        <v>3896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3899</v>
      </c>
      <c r="B2464" s="31" t="s">
        <v>3898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3901</v>
      </c>
      <c r="B2465" s="31" t="s">
        <v>3900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3903</v>
      </c>
      <c r="B2466" s="31" t="s">
        <v>3902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3905</v>
      </c>
      <c r="B2467" s="31" t="s">
        <v>3904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3907</v>
      </c>
      <c r="B2468" s="31" t="s">
        <v>3906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3909</v>
      </c>
      <c r="B2469" s="31" t="s">
        <v>3908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5231</v>
      </c>
      <c r="C2470" s="32"/>
      <c r="E2470" s="32"/>
      <c r="F2470" s="32"/>
    </row>
    <row r="2471" spans="1:13" x14ac:dyDescent="0.2">
      <c r="A2471" s="36" t="s">
        <v>3911</v>
      </c>
      <c r="B2471" s="31" t="s">
        <v>3910</v>
      </c>
      <c r="C2471" s="32">
        <v>0</v>
      </c>
      <c r="D2471" s="31" t="s">
        <v>149</v>
      </c>
      <c r="E2471" s="37" t="s">
        <v>152</v>
      </c>
      <c r="F2471" s="37" t="s">
        <v>3369</v>
      </c>
    </row>
    <row r="2472" spans="1:13" x14ac:dyDescent="0.2">
      <c r="A2472" s="36" t="s">
        <v>3913</v>
      </c>
      <c r="B2472" s="31" t="s">
        <v>3912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3915</v>
      </c>
      <c r="B2473" s="31" t="s">
        <v>3914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3917</v>
      </c>
      <c r="B2474" s="31" t="s">
        <v>3916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5232</v>
      </c>
      <c r="C2475" s="32"/>
      <c r="E2475" s="32"/>
      <c r="F2475" s="32"/>
    </row>
    <row r="2476" spans="1:13" x14ac:dyDescent="0.2">
      <c r="A2476" s="36" t="s">
        <v>3918</v>
      </c>
      <c r="C2476" s="32"/>
      <c r="E2476" s="32"/>
      <c r="F2476" s="32"/>
    </row>
    <row r="2477" spans="1:13" x14ac:dyDescent="0.2">
      <c r="A2477" s="36" t="s">
        <v>3920</v>
      </c>
      <c r="B2477" s="31" t="s">
        <v>3919</v>
      </c>
      <c r="C2477" s="37">
        <v>10</v>
      </c>
      <c r="D2477" s="31" t="s">
        <v>149</v>
      </c>
      <c r="E2477" s="37" t="s">
        <v>147</v>
      </c>
      <c r="F2477" s="37" t="s">
        <v>3921</v>
      </c>
      <c r="G2477" s="31" t="s">
        <v>144</v>
      </c>
    </row>
    <row r="2478" spans="1:13" x14ac:dyDescent="0.2">
      <c r="A2478" s="36" t="s">
        <v>3923</v>
      </c>
      <c r="B2478" s="31" t="s">
        <v>3922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5233</v>
      </c>
      <c r="C2479" s="32"/>
      <c r="D2479" s="32"/>
      <c r="E2479" s="32"/>
      <c r="F2479" s="32"/>
    </row>
    <row r="2480" spans="1:13" x14ac:dyDescent="0.2">
      <c r="A2480" s="36" t="s">
        <v>3925</v>
      </c>
      <c r="B2480" s="31" t="s">
        <v>3924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3926</v>
      </c>
      <c r="C2481" s="37"/>
      <c r="E2481" s="37"/>
      <c r="F2481" s="37"/>
    </row>
    <row r="2482" spans="1:7" x14ac:dyDescent="0.2">
      <c r="A2482" s="36" t="s">
        <v>3928</v>
      </c>
      <c r="B2482" s="31" t="s">
        <v>3927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3930</v>
      </c>
      <c r="B2483" s="31" t="s">
        <v>3929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3932</v>
      </c>
      <c r="B2484" s="31" t="s">
        <v>3931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3934</v>
      </c>
      <c r="B2485" s="31" t="s">
        <v>3933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3937</v>
      </c>
      <c r="B2486" s="31" t="s">
        <v>3936</v>
      </c>
      <c r="C2486" s="37">
        <v>7</v>
      </c>
      <c r="D2486" s="31" t="s">
        <v>3935</v>
      </c>
      <c r="E2486" s="37" t="s">
        <v>147</v>
      </c>
      <c r="F2486" s="37" t="s">
        <v>222</v>
      </c>
    </row>
    <row r="2487" spans="1:7" ht="15" x14ac:dyDescent="0.25">
      <c r="A2487" s="60" t="s">
        <v>5234</v>
      </c>
      <c r="C2487" s="32"/>
      <c r="D2487" s="32"/>
      <c r="E2487" s="32"/>
      <c r="F2487" s="32"/>
    </row>
    <row r="2488" spans="1:7" x14ac:dyDescent="0.2">
      <c r="A2488" s="36" t="s">
        <v>3939</v>
      </c>
      <c r="B2488" s="31" t="s">
        <v>3938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5235</v>
      </c>
      <c r="C2489" s="32"/>
      <c r="E2489" s="32"/>
      <c r="F2489" s="32"/>
    </row>
    <row r="2490" spans="1:7" x14ac:dyDescent="0.2">
      <c r="A2490" s="36" t="s">
        <v>3941</v>
      </c>
      <c r="B2490" s="31" t="s">
        <v>3940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3943</v>
      </c>
      <c r="B2491" s="31" t="s">
        <v>3942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3945</v>
      </c>
      <c r="B2492" s="31" t="s">
        <v>3944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3947</v>
      </c>
      <c r="B2493" s="31" t="s">
        <v>3946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3949</v>
      </c>
      <c r="B2494" s="31" t="s">
        <v>3948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3951</v>
      </c>
      <c r="B2495" s="31" t="s">
        <v>3950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3952</v>
      </c>
      <c r="B2496" s="31" t="s">
        <v>3950</v>
      </c>
      <c r="C2496" s="37"/>
      <c r="D2496" s="31" t="s">
        <v>157</v>
      </c>
      <c r="E2496" s="37"/>
      <c r="F2496" s="37"/>
    </row>
    <row r="2497" spans="1:7" x14ac:dyDescent="0.2">
      <c r="A2497" s="37" t="s">
        <v>3954</v>
      </c>
      <c r="B2497" s="40" t="s">
        <v>3953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3956</v>
      </c>
      <c r="B2498" s="31" t="s">
        <v>3955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3957</v>
      </c>
      <c r="B2499" s="31" t="s">
        <v>3955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3958</v>
      </c>
      <c r="B2500" s="31" t="s">
        <v>3955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3960</v>
      </c>
      <c r="B2501" s="31" t="s">
        <v>3959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3962</v>
      </c>
      <c r="B2502" s="31" t="s">
        <v>3961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3964</v>
      </c>
      <c r="B2503" s="31" t="s">
        <v>3963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3966</v>
      </c>
      <c r="B2504" s="31" t="s">
        <v>3965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3968</v>
      </c>
      <c r="B2505" s="31" t="s">
        <v>3967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3970</v>
      </c>
      <c r="B2506" s="31" t="s">
        <v>3969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3972</v>
      </c>
      <c r="B2507" s="31" t="s">
        <v>3971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3974</v>
      </c>
      <c r="B2508" s="31" t="s">
        <v>3973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3976</v>
      </c>
      <c r="B2509" s="31" t="s">
        <v>3975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3978</v>
      </c>
      <c r="B2510" s="31" t="s">
        <v>3977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3980</v>
      </c>
      <c r="B2511" s="31" t="s">
        <v>3979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3982</v>
      </c>
      <c r="B2512" s="31" t="s">
        <v>3981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3984</v>
      </c>
      <c r="B2513" s="31" t="s">
        <v>3983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5236</v>
      </c>
    </row>
    <row r="2515" spans="1:6" x14ac:dyDescent="0.2">
      <c r="A2515" s="36" t="s">
        <v>3986</v>
      </c>
      <c r="B2515" s="31" t="s">
        <v>3985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3988</v>
      </c>
      <c r="B2516" s="31" t="s">
        <v>3987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5237</v>
      </c>
    </row>
    <row r="2518" spans="1:6" x14ac:dyDescent="0.2">
      <c r="A2518" s="36" t="s">
        <v>3990</v>
      </c>
      <c r="B2518" s="31" t="s">
        <v>3989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3992</v>
      </c>
      <c r="B2519" s="31" t="s">
        <v>3991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5238</v>
      </c>
    </row>
    <row r="2521" spans="1:6" x14ac:dyDescent="0.2">
      <c r="A2521" s="36" t="s">
        <v>3994</v>
      </c>
      <c r="B2521" s="31" t="s">
        <v>3993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3995</v>
      </c>
      <c r="B2522" s="31" t="s">
        <v>3993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3996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3998</v>
      </c>
      <c r="B2524" s="31" t="s">
        <v>3997</v>
      </c>
      <c r="C2524" s="37"/>
      <c r="D2524" s="31" t="s">
        <v>157</v>
      </c>
      <c r="E2524" s="37"/>
      <c r="F2524" s="37"/>
    </row>
    <row r="2525" spans="1:6" ht="15" x14ac:dyDescent="0.25">
      <c r="A2525" s="125" t="s">
        <v>5433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4000</v>
      </c>
      <c r="B2526" s="31" t="s">
        <v>3999</v>
      </c>
      <c r="C2526" s="37">
        <v>6</v>
      </c>
      <c r="D2526" s="31" t="s">
        <v>149</v>
      </c>
      <c r="E2526" s="37" t="s">
        <v>147</v>
      </c>
      <c r="F2526" s="37" t="s">
        <v>4001</v>
      </c>
    </row>
    <row r="2527" spans="1:6" ht="15" x14ac:dyDescent="0.25">
      <c r="A2527" s="60" t="s">
        <v>5239</v>
      </c>
    </row>
    <row r="2528" spans="1:6" x14ac:dyDescent="0.2">
      <c r="A2528" s="36" t="s">
        <v>4003</v>
      </c>
      <c r="B2528" s="31" t="s">
        <v>4002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4005</v>
      </c>
      <c r="B2529" s="31" t="s">
        <v>4004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4007</v>
      </c>
      <c r="B2530" s="31" t="s">
        <v>4006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27" t="s">
        <v>5444</v>
      </c>
      <c r="B2531" s="31" t="s">
        <v>5445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4009</v>
      </c>
      <c r="B2532" s="31" t="s">
        <v>4008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4011</v>
      </c>
      <c r="B2533" s="31" t="s">
        <v>4010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5240</v>
      </c>
    </row>
    <row r="2535" spans="1:7" x14ac:dyDescent="0.2">
      <c r="A2535" s="36" t="s">
        <v>4012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4014</v>
      </c>
      <c r="B2536" s="31" t="s">
        <v>4013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5241</v>
      </c>
    </row>
    <row r="2538" spans="1:7" ht="15" x14ac:dyDescent="0.25">
      <c r="A2538" s="60" t="s">
        <v>5242</v>
      </c>
    </row>
    <row r="2539" spans="1:7" x14ac:dyDescent="0.2">
      <c r="A2539" s="36" t="s">
        <v>4016</v>
      </c>
      <c r="B2539" s="31" t="s">
        <v>4015</v>
      </c>
      <c r="C2539" s="37"/>
      <c r="D2539" s="31" t="s">
        <v>149</v>
      </c>
      <c r="E2539" s="37"/>
      <c r="F2539" s="37"/>
    </row>
    <row r="2540" spans="1:7" x14ac:dyDescent="0.2">
      <c r="A2540" s="36" t="s">
        <v>4018</v>
      </c>
      <c r="B2540" s="31" t="s">
        <v>4017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4020</v>
      </c>
      <c r="B2541" s="31" t="s">
        <v>4019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5243</v>
      </c>
    </row>
    <row r="2543" spans="1:7" x14ac:dyDescent="0.2">
      <c r="A2543" s="36" t="s">
        <v>4022</v>
      </c>
      <c r="B2543" s="31" t="s">
        <v>4021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5244</v>
      </c>
    </row>
    <row r="2545" spans="1:7" x14ac:dyDescent="0.2">
      <c r="A2545" s="36" t="s">
        <v>4023</v>
      </c>
      <c r="B2545" s="31" t="s">
        <v>2108</v>
      </c>
      <c r="C2545" s="37"/>
      <c r="D2545" s="31" t="s">
        <v>189</v>
      </c>
      <c r="E2545" s="37"/>
      <c r="F2545" s="37"/>
    </row>
    <row r="2546" spans="1:7" x14ac:dyDescent="0.2">
      <c r="A2546" s="36" t="s">
        <v>4025</v>
      </c>
      <c r="B2546" s="31" t="s">
        <v>4024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5245</v>
      </c>
    </row>
    <row r="2548" spans="1:7" x14ac:dyDescent="0.2">
      <c r="A2548" s="36" t="s">
        <v>4027</v>
      </c>
      <c r="B2548" s="31" t="s">
        <v>4026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5246</v>
      </c>
    </row>
    <row r="2550" spans="1:7" x14ac:dyDescent="0.2">
      <c r="A2550" s="36" t="s">
        <v>4029</v>
      </c>
      <c r="B2550" s="31" t="s">
        <v>4028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5247</v>
      </c>
    </row>
    <row r="2552" spans="1:7" x14ac:dyDescent="0.2">
      <c r="A2552" s="36" t="s">
        <v>4030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4032</v>
      </c>
      <c r="B2553" s="31" t="s">
        <v>4031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5248</v>
      </c>
    </row>
    <row r="2555" spans="1:7" x14ac:dyDescent="0.2">
      <c r="A2555" s="36" t="s">
        <v>4033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4035</v>
      </c>
      <c r="B2556" s="31" t="s">
        <v>4034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4037</v>
      </c>
      <c r="B2557" s="31" t="s">
        <v>4036</v>
      </c>
      <c r="C2557" s="37"/>
      <c r="D2557" s="31" t="s">
        <v>189</v>
      </c>
      <c r="E2557" s="37"/>
      <c r="F2557" s="37"/>
    </row>
    <row r="2558" spans="1:7" x14ac:dyDescent="0.2">
      <c r="A2558" s="36" t="s">
        <v>4039</v>
      </c>
      <c r="B2558" s="31" t="s">
        <v>4038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4041</v>
      </c>
      <c r="B2559" s="31" t="s">
        <v>4040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4042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4044</v>
      </c>
      <c r="B2561" s="31" t="s">
        <v>4043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4046</v>
      </c>
      <c r="B2562" s="31" t="s">
        <v>4045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4047</v>
      </c>
      <c r="B2563" s="31" t="s">
        <v>4045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4048</v>
      </c>
      <c r="B2564" s="31" t="s">
        <v>4045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5249</v>
      </c>
    </row>
    <row r="2566" spans="1:7" x14ac:dyDescent="0.2">
      <c r="A2566" s="36" t="s">
        <v>4050</v>
      </c>
      <c r="B2566" s="31" t="s">
        <v>4049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4052</v>
      </c>
      <c r="B2567" s="31" t="s">
        <v>4051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4054</v>
      </c>
      <c r="B2568" s="31" t="s">
        <v>4053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4055</v>
      </c>
      <c r="B2569" s="31" t="s">
        <v>4036</v>
      </c>
      <c r="C2569" s="37"/>
      <c r="D2569" s="31" t="s">
        <v>189</v>
      </c>
      <c r="E2569" s="37"/>
      <c r="F2569" s="37"/>
    </row>
    <row r="2570" spans="1:7" x14ac:dyDescent="0.2">
      <c r="A2570" s="36" t="s">
        <v>4056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5250</v>
      </c>
    </row>
    <row r="2572" spans="1:7" x14ac:dyDescent="0.2">
      <c r="A2572" s="36" t="s">
        <v>4058</v>
      </c>
      <c r="B2572" s="31" t="s">
        <v>4057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5452</v>
      </c>
      <c r="B2573" s="31" t="s">
        <v>4059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5453</v>
      </c>
      <c r="B2574" s="31" t="s">
        <v>4060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4062</v>
      </c>
      <c r="B2575" s="31" t="s">
        <v>4061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4064</v>
      </c>
      <c r="B2576" s="31" t="s">
        <v>4063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4066</v>
      </c>
      <c r="B2577" s="31" t="s">
        <v>4065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4068</v>
      </c>
      <c r="B2578" s="31" t="s">
        <v>4067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4070</v>
      </c>
      <c r="B2579" s="31" t="s">
        <v>4069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4072</v>
      </c>
      <c r="B2580" s="31" t="s">
        <v>4071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5251</v>
      </c>
    </row>
    <row r="2582" spans="1:7" x14ac:dyDescent="0.2">
      <c r="A2582" s="36" t="s">
        <v>4073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4075</v>
      </c>
      <c r="B2583" s="31" t="s">
        <v>4074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5252</v>
      </c>
    </row>
    <row r="2585" spans="1:7" ht="15" x14ac:dyDescent="0.25">
      <c r="A2585" s="60" t="s">
        <v>5253</v>
      </c>
    </row>
    <row r="2586" spans="1:7" x14ac:dyDescent="0.2">
      <c r="A2586" s="36" t="s">
        <v>4077</v>
      </c>
      <c r="B2586" s="31" t="s">
        <v>4076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4079</v>
      </c>
      <c r="B2587" s="31" t="s">
        <v>4078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4081</v>
      </c>
      <c r="B2588" s="31" t="s">
        <v>4080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5254</v>
      </c>
    </row>
    <row r="2590" spans="1:7" x14ac:dyDescent="0.2">
      <c r="A2590" s="36" t="s">
        <v>4083</v>
      </c>
      <c r="B2590" s="31" t="s">
        <v>4082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4085</v>
      </c>
      <c r="B2591" s="31" t="s">
        <v>4084</v>
      </c>
      <c r="C2591" s="37">
        <v>5</v>
      </c>
      <c r="D2591" s="31" t="s">
        <v>149</v>
      </c>
      <c r="E2591" s="37" t="s">
        <v>147</v>
      </c>
      <c r="F2591" s="37" t="s">
        <v>4001</v>
      </c>
    </row>
    <row r="2592" spans="1:7" ht="15" x14ac:dyDescent="0.25">
      <c r="A2592" s="60" t="s">
        <v>5255</v>
      </c>
    </row>
    <row r="2593" spans="1:7" x14ac:dyDescent="0.2">
      <c r="A2593" s="36" t="s">
        <v>4087</v>
      </c>
      <c r="B2593" s="31" t="s">
        <v>4086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4089</v>
      </c>
      <c r="B2594" s="31" t="s">
        <v>4088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4091</v>
      </c>
      <c r="B2595" s="31" t="s">
        <v>4090</v>
      </c>
      <c r="C2595" s="37"/>
      <c r="D2595" s="31" t="s">
        <v>149</v>
      </c>
      <c r="E2595" s="37"/>
      <c r="F2595" s="37"/>
    </row>
    <row r="2596" spans="1:7" x14ac:dyDescent="0.2">
      <c r="A2596" s="36" t="s">
        <v>4092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4094</v>
      </c>
      <c r="B2597" s="31" t="s">
        <v>4093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4096</v>
      </c>
      <c r="B2598" s="31" t="s">
        <v>4095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5256</v>
      </c>
    </row>
    <row r="2600" spans="1:7" s="109" customFormat="1" ht="15" x14ac:dyDescent="0.25">
      <c r="A2600" s="110" t="s">
        <v>5426</v>
      </c>
      <c r="B2600" s="109" t="s">
        <v>5427</v>
      </c>
      <c r="C2600" s="109">
        <v>0</v>
      </c>
      <c r="D2600" s="109" t="s">
        <v>149</v>
      </c>
      <c r="E2600" s="109" t="s">
        <v>152</v>
      </c>
    </row>
    <row r="2601" spans="1:7" x14ac:dyDescent="0.2">
      <c r="A2601" s="36" t="s">
        <v>4098</v>
      </c>
      <c r="B2601" s="31" t="s">
        <v>4097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5257</v>
      </c>
    </row>
    <row r="2603" spans="1:7" x14ac:dyDescent="0.2">
      <c r="A2603" s="36" t="s">
        <v>4100</v>
      </c>
      <c r="B2603" s="31" t="s">
        <v>4099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4102</v>
      </c>
      <c r="B2604" s="31" t="s">
        <v>4101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5258</v>
      </c>
    </row>
    <row r="2606" spans="1:7" x14ac:dyDescent="0.2">
      <c r="A2606" s="36" t="s">
        <v>4103</v>
      </c>
      <c r="C2606" s="37"/>
      <c r="D2606" s="31" t="s">
        <v>149</v>
      </c>
      <c r="E2606" s="37"/>
      <c r="F2606" s="37"/>
    </row>
    <row r="2607" spans="1:7" x14ac:dyDescent="0.2">
      <c r="A2607" s="36" t="s">
        <v>4105</v>
      </c>
      <c r="B2607" s="31" t="s">
        <v>4104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5259</v>
      </c>
    </row>
    <row r="2609" spans="1:7" x14ac:dyDescent="0.2">
      <c r="A2609" s="36" t="s">
        <v>4107</v>
      </c>
      <c r="B2609" s="31" t="s">
        <v>4106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4109</v>
      </c>
      <c r="B2610" s="31" t="s">
        <v>4108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4111</v>
      </c>
      <c r="B2611" s="31" t="s">
        <v>4110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4112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4113</v>
      </c>
      <c r="D2613" s="31" t="s">
        <v>189</v>
      </c>
      <c r="E2613" s="37"/>
      <c r="F2613" s="37"/>
    </row>
    <row r="2614" spans="1:7" x14ac:dyDescent="0.2">
      <c r="A2614" s="36" t="s">
        <v>4115</v>
      </c>
      <c r="B2614" s="31" t="s">
        <v>4114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5260</v>
      </c>
    </row>
    <row r="2616" spans="1:7" x14ac:dyDescent="0.2">
      <c r="A2616" s="36" t="s">
        <v>4117</v>
      </c>
      <c r="B2616" s="31" t="s">
        <v>4116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4119</v>
      </c>
      <c r="B2617" s="31" t="s">
        <v>4118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4120</v>
      </c>
      <c r="B2618" s="31" t="s">
        <v>4118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4121</v>
      </c>
      <c r="B2619" s="31" t="s">
        <v>4118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4123</v>
      </c>
      <c r="B2620" s="31" t="s">
        <v>4122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4125</v>
      </c>
      <c r="B2621" s="31" t="s">
        <v>4124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5261</v>
      </c>
    </row>
    <row r="2623" spans="1:7" x14ac:dyDescent="0.2">
      <c r="A2623" s="36" t="s">
        <v>4127</v>
      </c>
      <c r="B2623" s="31" t="s">
        <v>4126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5262</v>
      </c>
    </row>
    <row r="2625" spans="1:7" ht="15" x14ac:dyDescent="0.25">
      <c r="A2625" s="60" t="s">
        <v>5263</v>
      </c>
    </row>
    <row r="2626" spans="1:7" x14ac:dyDescent="0.2">
      <c r="A2626" s="36" t="s">
        <v>4129</v>
      </c>
      <c r="B2626" s="31" t="s">
        <v>4128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4131</v>
      </c>
      <c r="B2627" s="31" t="s">
        <v>4130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5264</v>
      </c>
    </row>
    <row r="2629" spans="1:7" x14ac:dyDescent="0.2">
      <c r="A2629" s="36" t="s">
        <v>4133</v>
      </c>
      <c r="B2629" s="31" t="s">
        <v>4132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4135</v>
      </c>
      <c r="B2630" s="31" t="s">
        <v>4134</v>
      </c>
      <c r="D2630" s="31" t="s">
        <v>149</v>
      </c>
      <c r="E2630" s="37"/>
      <c r="F2630" s="37"/>
    </row>
    <row r="2631" spans="1:7" x14ac:dyDescent="0.2">
      <c r="A2631" s="36" t="s">
        <v>4137</v>
      </c>
      <c r="B2631" s="31" t="s">
        <v>4136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4138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4140</v>
      </c>
      <c r="B2633" s="31" t="s">
        <v>4139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4142</v>
      </c>
      <c r="B2634" s="31" t="s">
        <v>4141</v>
      </c>
      <c r="D2634" s="31" t="s">
        <v>149</v>
      </c>
      <c r="E2634" s="37"/>
      <c r="F2634" s="37"/>
    </row>
    <row r="2635" spans="1:7" x14ac:dyDescent="0.2">
      <c r="A2635" s="36" t="s">
        <v>4143</v>
      </c>
      <c r="D2635" s="31" t="s">
        <v>149</v>
      </c>
      <c r="E2635" s="37"/>
      <c r="F2635" s="37"/>
    </row>
    <row r="2636" spans="1:7" x14ac:dyDescent="0.2">
      <c r="A2636" s="36" t="s">
        <v>4145</v>
      </c>
      <c r="B2636" s="31" t="s">
        <v>4144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4146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4148</v>
      </c>
      <c r="B2638" s="31" t="s">
        <v>4147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4150</v>
      </c>
      <c r="B2639" s="31" t="s">
        <v>4149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4152</v>
      </c>
      <c r="B2640" s="31" t="s">
        <v>4151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4154</v>
      </c>
      <c r="B2641" s="31" t="s">
        <v>4153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5265</v>
      </c>
    </row>
    <row r="2643" spans="1:6" x14ac:dyDescent="0.2">
      <c r="A2643" s="36" t="s">
        <v>4156</v>
      </c>
      <c r="B2643" s="31" t="s">
        <v>4155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4157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4159</v>
      </c>
      <c r="B2645" s="31" t="s">
        <v>4158</v>
      </c>
      <c r="D2645" s="31" t="s">
        <v>149</v>
      </c>
      <c r="E2645" s="37"/>
      <c r="F2645" s="37"/>
    </row>
    <row r="2646" spans="1:6" x14ac:dyDescent="0.2">
      <c r="A2646" s="36" t="s">
        <v>4161</v>
      </c>
      <c r="B2646" s="31" t="s">
        <v>4160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4162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4164</v>
      </c>
      <c r="B2648" s="31" t="s">
        <v>4163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5266</v>
      </c>
    </row>
    <row r="2650" spans="1:6" x14ac:dyDescent="0.2">
      <c r="A2650" s="36" t="s">
        <v>4166</v>
      </c>
      <c r="B2650" s="31" t="s">
        <v>4165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5267</v>
      </c>
    </row>
    <row r="2652" spans="1:6" x14ac:dyDescent="0.2">
      <c r="A2652" s="36" t="s">
        <v>4168</v>
      </c>
      <c r="B2652" s="31" t="s">
        <v>4167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4170</v>
      </c>
      <c r="B2653" s="31" t="s">
        <v>4169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4172</v>
      </c>
      <c r="B2654" s="31" t="s">
        <v>4171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5268</v>
      </c>
    </row>
    <row r="2656" spans="1:6" x14ac:dyDescent="0.2">
      <c r="A2656" s="36" t="s">
        <v>4174</v>
      </c>
      <c r="B2656" s="31" t="s">
        <v>4173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4176</v>
      </c>
      <c r="B2657" s="31" t="s">
        <v>4175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4177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4179</v>
      </c>
      <c r="B2659" s="31" t="s">
        <v>4178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4181</v>
      </c>
      <c r="B2660" s="31" t="s">
        <v>4180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5269</v>
      </c>
    </row>
    <row r="2662" spans="1:6" ht="15" x14ac:dyDescent="0.25">
      <c r="A2662" s="60" t="s">
        <v>5270</v>
      </c>
    </row>
    <row r="2663" spans="1:6" x14ac:dyDescent="0.2">
      <c r="A2663" s="36" t="s">
        <v>4183</v>
      </c>
      <c r="B2663" s="31" t="s">
        <v>4182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4185</v>
      </c>
      <c r="B2664" s="31" t="s">
        <v>4184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4187</v>
      </c>
      <c r="B2665" s="31" t="s">
        <v>4186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4189</v>
      </c>
      <c r="B2666" s="31" t="s">
        <v>4188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4191</v>
      </c>
      <c r="B2667" s="31" t="s">
        <v>4190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5271</v>
      </c>
    </row>
    <row r="2669" spans="1:6" x14ac:dyDescent="0.2">
      <c r="A2669" s="36" t="s">
        <v>4193</v>
      </c>
      <c r="B2669" s="31" t="s">
        <v>4192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4195</v>
      </c>
      <c r="B2670" s="31" t="s">
        <v>4194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4197</v>
      </c>
      <c r="B2671" s="31" t="s">
        <v>4196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4198</v>
      </c>
      <c r="D2672" s="31" t="s">
        <v>149</v>
      </c>
      <c r="E2672" s="37"/>
      <c r="F2672" s="37"/>
    </row>
    <row r="2673" spans="1:6" x14ac:dyDescent="0.2">
      <c r="A2673" s="36" t="s">
        <v>4200</v>
      </c>
      <c r="B2673" s="31" t="s">
        <v>4199</v>
      </c>
      <c r="D2673" s="31" t="s">
        <v>149</v>
      </c>
      <c r="E2673" s="37"/>
      <c r="F2673" s="37"/>
    </row>
    <row r="2674" spans="1:6" s="123" customFormat="1" x14ac:dyDescent="0.2">
      <c r="A2674" s="36" t="s">
        <v>5434</v>
      </c>
      <c r="B2674" s="123" t="s">
        <v>4199</v>
      </c>
      <c r="C2674" s="123">
        <v>1</v>
      </c>
      <c r="D2674" s="123" t="s">
        <v>149</v>
      </c>
      <c r="E2674" s="37" t="s">
        <v>147</v>
      </c>
      <c r="F2674" s="37"/>
    </row>
    <row r="2675" spans="1:6" x14ac:dyDescent="0.2">
      <c r="A2675" s="36" t="s">
        <v>4202</v>
      </c>
      <c r="B2675" s="31" t="s">
        <v>4201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5272</v>
      </c>
    </row>
    <row r="2677" spans="1:6" x14ac:dyDescent="0.2">
      <c r="A2677" s="36" t="s">
        <v>4204</v>
      </c>
      <c r="B2677" s="31" t="s">
        <v>4203</v>
      </c>
      <c r="D2677" s="31" t="s">
        <v>149</v>
      </c>
      <c r="E2677" s="37"/>
      <c r="F2677" s="37"/>
    </row>
    <row r="2678" spans="1:6" x14ac:dyDescent="0.2">
      <c r="A2678" s="36" t="s">
        <v>4206</v>
      </c>
      <c r="B2678" s="31" t="s">
        <v>4205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4207</v>
      </c>
      <c r="B2679" s="31" t="s">
        <v>4205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4208</v>
      </c>
      <c r="B2680" s="31" t="s">
        <v>4205</v>
      </c>
      <c r="C2680" s="37"/>
      <c r="D2680" s="31" t="s">
        <v>149</v>
      </c>
      <c r="E2680" s="37"/>
      <c r="F2680" s="37"/>
    </row>
    <row r="2681" spans="1:6" x14ac:dyDescent="0.2">
      <c r="A2681" s="36" t="s">
        <v>5418</v>
      </c>
      <c r="B2681" s="31" t="s">
        <v>4209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4210</v>
      </c>
      <c r="B2682" s="31" t="s">
        <v>4209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4211</v>
      </c>
      <c r="B2683" s="31" t="s">
        <v>4209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4213</v>
      </c>
      <c r="B2684" s="31" t="s">
        <v>4212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4215</v>
      </c>
      <c r="B2685" s="31" t="s">
        <v>4214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4217</v>
      </c>
      <c r="B2686" s="31" t="s">
        <v>4216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4219</v>
      </c>
      <c r="B2687" s="31" t="s">
        <v>4218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4221</v>
      </c>
      <c r="B2688" s="31" t="s">
        <v>4220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4223</v>
      </c>
      <c r="B2689" s="31" t="s">
        <v>4222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4225</v>
      </c>
      <c r="B2690" s="31" t="s">
        <v>4224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4226</v>
      </c>
      <c r="B2691" s="31" t="s">
        <v>4224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4227</v>
      </c>
      <c r="B2692" s="31" t="s">
        <v>4224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4229</v>
      </c>
      <c r="B2693" s="31" t="s">
        <v>4228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4231</v>
      </c>
      <c r="B2694" s="31" t="s">
        <v>4230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4233</v>
      </c>
      <c r="B2695" s="31" t="s">
        <v>4232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4234</v>
      </c>
      <c r="B2696" s="31" t="s">
        <v>4232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4235</v>
      </c>
      <c r="B2697" s="31" t="s">
        <v>4232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4237</v>
      </c>
      <c r="B2698" s="31" t="s">
        <v>4236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4239</v>
      </c>
      <c r="B2699" s="31" t="s">
        <v>4238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4240</v>
      </c>
      <c r="B2700" s="31" t="s">
        <v>4238</v>
      </c>
      <c r="C2700" s="37"/>
      <c r="D2700" s="31" t="s">
        <v>149</v>
      </c>
      <c r="E2700" s="37"/>
      <c r="F2700" s="37"/>
    </row>
    <row r="2701" spans="1:7" x14ac:dyDescent="0.2">
      <c r="A2701" s="36" t="s">
        <v>4241</v>
      </c>
      <c r="B2701" s="31" t="s">
        <v>4238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5273</v>
      </c>
    </row>
    <row r="2703" spans="1:7" x14ac:dyDescent="0.2">
      <c r="A2703" s="36" t="s">
        <v>4243</v>
      </c>
      <c r="B2703" s="31" t="s">
        <v>4242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4244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4246</v>
      </c>
      <c r="B2705" s="31" t="s">
        <v>4245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4248</v>
      </c>
      <c r="B2706" s="31" t="s">
        <v>4247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4250</v>
      </c>
      <c r="B2707" s="31" t="s">
        <v>4249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4251</v>
      </c>
      <c r="B2708" s="31" t="s">
        <v>4249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4252</v>
      </c>
      <c r="B2709" s="31" t="s">
        <v>4249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4254</v>
      </c>
      <c r="B2710" s="31" t="s">
        <v>4253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4256</v>
      </c>
      <c r="B2711" s="31" t="s">
        <v>4255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5274</v>
      </c>
    </row>
    <row r="2713" spans="1:6" x14ac:dyDescent="0.2">
      <c r="A2713" s="36" t="s">
        <v>4258</v>
      </c>
      <c r="B2713" s="31" t="s">
        <v>4257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5275</v>
      </c>
    </row>
    <row r="2715" spans="1:6" x14ac:dyDescent="0.2">
      <c r="A2715" s="36" t="s">
        <v>4260</v>
      </c>
      <c r="B2715" s="31" t="s">
        <v>4259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4262</v>
      </c>
      <c r="B2716" s="31" t="s">
        <v>4261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4264</v>
      </c>
      <c r="B2717" s="31" t="s">
        <v>4263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5276</v>
      </c>
    </row>
    <row r="2719" spans="1:6" x14ac:dyDescent="0.2">
      <c r="A2719" s="36" t="s">
        <v>4266</v>
      </c>
      <c r="B2719" s="31" t="s">
        <v>4265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5277</v>
      </c>
    </row>
    <row r="2721" spans="1:6" x14ac:dyDescent="0.2">
      <c r="A2721" s="36" t="s">
        <v>4268</v>
      </c>
      <c r="B2721" s="31" t="s">
        <v>4267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4270</v>
      </c>
      <c r="B2722" s="31" t="s">
        <v>4269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4272</v>
      </c>
      <c r="B2723" s="31" t="s">
        <v>4271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4274</v>
      </c>
      <c r="B2724" s="31" t="s">
        <v>4273</v>
      </c>
      <c r="C2724" s="37"/>
      <c r="D2724" s="31" t="s">
        <v>149</v>
      </c>
      <c r="E2724" s="37"/>
      <c r="F2724" s="37"/>
    </row>
    <row r="2725" spans="1:6" x14ac:dyDescent="0.2">
      <c r="A2725" s="36" t="s">
        <v>4276</v>
      </c>
      <c r="B2725" s="31" t="s">
        <v>4275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4278</v>
      </c>
      <c r="B2726" s="31" t="s">
        <v>4277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4280</v>
      </c>
      <c r="B2727" s="31" t="s">
        <v>4279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4282</v>
      </c>
      <c r="B2728" s="31" t="s">
        <v>4281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5278</v>
      </c>
    </row>
    <row r="2730" spans="1:6" x14ac:dyDescent="0.2">
      <c r="A2730" s="36" t="s">
        <v>4284</v>
      </c>
      <c r="B2730" s="31" t="s">
        <v>4283</v>
      </c>
      <c r="C2730" s="37"/>
      <c r="D2730" s="31" t="s">
        <v>189</v>
      </c>
      <c r="E2730" s="37"/>
      <c r="F2730" s="37"/>
    </row>
    <row r="2731" spans="1:6" x14ac:dyDescent="0.2">
      <c r="A2731" s="36" t="s">
        <v>4286</v>
      </c>
      <c r="B2731" s="31" t="s">
        <v>4285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5279</v>
      </c>
    </row>
    <row r="2733" spans="1:6" x14ac:dyDescent="0.2">
      <c r="A2733" s="36" t="s">
        <v>4288</v>
      </c>
      <c r="B2733" s="31" t="s">
        <v>4287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5280</v>
      </c>
    </row>
    <row r="2735" spans="1:6" x14ac:dyDescent="0.2">
      <c r="A2735" s="36" t="s">
        <v>4290</v>
      </c>
      <c r="B2735" s="31" t="s">
        <v>4289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5281</v>
      </c>
    </row>
    <row r="2737" spans="1:7" x14ac:dyDescent="0.2">
      <c r="A2737" s="36" t="s">
        <v>4292</v>
      </c>
      <c r="B2737" s="31" t="s">
        <v>4291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5282</v>
      </c>
    </row>
    <row r="2739" spans="1:7" x14ac:dyDescent="0.2">
      <c r="A2739" s="36" t="s">
        <v>4294</v>
      </c>
      <c r="B2739" s="31" t="s">
        <v>4293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4296</v>
      </c>
      <c r="B2740" s="31" t="s">
        <v>4295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5283</v>
      </c>
    </row>
    <row r="2742" spans="1:7" x14ac:dyDescent="0.2">
      <c r="A2742" s="36" t="s">
        <v>4298</v>
      </c>
      <c r="B2742" s="31" t="s">
        <v>4297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4299</v>
      </c>
      <c r="B2743" s="31" t="s">
        <v>4297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4300</v>
      </c>
      <c r="B2744" s="31" t="s">
        <v>4297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5284</v>
      </c>
    </row>
    <row r="2746" spans="1:7" x14ac:dyDescent="0.2">
      <c r="A2746" s="36" t="s">
        <v>4301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4303</v>
      </c>
      <c r="B2747" s="31" t="s">
        <v>4302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4304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4306</v>
      </c>
      <c r="B2749" s="31" t="s">
        <v>4305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4308</v>
      </c>
      <c r="B2750" s="31" t="s">
        <v>4307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4310</v>
      </c>
      <c r="B2751" s="31" t="s">
        <v>4309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4311</v>
      </c>
      <c r="B2752" s="31" t="s">
        <v>4309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4312</v>
      </c>
      <c r="B2753" s="31" t="s">
        <v>4309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4314</v>
      </c>
      <c r="B2754" s="31" t="s">
        <v>4313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4316</v>
      </c>
      <c r="B2755" s="31" t="s">
        <v>4315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5285</v>
      </c>
    </row>
    <row r="2757" spans="1:6" x14ac:dyDescent="0.2">
      <c r="A2757" s="36" t="s">
        <v>4318</v>
      </c>
      <c r="B2757" s="31" t="s">
        <v>4317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5286</v>
      </c>
    </row>
    <row r="2759" spans="1:6" x14ac:dyDescent="0.2">
      <c r="A2759" s="36" t="s">
        <v>4319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4321</v>
      </c>
      <c r="B2760" s="31" t="s">
        <v>4320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4323</v>
      </c>
      <c r="B2761" s="31" t="s">
        <v>4322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4325</v>
      </c>
      <c r="B2762" s="31" t="s">
        <v>4324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4327</v>
      </c>
      <c r="B2763" s="31" t="s">
        <v>4326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5287</v>
      </c>
    </row>
    <row r="2765" spans="1:6" x14ac:dyDescent="0.2">
      <c r="A2765" s="36" t="s">
        <v>4328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4330</v>
      </c>
      <c r="B2766" s="31" t="s">
        <v>4329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4332</v>
      </c>
      <c r="B2767" s="31" t="s">
        <v>4331</v>
      </c>
      <c r="C2767" s="37"/>
      <c r="D2767" s="31" t="s">
        <v>149</v>
      </c>
      <c r="E2767" s="37"/>
      <c r="F2767" s="37"/>
    </row>
    <row r="2768" spans="1:6" x14ac:dyDescent="0.2">
      <c r="A2768" s="36" t="s">
        <v>4334</v>
      </c>
      <c r="B2768" s="31" t="s">
        <v>4333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4335</v>
      </c>
      <c r="B2769" s="31" t="s">
        <v>4333</v>
      </c>
      <c r="C2769" s="37"/>
      <c r="D2769" s="31" t="s">
        <v>149</v>
      </c>
      <c r="E2769" s="37"/>
      <c r="F2769" s="37"/>
    </row>
    <row r="2770" spans="1:7" x14ac:dyDescent="0.2">
      <c r="A2770" s="36" t="s">
        <v>4336</v>
      </c>
      <c r="B2770" s="31" t="s">
        <v>4333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5288</v>
      </c>
    </row>
    <row r="2772" spans="1:7" x14ac:dyDescent="0.2">
      <c r="A2772" s="36" t="s">
        <v>4338</v>
      </c>
      <c r="B2772" s="31" t="s">
        <v>4337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5289</v>
      </c>
    </row>
    <row r="2774" spans="1:7" x14ac:dyDescent="0.2">
      <c r="A2774" s="36" t="s">
        <v>4340</v>
      </c>
      <c r="B2774" s="31" t="s">
        <v>4339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4342</v>
      </c>
      <c r="B2775" s="31" t="s">
        <v>4341</v>
      </c>
      <c r="C2775" s="37"/>
      <c r="D2775" s="31" t="s">
        <v>149</v>
      </c>
      <c r="E2775" s="37"/>
      <c r="F2775" s="37"/>
    </row>
    <row r="2776" spans="1:7" x14ac:dyDescent="0.2">
      <c r="A2776" s="36" t="s">
        <v>4343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4345</v>
      </c>
      <c r="B2777" s="31" t="s">
        <v>4344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4347</v>
      </c>
      <c r="B2778" s="31" t="s">
        <v>4346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4349</v>
      </c>
      <c r="B2779" s="31" t="s">
        <v>4348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4351</v>
      </c>
      <c r="B2780" s="31" t="s">
        <v>4350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4352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4354</v>
      </c>
      <c r="B2782" s="31" t="s">
        <v>4353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4356</v>
      </c>
      <c r="B2783" s="31" t="s">
        <v>4355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5290</v>
      </c>
    </row>
    <row r="2785" spans="1:7" x14ac:dyDescent="0.2">
      <c r="A2785" s="36" t="s">
        <v>4358</v>
      </c>
      <c r="B2785" s="31" t="s">
        <v>4357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4360</v>
      </c>
      <c r="B2786" s="31" t="s">
        <v>4359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5291</v>
      </c>
    </row>
    <row r="2788" spans="1:7" x14ac:dyDescent="0.2">
      <c r="A2788" s="36" t="s">
        <v>4361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4363</v>
      </c>
      <c r="B2789" s="31" t="s">
        <v>4362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5292</v>
      </c>
    </row>
    <row r="2791" spans="1:7" x14ac:dyDescent="0.2">
      <c r="A2791" s="36" t="s">
        <v>4365</v>
      </c>
      <c r="B2791" s="31" t="s">
        <v>4364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4366</v>
      </c>
      <c r="B2792" s="31" t="s">
        <v>4364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4367</v>
      </c>
      <c r="B2793" s="31" t="s">
        <v>4364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4369</v>
      </c>
      <c r="B2794" s="31" t="s">
        <v>4368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5293</v>
      </c>
    </row>
    <row r="2796" spans="1:7" x14ac:dyDescent="0.2">
      <c r="A2796" s="36" t="s">
        <v>4371</v>
      </c>
      <c r="B2796" s="31" t="s">
        <v>4370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4373</v>
      </c>
      <c r="B2797" s="31" t="s">
        <v>4372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5294</v>
      </c>
    </row>
    <row r="2799" spans="1:7" x14ac:dyDescent="0.2">
      <c r="A2799" s="36" t="s">
        <v>4374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4376</v>
      </c>
      <c r="B2800" s="31" t="s">
        <v>4375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5295</v>
      </c>
    </row>
    <row r="2802" spans="1:7" ht="15" x14ac:dyDescent="0.25">
      <c r="A2802" s="60" t="s">
        <v>5296</v>
      </c>
    </row>
    <row r="2803" spans="1:7" x14ac:dyDescent="0.2">
      <c r="A2803" s="36" t="s">
        <v>4378</v>
      </c>
      <c r="B2803" s="31" t="s">
        <v>4377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4380</v>
      </c>
      <c r="B2804" s="31" t="s">
        <v>4379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4382</v>
      </c>
      <c r="B2805" s="31" t="s">
        <v>4381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5297</v>
      </c>
    </row>
    <row r="2807" spans="1:7" x14ac:dyDescent="0.2">
      <c r="A2807" s="36" t="s">
        <v>4384</v>
      </c>
      <c r="B2807" s="31" t="s">
        <v>4383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4386</v>
      </c>
      <c r="B2808" s="31" t="s">
        <v>4385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4388</v>
      </c>
      <c r="B2809" s="31" t="s">
        <v>4387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4390</v>
      </c>
      <c r="B2810" s="31" t="s">
        <v>4389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4391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4393</v>
      </c>
      <c r="B2812" s="31" t="s">
        <v>4392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4395</v>
      </c>
      <c r="B2813" s="31" t="s">
        <v>4394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4396</v>
      </c>
      <c r="B2814" s="31" t="s">
        <v>4394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4397</v>
      </c>
      <c r="B2815" s="31" t="s">
        <v>4394</v>
      </c>
      <c r="D2815" s="31" t="s">
        <v>149</v>
      </c>
      <c r="E2815" s="37"/>
      <c r="F2815" s="37"/>
    </row>
    <row r="2816" spans="1:7" x14ac:dyDescent="0.2">
      <c r="A2816" s="36" t="s">
        <v>4399</v>
      </c>
      <c r="B2816" s="31" t="s">
        <v>4398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4401</v>
      </c>
      <c r="B2817" s="31" t="s">
        <v>4400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4403</v>
      </c>
      <c r="B2818" s="31" t="s">
        <v>4402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4405</v>
      </c>
      <c r="B2819" s="31" t="s">
        <v>4404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4407</v>
      </c>
      <c r="B2820" s="31" t="s">
        <v>4406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4408</v>
      </c>
      <c r="B2821" s="31" t="s">
        <v>4406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4410</v>
      </c>
      <c r="B2822" s="31" t="s">
        <v>4409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4412</v>
      </c>
      <c r="B2823" s="31" t="s">
        <v>4411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4413</v>
      </c>
      <c r="C2824" s="37"/>
      <c r="D2824" s="31" t="s">
        <v>149</v>
      </c>
      <c r="E2824" s="37"/>
      <c r="F2824" s="37"/>
    </row>
    <row r="2825" spans="1:7" x14ac:dyDescent="0.2">
      <c r="A2825" s="36" t="s">
        <v>4415</v>
      </c>
      <c r="B2825" s="31" t="s">
        <v>4414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4416</v>
      </c>
      <c r="B2826" s="31" t="s">
        <v>4414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4418</v>
      </c>
      <c r="B2827" s="31" t="s">
        <v>4417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4420</v>
      </c>
      <c r="B2828" s="31" t="s">
        <v>4419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4422</v>
      </c>
      <c r="B2829" s="31" t="s">
        <v>4421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4423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4425</v>
      </c>
      <c r="B2831" s="31" t="s">
        <v>4424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4427</v>
      </c>
      <c r="B2832" s="31" t="s">
        <v>4426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4429</v>
      </c>
      <c r="B2833" s="31" t="s">
        <v>4428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4430</v>
      </c>
      <c r="B2834" s="31" t="s">
        <v>4428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4431</v>
      </c>
      <c r="B2835" s="31" t="s">
        <v>4428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4433</v>
      </c>
      <c r="B2836" s="31" t="s">
        <v>4432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4435</v>
      </c>
      <c r="B2837" s="31" t="s">
        <v>4434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4436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4438</v>
      </c>
      <c r="B2839" s="31" t="s">
        <v>4437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4440</v>
      </c>
      <c r="B2840" s="31" t="s">
        <v>4439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4442</v>
      </c>
      <c r="B2841" s="31" t="s">
        <v>4441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60" t="s">
        <v>5298</v>
      </c>
    </row>
    <row r="2843" spans="1:7" x14ac:dyDescent="0.2">
      <c r="A2843" s="36" t="s">
        <v>4444</v>
      </c>
      <c r="B2843" s="31" t="s">
        <v>4443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4446</v>
      </c>
      <c r="B2844" s="31" t="s">
        <v>4445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4448</v>
      </c>
      <c r="B2845" s="31" t="s">
        <v>4447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4450</v>
      </c>
      <c r="B2846" s="31" t="s">
        <v>4449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5299</v>
      </c>
    </row>
    <row r="2848" spans="1:7" x14ac:dyDescent="0.2">
      <c r="A2848" s="36" t="s">
        <v>4452</v>
      </c>
      <c r="B2848" s="31" t="s">
        <v>4451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5300</v>
      </c>
    </row>
    <row r="2850" spans="1:7" x14ac:dyDescent="0.2">
      <c r="A2850" s="36" t="s">
        <v>4454</v>
      </c>
      <c r="B2850" s="31" t="s">
        <v>4453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5301</v>
      </c>
    </row>
    <row r="2852" spans="1:7" x14ac:dyDescent="0.2">
      <c r="A2852" s="36" t="s">
        <v>4456</v>
      </c>
      <c r="B2852" s="31" t="s">
        <v>4455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5302</v>
      </c>
    </row>
    <row r="2854" spans="1:7" x14ac:dyDescent="0.2">
      <c r="A2854" s="36" t="s">
        <v>4458</v>
      </c>
      <c r="B2854" s="31" t="s">
        <v>4457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4460</v>
      </c>
      <c r="B2855" s="31" t="s">
        <v>4459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4462</v>
      </c>
      <c r="B2856" s="31" t="s">
        <v>4461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5303</v>
      </c>
    </row>
    <row r="2858" spans="1:7" x14ac:dyDescent="0.2">
      <c r="A2858" s="36" t="s">
        <v>4464</v>
      </c>
      <c r="B2858" s="31" t="s">
        <v>4463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5304</v>
      </c>
    </row>
    <row r="2860" spans="1:7" x14ac:dyDescent="0.2">
      <c r="A2860" s="36" t="s">
        <v>4466</v>
      </c>
      <c r="B2860" s="31" t="s">
        <v>4465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5305</v>
      </c>
    </row>
    <row r="2862" spans="1:7" ht="15" x14ac:dyDescent="0.25">
      <c r="A2862" s="60" t="s">
        <v>5306</v>
      </c>
    </row>
    <row r="2863" spans="1:7" x14ac:dyDescent="0.2">
      <c r="A2863" s="36" t="s">
        <v>4468</v>
      </c>
      <c r="B2863" s="31" t="s">
        <v>4467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4470</v>
      </c>
      <c r="B2864" s="31" t="s">
        <v>4469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4471</v>
      </c>
      <c r="B2865" s="31" t="s">
        <v>4469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4472</v>
      </c>
      <c r="B2866" s="31" t="s">
        <v>4469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5307</v>
      </c>
    </row>
    <row r="2868" spans="1:7" x14ac:dyDescent="0.2">
      <c r="A2868" s="36" t="s">
        <v>4474</v>
      </c>
      <c r="B2868" s="31" t="s">
        <v>4473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4476</v>
      </c>
      <c r="B2869" s="31" t="s">
        <v>4475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4478</v>
      </c>
      <c r="B2870" s="31" t="s">
        <v>4477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5308</v>
      </c>
    </row>
    <row r="2872" spans="1:7" x14ac:dyDescent="0.2">
      <c r="A2872" s="36" t="s">
        <v>4480</v>
      </c>
      <c r="B2872" s="31" t="s">
        <v>4479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4482</v>
      </c>
      <c r="B2873" s="31" t="s">
        <v>4481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4484</v>
      </c>
      <c r="B2874" s="31" t="s">
        <v>4483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5309</v>
      </c>
    </row>
    <row r="2876" spans="1:7" x14ac:dyDescent="0.2">
      <c r="A2876" s="36" t="s">
        <v>4485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4487</v>
      </c>
      <c r="B2877" s="31" t="s">
        <v>4486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5310</v>
      </c>
    </row>
    <row r="2879" spans="1:7" x14ac:dyDescent="0.2">
      <c r="A2879" s="36" t="s">
        <v>4489</v>
      </c>
      <c r="B2879" s="31" t="s">
        <v>4488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5311</v>
      </c>
    </row>
    <row r="2881" spans="1:7" x14ac:dyDescent="0.2">
      <c r="A2881" s="36" t="s">
        <v>4491</v>
      </c>
      <c r="B2881" s="31" t="s">
        <v>4490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5312</v>
      </c>
    </row>
    <row r="2883" spans="1:7" x14ac:dyDescent="0.2">
      <c r="A2883" s="37" t="s">
        <v>4493</v>
      </c>
      <c r="B2883" s="40" t="s">
        <v>4492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5313</v>
      </c>
    </row>
    <row r="2885" spans="1:7" x14ac:dyDescent="0.2">
      <c r="A2885" s="36" t="s">
        <v>4495</v>
      </c>
      <c r="B2885" s="31" t="s">
        <v>4494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5314</v>
      </c>
    </row>
    <row r="2887" spans="1:7" x14ac:dyDescent="0.2">
      <c r="A2887" s="36" t="s">
        <v>4497</v>
      </c>
      <c r="B2887" s="31" t="s">
        <v>4496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5315</v>
      </c>
    </row>
    <row r="2889" spans="1:7" x14ac:dyDescent="0.2">
      <c r="A2889" s="36" t="s">
        <v>4499</v>
      </c>
      <c r="B2889" s="31" t="s">
        <v>4498</v>
      </c>
      <c r="C2889" s="37"/>
      <c r="D2889" s="31" t="s">
        <v>1297</v>
      </c>
      <c r="E2889" s="37"/>
      <c r="F2889" s="37"/>
    </row>
    <row r="2890" spans="1:7" x14ac:dyDescent="0.2">
      <c r="A2890" s="36" t="s">
        <v>4500</v>
      </c>
      <c r="B2890" s="31" t="s">
        <v>4498</v>
      </c>
      <c r="C2890" s="37"/>
      <c r="D2890" s="31" t="s">
        <v>1289</v>
      </c>
      <c r="E2890" s="37"/>
      <c r="F2890" s="37"/>
    </row>
    <row r="2891" spans="1:7" x14ac:dyDescent="0.2">
      <c r="A2891" s="36" t="s">
        <v>4501</v>
      </c>
      <c r="B2891" s="31" t="s">
        <v>4498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5316</v>
      </c>
    </row>
    <row r="2893" spans="1:7" x14ac:dyDescent="0.2">
      <c r="A2893" s="36" t="s">
        <v>4503</v>
      </c>
      <c r="B2893" s="31" t="s">
        <v>4502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5317</v>
      </c>
    </row>
    <row r="2895" spans="1:7" x14ac:dyDescent="0.2">
      <c r="A2895" s="36" t="s">
        <v>4505</v>
      </c>
      <c r="B2895" s="31" t="s">
        <v>4504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4506</v>
      </c>
      <c r="B2896" s="31" t="s">
        <v>4504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4507</v>
      </c>
      <c r="B2897" s="31" t="s">
        <v>4504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5318</v>
      </c>
    </row>
    <row r="2899" spans="1:7" x14ac:dyDescent="0.2">
      <c r="A2899" s="36" t="s">
        <v>4508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4509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4511</v>
      </c>
      <c r="B2901" s="31" t="s">
        <v>4510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5319</v>
      </c>
    </row>
    <row r="2903" spans="1:7" x14ac:dyDescent="0.2">
      <c r="A2903" s="36" t="s">
        <v>4513</v>
      </c>
      <c r="B2903" s="31" t="s">
        <v>4512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4515</v>
      </c>
      <c r="B2904" s="31" t="s">
        <v>4514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4516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4518</v>
      </c>
      <c r="B2906" s="31" t="s">
        <v>4517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4520</v>
      </c>
      <c r="B2907" s="31" t="s">
        <v>4519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5320</v>
      </c>
    </row>
    <row r="2909" spans="1:7" x14ac:dyDescent="0.2">
      <c r="A2909" s="36" t="s">
        <v>4522</v>
      </c>
      <c r="B2909" s="31" t="s">
        <v>4521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4524</v>
      </c>
      <c r="B2910" s="31" t="s">
        <v>4523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5321</v>
      </c>
    </row>
    <row r="2912" spans="1:7" x14ac:dyDescent="0.2">
      <c r="A2912" s="36" t="s">
        <v>4526</v>
      </c>
      <c r="B2912" s="31" t="s">
        <v>4525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5322</v>
      </c>
    </row>
    <row r="2914" spans="1:7" x14ac:dyDescent="0.2">
      <c r="A2914" s="36" t="s">
        <v>4528</v>
      </c>
      <c r="B2914" s="31" t="s">
        <v>4527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5323</v>
      </c>
    </row>
    <row r="2916" spans="1:7" ht="15" x14ac:dyDescent="0.25">
      <c r="A2916" s="60" t="s">
        <v>5324</v>
      </c>
    </row>
    <row r="2917" spans="1:7" x14ac:dyDescent="0.2">
      <c r="A2917" s="36" t="s">
        <v>4530</v>
      </c>
      <c r="B2917" s="31" t="s">
        <v>4529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4532</v>
      </c>
      <c r="B2918" s="31" t="s">
        <v>4531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4534</v>
      </c>
      <c r="B2919" s="31" t="s">
        <v>4533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4536</v>
      </c>
      <c r="B2920" s="31" t="s">
        <v>4535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5325</v>
      </c>
    </row>
    <row r="2922" spans="1:7" x14ac:dyDescent="0.2">
      <c r="A2922" s="36" t="s">
        <v>4538</v>
      </c>
      <c r="B2922" s="31" t="s">
        <v>4537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5326</v>
      </c>
    </row>
    <row r="2924" spans="1:7" x14ac:dyDescent="0.2">
      <c r="A2924" s="36" t="s">
        <v>4540</v>
      </c>
      <c r="B2924" s="31" t="s">
        <v>4539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4542</v>
      </c>
      <c r="B2925" s="31" t="s">
        <v>4541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4544</v>
      </c>
      <c r="B2926" s="31" t="s">
        <v>4543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4546</v>
      </c>
      <c r="B2927" s="31" t="s">
        <v>4545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4548</v>
      </c>
      <c r="B2928" s="31" t="s">
        <v>4547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4550</v>
      </c>
      <c r="B2929" s="31" t="s">
        <v>4549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4552</v>
      </c>
      <c r="B2930" s="31" t="s">
        <v>4551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5327</v>
      </c>
    </row>
    <row r="2932" spans="1:7" x14ac:dyDescent="0.2">
      <c r="A2932" s="36" t="s">
        <v>4554</v>
      </c>
      <c r="B2932" s="31" t="s">
        <v>4553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4556</v>
      </c>
      <c r="B2933" s="31" t="s">
        <v>4555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5328</v>
      </c>
    </row>
    <row r="2935" spans="1:7" x14ac:dyDescent="0.2">
      <c r="A2935" s="36" t="s">
        <v>4558</v>
      </c>
      <c r="B2935" s="31" t="s">
        <v>4557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4560</v>
      </c>
      <c r="B2936" s="31" t="s">
        <v>4559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4562</v>
      </c>
      <c r="B2937" s="31" t="s">
        <v>4561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4564</v>
      </c>
      <c r="B2938" s="31" t="s">
        <v>4563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5329</v>
      </c>
    </row>
    <row r="2940" spans="1:7" x14ac:dyDescent="0.2">
      <c r="A2940" s="36" t="s">
        <v>4566</v>
      </c>
      <c r="B2940" s="31" t="s">
        <v>4565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4568</v>
      </c>
      <c r="B2941" s="31" t="s">
        <v>4567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5330</v>
      </c>
    </row>
    <row r="2943" spans="1:7" x14ac:dyDescent="0.2">
      <c r="A2943" s="36" t="s">
        <v>4570</v>
      </c>
      <c r="B2943" s="31" t="s">
        <v>4569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4572</v>
      </c>
      <c r="B2944" s="31" t="s">
        <v>4571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5331</v>
      </c>
    </row>
    <row r="2946" spans="1:7" x14ac:dyDescent="0.2">
      <c r="A2946" s="36" t="s">
        <v>4573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4575</v>
      </c>
      <c r="B2947" s="31" t="s">
        <v>4574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5332</v>
      </c>
    </row>
    <row r="2949" spans="1:7" x14ac:dyDescent="0.2">
      <c r="A2949" s="36" t="s">
        <v>4577</v>
      </c>
      <c r="B2949" s="31" t="s">
        <v>4576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5333</v>
      </c>
    </row>
    <row r="2951" spans="1:7" x14ac:dyDescent="0.2">
      <c r="A2951" s="36" t="s">
        <v>4579</v>
      </c>
      <c r="B2951" s="31" t="s">
        <v>4578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5334</v>
      </c>
    </row>
    <row r="2953" spans="1:7" x14ac:dyDescent="0.2">
      <c r="A2953" s="36" t="s">
        <v>4581</v>
      </c>
      <c r="B2953" s="31" t="s">
        <v>4580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5335</v>
      </c>
    </row>
    <row r="2955" spans="1:7" x14ac:dyDescent="0.2">
      <c r="A2955" s="36" t="s">
        <v>4583</v>
      </c>
      <c r="B2955" s="31" t="s">
        <v>4582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5336</v>
      </c>
    </row>
    <row r="2957" spans="1:7" x14ac:dyDescent="0.2">
      <c r="A2957" s="36" t="s">
        <v>4585</v>
      </c>
      <c r="B2957" s="31" t="s">
        <v>4584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4587</v>
      </c>
      <c r="B2958" s="31" t="s">
        <v>4586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5337</v>
      </c>
    </row>
    <row r="2960" spans="1:7" x14ac:dyDescent="0.2">
      <c r="A2960" s="36" t="s">
        <v>4589</v>
      </c>
      <c r="B2960" s="31" t="s">
        <v>4588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4591</v>
      </c>
      <c r="B2961" s="31" t="s">
        <v>4590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4593</v>
      </c>
      <c r="B2962" s="31" t="s">
        <v>4592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4595</v>
      </c>
      <c r="B2963" s="31" t="s">
        <v>4594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5338</v>
      </c>
    </row>
    <row r="2965" spans="1:7" x14ac:dyDescent="0.2">
      <c r="A2965" s="36" t="s">
        <v>4597</v>
      </c>
      <c r="B2965" s="31" t="s">
        <v>4596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4598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4600</v>
      </c>
      <c r="B2967" s="31" t="s">
        <v>4599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5339</v>
      </c>
    </row>
    <row r="2969" spans="1:7" x14ac:dyDescent="0.2">
      <c r="A2969" s="36" t="s">
        <v>4602</v>
      </c>
      <c r="B2969" s="31" t="s">
        <v>4601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4604</v>
      </c>
      <c r="B2970" s="31" t="s">
        <v>4603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4606</v>
      </c>
      <c r="B2971" s="31" t="s">
        <v>4605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4608</v>
      </c>
      <c r="B2972" s="31" t="s">
        <v>4607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4610</v>
      </c>
      <c r="B2973" s="31" t="s">
        <v>4609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4612</v>
      </c>
      <c r="B2974" s="31" t="s">
        <v>4611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4614</v>
      </c>
      <c r="B2975" s="31" t="s">
        <v>4613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5340</v>
      </c>
    </row>
    <row r="2977" spans="1:7" x14ac:dyDescent="0.2">
      <c r="A2977" s="36" t="s">
        <v>4616</v>
      </c>
      <c r="B2977" s="31" t="s">
        <v>4615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4618</v>
      </c>
      <c r="B2978" s="31" t="s">
        <v>4617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4620</v>
      </c>
      <c r="B2979" s="31" t="s">
        <v>4619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5341</v>
      </c>
    </row>
    <row r="2981" spans="1:7" x14ac:dyDescent="0.2">
      <c r="A2981" s="36" t="s">
        <v>4622</v>
      </c>
      <c r="B2981" s="31" t="s">
        <v>4621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5342</v>
      </c>
    </row>
    <row r="2983" spans="1:7" x14ac:dyDescent="0.2">
      <c r="A2983" s="36" t="s">
        <v>4624</v>
      </c>
      <c r="B2983" s="31" t="s">
        <v>4623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4625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4627</v>
      </c>
      <c r="B2985" s="31" t="s">
        <v>4626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4629</v>
      </c>
      <c r="B2986" s="31" t="s">
        <v>4628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4631</v>
      </c>
      <c r="B2987" s="31" t="s">
        <v>4630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5343</v>
      </c>
    </row>
    <row r="2989" spans="1:7" x14ac:dyDescent="0.2">
      <c r="A2989" s="36" t="s">
        <v>4633</v>
      </c>
      <c r="B2989" s="31" t="s">
        <v>4632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4635</v>
      </c>
      <c r="B2990" s="31" t="s">
        <v>4634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4636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4638</v>
      </c>
      <c r="B2992" s="31" t="s">
        <v>4637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4640</v>
      </c>
      <c r="B2993" s="31" t="s">
        <v>4639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5344</v>
      </c>
    </row>
    <row r="2995" spans="1:7" x14ac:dyDescent="0.2">
      <c r="A2995" s="36" t="s">
        <v>4642</v>
      </c>
      <c r="B2995" s="31" t="s">
        <v>4641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5345</v>
      </c>
    </row>
    <row r="2997" spans="1:7" x14ac:dyDescent="0.2">
      <c r="A2997" s="36" t="s">
        <v>4644</v>
      </c>
      <c r="B2997" s="31" t="s">
        <v>4643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5346</v>
      </c>
    </row>
    <row r="2999" spans="1:7" x14ac:dyDescent="0.2">
      <c r="A2999" s="36" t="s">
        <v>4646</v>
      </c>
      <c r="B2999" s="31" t="s">
        <v>4645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4648</v>
      </c>
      <c r="B3000" s="31" t="s">
        <v>4647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4650</v>
      </c>
      <c r="B3001" s="31" t="s">
        <v>4649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4652</v>
      </c>
      <c r="B3002" s="31" t="s">
        <v>4651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5347</v>
      </c>
    </row>
    <row r="3004" spans="1:7" x14ac:dyDescent="0.2">
      <c r="A3004" s="36" t="s">
        <v>4654</v>
      </c>
      <c r="B3004" s="31" t="s">
        <v>4653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4656</v>
      </c>
      <c r="B3005" s="31" t="s">
        <v>4655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4658</v>
      </c>
      <c r="B3006" s="31" t="s">
        <v>4657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4660</v>
      </c>
      <c r="B3007" s="31" t="s">
        <v>4659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4662</v>
      </c>
      <c r="B3008" s="31" t="s">
        <v>4661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4664</v>
      </c>
      <c r="B3009" s="31" t="s">
        <v>4663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5348</v>
      </c>
    </row>
    <row r="3011" spans="1:6" x14ac:dyDescent="0.2">
      <c r="A3011" s="36" t="s">
        <v>4666</v>
      </c>
      <c r="B3011" s="31" t="s">
        <v>4665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4668</v>
      </c>
      <c r="B3012" s="31" t="s">
        <v>4667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4670</v>
      </c>
      <c r="B3013" s="31" t="s">
        <v>4669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4672</v>
      </c>
      <c r="B3014" s="31" t="s">
        <v>4671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4674</v>
      </c>
      <c r="B3015" s="31" t="s">
        <v>4673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4676</v>
      </c>
      <c r="B3016" s="31" t="s">
        <v>4675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4677</v>
      </c>
      <c r="B3017" s="31" t="s">
        <v>4675</v>
      </c>
      <c r="C3017" s="37"/>
      <c r="D3017" s="31" t="s">
        <v>149</v>
      </c>
      <c r="E3017" s="37"/>
      <c r="F3017" s="37"/>
    </row>
    <row r="3018" spans="1:6" x14ac:dyDescent="0.2">
      <c r="A3018" s="36" t="s">
        <v>4678</v>
      </c>
      <c r="B3018" s="31" t="s">
        <v>4675</v>
      </c>
      <c r="C3018" s="37"/>
      <c r="D3018" s="31" t="s">
        <v>149</v>
      </c>
      <c r="E3018" s="37"/>
      <c r="F3018" s="37"/>
    </row>
    <row r="3019" spans="1:6" x14ac:dyDescent="0.2">
      <c r="A3019" s="36" t="s">
        <v>4680</v>
      </c>
      <c r="B3019" s="31" t="s">
        <v>4679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4682</v>
      </c>
      <c r="B3020" s="31" t="s">
        <v>4681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4684</v>
      </c>
      <c r="B3021" s="31" t="s">
        <v>4683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4685</v>
      </c>
      <c r="B3022" s="31" t="s">
        <v>4683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4686</v>
      </c>
      <c r="B3023" s="31" t="s">
        <v>4683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5349</v>
      </c>
    </row>
    <row r="3025" spans="1:6" x14ac:dyDescent="0.2">
      <c r="A3025" s="36" t="s">
        <v>4688</v>
      </c>
      <c r="B3025" s="31" t="s">
        <v>4687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5350</v>
      </c>
    </row>
    <row r="3027" spans="1:6" x14ac:dyDescent="0.2">
      <c r="A3027" s="36" t="s">
        <v>4690</v>
      </c>
      <c r="B3027" s="31" t="s">
        <v>4689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4692</v>
      </c>
      <c r="B3028" s="31" t="s">
        <v>4691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4694</v>
      </c>
      <c r="B3029" s="31" t="s">
        <v>4693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4695</v>
      </c>
      <c r="C3030" s="37"/>
      <c r="D3030" s="31" t="s">
        <v>157</v>
      </c>
      <c r="E3030" s="37"/>
      <c r="F3030" s="37"/>
    </row>
    <row r="3031" spans="1:6" x14ac:dyDescent="0.2">
      <c r="A3031" s="36" t="s">
        <v>4696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4697</v>
      </c>
      <c r="C3032" s="37">
        <v>0</v>
      </c>
      <c r="D3032" s="31" t="s">
        <v>157</v>
      </c>
      <c r="E3032" s="37"/>
      <c r="F3032" s="37"/>
    </row>
    <row r="3033" spans="1:6" x14ac:dyDescent="0.2">
      <c r="A3033" s="36" t="s">
        <v>4699</v>
      </c>
      <c r="B3033" s="31" t="s">
        <v>4698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4700</v>
      </c>
      <c r="B3034" s="31" t="s">
        <v>4698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4701</v>
      </c>
      <c r="B3035" s="31" t="s">
        <v>4698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5351</v>
      </c>
    </row>
    <row r="3037" spans="1:6" x14ac:dyDescent="0.2">
      <c r="A3037" s="36" t="s">
        <v>4703</v>
      </c>
      <c r="B3037" s="31" t="s">
        <v>4702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4704</v>
      </c>
      <c r="B3038" s="31" t="s">
        <v>4702</v>
      </c>
      <c r="C3038" s="37"/>
      <c r="D3038" s="31" t="s">
        <v>149</v>
      </c>
      <c r="E3038" s="37"/>
      <c r="F3038" s="37"/>
    </row>
    <row r="3039" spans="1:6" x14ac:dyDescent="0.2">
      <c r="A3039" s="36" t="s">
        <v>4705</v>
      </c>
      <c r="B3039" s="31" t="s">
        <v>4702</v>
      </c>
      <c r="C3039" s="37"/>
      <c r="D3039" s="31" t="s">
        <v>149</v>
      </c>
      <c r="E3039" s="37"/>
      <c r="F3039" s="37"/>
    </row>
    <row r="3040" spans="1:6" x14ac:dyDescent="0.2">
      <c r="A3040" s="36" t="s">
        <v>4707</v>
      </c>
      <c r="B3040" s="31" t="s">
        <v>4706</v>
      </c>
      <c r="D3040" s="31" t="s">
        <v>149</v>
      </c>
      <c r="E3040" s="37"/>
      <c r="F3040" s="37"/>
    </row>
    <row r="3041" spans="1:7" x14ac:dyDescent="0.2">
      <c r="A3041" s="36" t="s">
        <v>4709</v>
      </c>
      <c r="B3041" s="31" t="s">
        <v>4708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4711</v>
      </c>
      <c r="B3042" s="31" t="s">
        <v>4710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5352</v>
      </c>
    </row>
    <row r="3044" spans="1:7" x14ac:dyDescent="0.2">
      <c r="A3044" s="36" t="s">
        <v>4713</v>
      </c>
      <c r="B3044" s="31" t="s">
        <v>4712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08" customFormat="1" x14ac:dyDescent="0.2">
      <c r="A3045" s="36" t="s">
        <v>5423</v>
      </c>
      <c r="B3045" s="108" t="s">
        <v>5424</v>
      </c>
      <c r="C3045" s="37">
        <v>0</v>
      </c>
      <c r="D3045" s="108" t="s">
        <v>149</v>
      </c>
      <c r="E3045" s="37" t="s">
        <v>152</v>
      </c>
      <c r="F3045" s="37"/>
    </row>
    <row r="3046" spans="1:7" x14ac:dyDescent="0.2">
      <c r="A3046" s="36" t="s">
        <v>4715</v>
      </c>
      <c r="B3046" s="31" t="s">
        <v>4714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4717</v>
      </c>
      <c r="B3047" s="31" t="s">
        <v>4716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4718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4720</v>
      </c>
      <c r="B3049" s="31" t="s">
        <v>4719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4722</v>
      </c>
      <c r="B3050" s="31" t="s">
        <v>4721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4724</v>
      </c>
      <c r="B3051" s="31" t="s">
        <v>4723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4725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4727</v>
      </c>
      <c r="B3053" s="31" t="s">
        <v>4726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4728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4730</v>
      </c>
      <c r="B3055" s="31" t="s">
        <v>4729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4732</v>
      </c>
      <c r="B3056" s="31" t="s">
        <v>4731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4734</v>
      </c>
      <c r="B3057" s="31" t="s">
        <v>4733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4736</v>
      </c>
      <c r="B3058" s="31" t="s">
        <v>4735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4737</v>
      </c>
      <c r="C3059" s="37"/>
      <c r="D3059" s="31" t="s">
        <v>149</v>
      </c>
      <c r="E3059" s="37"/>
      <c r="F3059" s="37"/>
    </row>
    <row r="3060" spans="1:7" x14ac:dyDescent="0.2">
      <c r="A3060" s="36" t="s">
        <v>4739</v>
      </c>
      <c r="B3060" s="31" t="s">
        <v>4738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4741</v>
      </c>
      <c r="B3061" s="31" t="s">
        <v>4740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4743</v>
      </c>
      <c r="B3062" s="31" t="s">
        <v>4742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4744</v>
      </c>
      <c r="C3063" s="37"/>
      <c r="D3063" s="31" t="s">
        <v>149</v>
      </c>
      <c r="E3063" s="37"/>
      <c r="F3063" s="37"/>
    </row>
    <row r="3064" spans="1:7" x14ac:dyDescent="0.2">
      <c r="A3064" s="36" t="s">
        <v>4746</v>
      </c>
      <c r="B3064" s="31" t="s">
        <v>4745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4748</v>
      </c>
      <c r="B3065" s="31" t="s">
        <v>4747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4750</v>
      </c>
      <c r="B3066" s="31" t="s">
        <v>4749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4752</v>
      </c>
      <c r="B3067" s="31" t="s">
        <v>4751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4754</v>
      </c>
      <c r="B3068" s="31" t="s">
        <v>4753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25" t="s">
        <v>5436</v>
      </c>
      <c r="C3069" s="39">
        <v>4</v>
      </c>
      <c r="D3069" s="31" t="s">
        <v>149</v>
      </c>
      <c r="E3069" s="39" t="s">
        <v>147</v>
      </c>
    </row>
    <row r="3070" spans="1:7" s="126" customFormat="1" ht="15" x14ac:dyDescent="0.25">
      <c r="A3070" s="128" t="s">
        <v>5447</v>
      </c>
      <c r="C3070" s="39">
        <v>4</v>
      </c>
      <c r="D3070" s="126" t="s">
        <v>149</v>
      </c>
      <c r="E3070" s="39" t="s">
        <v>147</v>
      </c>
    </row>
    <row r="3071" spans="1:7" s="126" customFormat="1" ht="15" x14ac:dyDescent="0.25">
      <c r="A3071" s="128" t="s">
        <v>5448</v>
      </c>
      <c r="C3071" s="39">
        <v>7</v>
      </c>
      <c r="D3071" s="126" t="s">
        <v>149</v>
      </c>
      <c r="E3071" s="39" t="s">
        <v>147</v>
      </c>
    </row>
    <row r="3072" spans="1:7" x14ac:dyDescent="0.2">
      <c r="A3072" s="36" t="s">
        <v>4756</v>
      </c>
      <c r="B3072" s="31" t="s">
        <v>4755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4757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4759</v>
      </c>
      <c r="B3074" s="31" t="s">
        <v>4758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4761</v>
      </c>
      <c r="B3075" s="31" t="s">
        <v>4760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5353</v>
      </c>
    </row>
    <row r="3077" spans="1:7" x14ac:dyDescent="0.2">
      <c r="A3077" s="36" t="s">
        <v>4763</v>
      </c>
      <c r="B3077" s="31" t="s">
        <v>4762</v>
      </c>
      <c r="C3077" s="37"/>
      <c r="D3077" s="31" t="s">
        <v>189</v>
      </c>
      <c r="E3077" s="37"/>
      <c r="F3077" s="37"/>
    </row>
    <row r="3078" spans="1:7" x14ac:dyDescent="0.2">
      <c r="A3078" s="36" t="s">
        <v>4765</v>
      </c>
      <c r="B3078" s="31" t="s">
        <v>4764</v>
      </c>
      <c r="C3078" s="37">
        <v>3</v>
      </c>
      <c r="D3078" s="31" t="s">
        <v>189</v>
      </c>
      <c r="E3078" s="37" t="s">
        <v>147</v>
      </c>
      <c r="F3078" s="37" t="s">
        <v>4001</v>
      </c>
    </row>
    <row r="3079" spans="1:7" x14ac:dyDescent="0.2">
      <c r="A3079" s="36" t="s">
        <v>4767</v>
      </c>
      <c r="B3079" s="31" t="s">
        <v>4766</v>
      </c>
      <c r="D3079" s="31" t="s">
        <v>189</v>
      </c>
    </row>
    <row r="3080" spans="1:7" ht="15" x14ac:dyDescent="0.25">
      <c r="A3080" s="60" t="s">
        <v>5354</v>
      </c>
    </row>
    <row r="3081" spans="1:7" x14ac:dyDescent="0.2">
      <c r="A3081" s="36" t="s">
        <v>4768</v>
      </c>
      <c r="C3081" s="37"/>
      <c r="D3081" s="31" t="s">
        <v>149</v>
      </c>
      <c r="E3081" s="37"/>
      <c r="F3081" s="37"/>
    </row>
    <row r="3082" spans="1:7" x14ac:dyDescent="0.2">
      <c r="A3082" s="36" t="s">
        <v>4770</v>
      </c>
      <c r="B3082" s="31" t="s">
        <v>4769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5355</v>
      </c>
    </row>
    <row r="3084" spans="1:7" x14ac:dyDescent="0.2">
      <c r="A3084" s="36" t="s">
        <v>4772</v>
      </c>
      <c r="B3084" s="31" t="s">
        <v>4771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4774</v>
      </c>
      <c r="B3085" s="31" t="s">
        <v>4773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5356</v>
      </c>
    </row>
    <row r="3087" spans="1:7" x14ac:dyDescent="0.2">
      <c r="A3087" s="36" t="s">
        <v>4776</v>
      </c>
      <c r="B3087" s="31" t="s">
        <v>4775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4778</v>
      </c>
      <c r="B3088" s="31" t="s">
        <v>4777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4780</v>
      </c>
      <c r="B3089" s="31" t="s">
        <v>4779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4781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4783</v>
      </c>
      <c r="B3091" s="31" t="s">
        <v>4782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4784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4786</v>
      </c>
      <c r="B3093" s="31" t="s">
        <v>4785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4787</v>
      </c>
      <c r="C3094" s="37"/>
      <c r="D3094" s="40" t="s">
        <v>149</v>
      </c>
      <c r="E3094" s="37"/>
      <c r="F3094" s="37"/>
    </row>
    <row r="3095" spans="1:7" x14ac:dyDescent="0.2">
      <c r="A3095" s="36" t="s">
        <v>4789</v>
      </c>
      <c r="B3095" s="31" t="s">
        <v>4788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5357</v>
      </c>
    </row>
    <row r="3097" spans="1:7" x14ac:dyDescent="0.2">
      <c r="A3097" s="36" t="s">
        <v>4791</v>
      </c>
      <c r="B3097" s="31" t="s">
        <v>4790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4793</v>
      </c>
      <c r="B3098" s="31" t="s">
        <v>4792</v>
      </c>
      <c r="C3098" s="37"/>
      <c r="D3098" s="31" t="s">
        <v>149</v>
      </c>
      <c r="E3098" s="37"/>
      <c r="F3098" s="37"/>
    </row>
    <row r="3099" spans="1:7" x14ac:dyDescent="0.2">
      <c r="A3099" s="36" t="s">
        <v>4795</v>
      </c>
      <c r="B3099" s="31" t="s">
        <v>4794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4797</v>
      </c>
      <c r="B3100" s="31" t="s">
        <v>4796</v>
      </c>
      <c r="C3100" s="37"/>
      <c r="D3100" s="31" t="s">
        <v>189</v>
      </c>
      <c r="E3100" s="37"/>
      <c r="F3100" s="37"/>
    </row>
    <row r="3101" spans="1:7" x14ac:dyDescent="0.2">
      <c r="A3101" s="36" t="s">
        <v>4798</v>
      </c>
      <c r="C3101" s="37"/>
      <c r="D3101" s="40" t="s">
        <v>149</v>
      </c>
      <c r="E3101" s="37"/>
      <c r="F3101" s="37"/>
    </row>
    <row r="3102" spans="1:7" x14ac:dyDescent="0.2">
      <c r="A3102" s="36" t="s">
        <v>4800</v>
      </c>
      <c r="B3102" s="31" t="s">
        <v>4799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5358</v>
      </c>
    </row>
    <row r="3104" spans="1:7" ht="15" x14ac:dyDescent="0.25">
      <c r="A3104" s="60" t="s">
        <v>5359</v>
      </c>
    </row>
    <row r="3105" spans="1:7" x14ac:dyDescent="0.2">
      <c r="A3105" s="36" t="s">
        <v>4802</v>
      </c>
      <c r="B3105" s="31" t="s">
        <v>4801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4804</v>
      </c>
      <c r="B3106" s="31" t="s">
        <v>4803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5360</v>
      </c>
    </row>
    <row r="3108" spans="1:7" x14ac:dyDescent="0.2">
      <c r="A3108" s="36" t="s">
        <v>4806</v>
      </c>
      <c r="B3108" s="31" t="s">
        <v>4805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4808</v>
      </c>
      <c r="B3109" s="31" t="s">
        <v>4807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5361</v>
      </c>
    </row>
    <row r="3111" spans="1:7" x14ac:dyDescent="0.2">
      <c r="A3111" s="36" t="s">
        <v>4810</v>
      </c>
      <c r="B3111" s="31" t="s">
        <v>4809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5362</v>
      </c>
    </row>
    <row r="3113" spans="1:7" x14ac:dyDescent="0.2">
      <c r="A3113" s="36" t="s">
        <v>4812</v>
      </c>
      <c r="B3113" s="31" t="s">
        <v>4811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5363</v>
      </c>
    </row>
    <row r="3115" spans="1:7" x14ac:dyDescent="0.2">
      <c r="A3115" s="36" t="s">
        <v>4813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4815</v>
      </c>
      <c r="B3116" s="31" t="s">
        <v>4814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4816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4818</v>
      </c>
      <c r="B3118" s="31" t="s">
        <v>4817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4819</v>
      </c>
      <c r="B3119" s="31" t="s">
        <v>4817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5364</v>
      </c>
    </row>
    <row r="3121" spans="1:6" x14ac:dyDescent="0.2">
      <c r="A3121" s="36" t="s">
        <v>4821</v>
      </c>
      <c r="B3121" s="31" t="s">
        <v>4820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4823</v>
      </c>
      <c r="B3122" s="31" t="s">
        <v>4822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60" t="s">
        <v>5365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7" sqref="B7:E7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86" t="s">
        <v>138</v>
      </c>
      <c r="B2" s="103" t="s">
        <v>5523</v>
      </c>
      <c r="C2" s="46" t="str">
        <f>CONCATENATE(B2,2024)</f>
        <v>LBRP R2024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5413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78">
        <v>44090</v>
      </c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4"/>
      <c r="C7" s="154"/>
      <c r="D7" s="154"/>
      <c r="E7" s="154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5416</v>
      </c>
      <c r="D9" s="49" t="s">
        <v>5407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5416</v>
      </c>
      <c r="M9" s="49" t="s">
        <v>133</v>
      </c>
      <c r="N9" s="43" t="s">
        <v>4829</v>
      </c>
      <c r="O9" s="43" t="s">
        <v>4830</v>
      </c>
    </row>
    <row r="10" spans="1:15" ht="13.5" thickTop="1" x14ac:dyDescent="0.2">
      <c r="A10" s="131" t="s">
        <v>2143</v>
      </c>
      <c r="B10" s="44" t="str">
        <f>IF(LEN(VLOOKUP(A10,'Species List'!$A:$G,2,FALSE))=0,"",VLOOKUP(A10,'Species List'!$A:$G,2,FALSE))</f>
        <v>green ash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119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1" si="1">VALUE(L10)</f>
        <v>15</v>
      </c>
      <c r="N10" s="105">
        <f t="shared" ref="N10:N75" si="2">L10/$L$151</f>
        <v>0.19607843137254902</v>
      </c>
      <c r="O10" s="105">
        <f t="shared" ref="O10:O11" si="3">D10*N10</f>
        <v>0.39215686274509803</v>
      </c>
    </row>
    <row r="11" spans="1:15" x14ac:dyDescent="0.2">
      <c r="A11" s="131" t="s">
        <v>1249</v>
      </c>
      <c r="B11" s="44" t="str">
        <f>IF(LEN(VLOOKUP(A11,'Species List'!$A:$G,2,FALSE))=0,"",VLOOKUP(A11,'Species List'!$A:$G,2,FALSE))</f>
        <v>hackberry</v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[FAC-]</v>
      </c>
      <c r="H11" s="44">
        <f>VLOOKUP(A11,'Species List'!$A:$G,7,FALSE)</f>
        <v>0</v>
      </c>
      <c r="J11" s="111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5">
        <f t="shared" si="2"/>
        <v>0.19607843137254902</v>
      </c>
      <c r="O11" s="105">
        <f t="shared" si="3"/>
        <v>0.58823529411764708</v>
      </c>
    </row>
    <row r="12" spans="1:15" x14ac:dyDescent="0.2">
      <c r="A12" s="131" t="s">
        <v>3773</v>
      </c>
      <c r="B12" s="44" t="str">
        <f>IF(LEN(VLOOKUP(A12,'Species List'!$A:$G,2,FALSE))=0,"",VLOOKUP(A12,'Species List'!$A:$G,2,FALSE))</f>
        <v>wild black currant</v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19" t="s">
        <v>5402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99">
        <f>VALUE(L12)</f>
        <v>0.5</v>
      </c>
      <c r="N12" s="85">
        <f t="shared" si="2"/>
        <v>6.5359477124183009E-3</v>
      </c>
      <c r="O12" s="85">
        <f>D12*N12</f>
        <v>2.6143790849673203E-2</v>
      </c>
    </row>
    <row r="13" spans="1:15" x14ac:dyDescent="0.2">
      <c r="A13" s="131" t="s">
        <v>3966</v>
      </c>
      <c r="B13" s="44" t="str">
        <f>IF(LEN(VLOOKUP(A13,'Species List'!$A:$G,2,FALSE))=0,"",VLOOKUP(A13,'Species List'!$A:$G,2,FALSE))</f>
        <v>black willow</v>
      </c>
      <c r="C13" s="44">
        <f>IF(LEN(VLOOKUP(A13,'Species List'!$A:$G,3,FALSE))=0,"",VLOOKUP(A13,'Species List'!$A:$G,3,FALSE))</f>
        <v>4</v>
      </c>
      <c r="D13" s="98">
        <f t="shared" ref="D13:D76" si="4">VALUE(C13)</f>
        <v>4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OBL</v>
      </c>
      <c r="H13" s="44">
        <f>VLOOKUP(A13,'Species List'!$A:$G,7,FALSE)</f>
        <v>0</v>
      </c>
      <c r="J13" s="119" t="s">
        <v>5402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99">
        <f t="shared" ref="M13:M76" si="5">VALUE(L13)</f>
        <v>0.5</v>
      </c>
      <c r="N13" s="85">
        <f t="shared" si="2"/>
        <v>6.5359477124183009E-3</v>
      </c>
      <c r="O13" s="97">
        <f t="shared" ref="O13:O76" si="6">D13*N13</f>
        <v>2.6143790849673203E-2</v>
      </c>
    </row>
    <row r="14" spans="1:15" x14ac:dyDescent="0.2">
      <c r="A14" s="131" t="s">
        <v>162</v>
      </c>
      <c r="B14" s="44" t="str">
        <f>IF(LEN(VLOOKUP(A14,'Species List'!$A:$G,2,FALSE))=0,"",VLOOKUP(A14,'Species List'!$A:$G,2,FALSE))</f>
        <v>box elder</v>
      </c>
      <c r="C14" s="44">
        <f>IF(LEN(VLOOKUP(A14,'Species List'!$A:$G,3,FALSE))=0,"",VLOOKUP(A14,'Species List'!$A:$G,3,FALSE))</f>
        <v>1</v>
      </c>
      <c r="D14" s="98">
        <f t="shared" si="4"/>
        <v>1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119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99">
        <f t="shared" si="5"/>
        <v>15</v>
      </c>
      <c r="N14" s="85">
        <f t="shared" si="2"/>
        <v>0.19607843137254902</v>
      </c>
      <c r="O14" s="97">
        <f t="shared" si="6"/>
        <v>0.19607843137254902</v>
      </c>
    </row>
    <row r="15" spans="1:15" x14ac:dyDescent="0.2">
      <c r="A15" s="131" t="s">
        <v>4591</v>
      </c>
      <c r="B15" s="44" t="str">
        <f>IF(LEN(VLOOKUP(A15,'Species List'!$A:$G,2,FALSE))=0,"",VLOOKUP(A15,'Species List'!$A:$G,2,FALSE))</f>
        <v>American elm</v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119" t="s">
        <v>5402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5"/>
        <v>0.5</v>
      </c>
      <c r="N15" s="85">
        <f t="shared" si="2"/>
        <v>6.5359477124183009E-3</v>
      </c>
      <c r="O15" s="97">
        <f t="shared" si="6"/>
        <v>1.9607843137254902E-2</v>
      </c>
    </row>
    <row r="16" spans="1:15" x14ac:dyDescent="0.2">
      <c r="A16" s="131" t="s">
        <v>175</v>
      </c>
      <c r="B16" s="44" t="str">
        <f>IF(LEN(VLOOKUP(A16,'Species List'!$A:$G,2,FALSE))=0,"",VLOOKUP(A16,'Species List'!$A:$G,2,FALSE))</f>
        <v>silver maple</v>
      </c>
      <c r="C16" s="44">
        <f>IF(LEN(VLOOKUP(A16,'Species List'!$A:$G,3,FALSE))=0,"",VLOOKUP(A16,'Species List'!$A:$G,3,FALSE))</f>
        <v>3</v>
      </c>
      <c r="D16" s="98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</v>
      </c>
      <c r="H16" s="44">
        <f>VLOOKUP(A16,'Species List'!$A:$G,7,FALSE)</f>
        <v>0</v>
      </c>
      <c r="J16" s="119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99">
        <f t="shared" si="5"/>
        <v>15</v>
      </c>
      <c r="N16" s="85">
        <f t="shared" si="2"/>
        <v>0.19607843137254902</v>
      </c>
      <c r="O16" s="97">
        <f t="shared" si="6"/>
        <v>0.58823529411764708</v>
      </c>
    </row>
    <row r="17" spans="1:15" x14ac:dyDescent="0.2">
      <c r="A17" s="131" t="s">
        <v>4761</v>
      </c>
      <c r="B17" s="44" t="str">
        <f>IF(LEN(VLOOKUP(A17,'Species List'!$A:$G,2,FALSE))=0,"",VLOOKUP(A17,'Species List'!$A:$G,2,FALSE))</f>
        <v>wild grape</v>
      </c>
      <c r="C17" s="44">
        <f>IF(LEN(VLOOKUP(A17,'Species List'!$A:$G,3,FALSE))=0,"",VLOOKUP(A17,'Species List'!$A:$G,3,FALSE))</f>
        <v>2</v>
      </c>
      <c r="D17" s="98">
        <f t="shared" si="4"/>
        <v>2</v>
      </c>
      <c r="E17" s="44" t="str">
        <f>IF(LEN(VLOOKUP(A17,'Species List'!$A:$G,4,FALSE))=0,"",VLOOKUP(A17,'Species List'!$A:$G,4,FALSE))</f>
        <v>C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FACW-</v>
      </c>
      <c r="H17" s="44">
        <f>VLOOKUP(A17,'Species List'!$A:$G,7,FALSE)</f>
        <v>0</v>
      </c>
      <c r="J17" s="119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99">
        <f t="shared" si="5"/>
        <v>15</v>
      </c>
      <c r="N17" s="85">
        <f t="shared" si="2"/>
        <v>0.19607843137254902</v>
      </c>
      <c r="O17" s="97">
        <f t="shared" si="6"/>
        <v>0.39215686274509803</v>
      </c>
    </row>
    <row r="18" spans="1:15" x14ac:dyDescent="0.2">
      <c r="A18" s="131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19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85" t="e">
        <f t="shared" si="2"/>
        <v>#N/A</v>
      </c>
      <c r="O18" s="97" t="e">
        <f t="shared" si="6"/>
        <v>#N/A</v>
      </c>
    </row>
    <row r="19" spans="1:15" x14ac:dyDescent="0.2">
      <c r="A19" s="116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19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11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19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16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19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16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19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17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17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19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18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19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5" t="s">
        <v>5369</v>
      </c>
      <c r="J151" s="156"/>
      <c r="K151" s="157"/>
      <c r="L151" s="63">
        <f>SUMIF(L10:L150,"&gt;=0")</f>
        <v>76.5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8480DA7D-7D75-4BDA-9539-44533EC12E84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15" workbookViewId="0">
      <selection activeCell="I36" sqref="I36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5414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4"/>
      <c r="C7" s="154"/>
      <c r="D7" s="154"/>
      <c r="E7" s="154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5416</v>
      </c>
      <c r="D9" s="49" t="s">
        <v>5407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5417</v>
      </c>
      <c r="M9" s="49" t="s">
        <v>133</v>
      </c>
      <c r="N9" s="43" t="s">
        <v>4829</v>
      </c>
      <c r="O9" s="43" t="s">
        <v>4830</v>
      </c>
    </row>
    <row r="10" spans="1:15" ht="13.5" thickTop="1" x14ac:dyDescent="0.2">
      <c r="A10" s="131" t="s">
        <v>151</v>
      </c>
      <c r="B10" s="44" t="str">
        <f>IF(LEN(VLOOKUP(A10,'Species List'!$A:$G,2,FALSE))=0,"",VLOOKUP(A10,'Species List'!$A:$G,2,FALSE))</f>
        <v>velvet leaf</v>
      </c>
      <c r="C10" s="44">
        <v>0</v>
      </c>
      <c r="D10" s="98">
        <f t="shared" ref="D10:D11" si="0">VALUE(C10)</f>
        <v>0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FACU-</v>
      </c>
      <c r="H10" s="44">
        <f>VLOOKUP(A10,'Species List'!$A:$G,7,FALSE)</f>
        <v>0</v>
      </c>
      <c r="J10" s="132" t="s">
        <v>5400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5">
        <f t="shared" ref="N10:N41" si="2">L10/$L$150</f>
        <v>2.9850746268656716E-2</v>
      </c>
      <c r="O10" s="105">
        <f t="shared" ref="O10:O11" si="3">D10*N10</f>
        <v>0</v>
      </c>
    </row>
    <row r="11" spans="1:15" x14ac:dyDescent="0.2">
      <c r="A11" s="131" t="s">
        <v>316</v>
      </c>
      <c r="B11" s="44" t="str">
        <f>IF(LEN(VLOOKUP(A11,'Species List'!$A:$G,2,FALSE))=0,"",VLOOKUP(A11,'Species List'!$A:$G,2,FALSE))</f>
        <v>tubercled amaranth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OBL</v>
      </c>
      <c r="H11" s="44">
        <f>VLOOKUP(A11,'Species List'!$A:$G,7,FALSE)</f>
        <v>0</v>
      </c>
      <c r="J11" s="132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2.9850746268656716E-2</v>
      </c>
      <c r="O11" s="105">
        <f t="shared" si="3"/>
        <v>5.9701492537313432E-2</v>
      </c>
    </row>
    <row r="12" spans="1:15" x14ac:dyDescent="0.2">
      <c r="A12" s="131" t="s">
        <v>3261</v>
      </c>
      <c r="B12" s="44" t="str">
        <f>IF(LEN(VLOOKUP(A12,'Species List'!$A:$G,2,FALSE))=0,"",VLOOKUP(A12,'Species List'!$A:$G,2,FALSE))</f>
        <v>lady's thumb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32" t="s">
        <v>5400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2.9850746268656716E-2</v>
      </c>
      <c r="O12" s="85">
        <f>D12*N12</f>
        <v>0</v>
      </c>
    </row>
    <row r="13" spans="1:15" x14ac:dyDescent="0.2">
      <c r="A13" s="131" t="s">
        <v>674</v>
      </c>
      <c r="B13" s="44" t="str">
        <f>IF(LEN(VLOOKUP(A13,'Species List'!$A:$G,2,FALSE))=0,"",VLOOKUP(A13,'Species List'!$A:$G,2,FALSE))</f>
        <v>leafy beggarticks</v>
      </c>
      <c r="C13" s="44">
        <f>IF(LEN(VLOOKUP(A13,'Species List'!$A:$G,3,FALSE))=0,"",VLOOKUP(A13,'Species List'!$A:$G,3,FALSE))</f>
        <v>1</v>
      </c>
      <c r="D13" s="98">
        <f t="shared" ref="D13:D75" si="4">VALUE(C13)</f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132" t="s">
        <v>5400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2.9850746268656716E-2</v>
      </c>
      <c r="O13" s="97">
        <f t="shared" ref="O13:O75" si="6">D13*N13</f>
        <v>2.9850746268656716E-2</v>
      </c>
    </row>
    <row r="14" spans="1:15" x14ac:dyDescent="0.2">
      <c r="A14" s="131" t="s">
        <v>4802</v>
      </c>
      <c r="B14" s="44" t="str">
        <f>IF(LEN(VLOOKUP(A14,'Species List'!$A:$G,2,FALSE))=0,"",VLOOKUP(A14,'Species List'!$A:$G,2,FALSE))</f>
        <v>cocklebur</v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32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2.9850746268656716E-2</v>
      </c>
      <c r="O14" s="97">
        <f t="shared" si="6"/>
        <v>0</v>
      </c>
    </row>
    <row r="15" spans="1:15" x14ac:dyDescent="0.2">
      <c r="A15" s="131" t="s">
        <v>668</v>
      </c>
      <c r="B15" s="44" t="str">
        <f>IF(LEN(VLOOKUP(A15,'Species List'!$A:$G,2,FALSE))=0,"",VLOOKUP(A15,'Species List'!$A:$G,2,FALSE))</f>
        <v>nodding bur marigold</v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OBL</v>
      </c>
      <c r="H15" s="44">
        <f>VLOOKUP(A15,'Species List'!$A:$G,7,FALSE)</f>
        <v>0</v>
      </c>
      <c r="J15" s="132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2.9850746268656716E-2</v>
      </c>
      <c r="O15" s="97">
        <f t="shared" si="6"/>
        <v>8.9552238805970144E-2</v>
      </c>
    </row>
    <row r="16" spans="1:15" x14ac:dyDescent="0.2">
      <c r="A16" s="131" t="s">
        <v>3880</v>
      </c>
      <c r="B16" s="44" t="str">
        <f>IF(LEN(VLOOKUP(A16,'Species List'!$A:$G,2,FALSE))=0,"",VLOOKUP(A16,'Species List'!$A:$G,2,FALSE))</f>
        <v>tall coneflower</v>
      </c>
      <c r="C16" s="44">
        <f>IF(LEN(VLOOKUP(A16,'Species List'!$A:$G,3,FALSE))=0,"",VLOOKUP(A16,'Species List'!$A:$G,3,FALSE))</f>
        <v>6</v>
      </c>
      <c r="D16" s="98">
        <f t="shared" si="4"/>
        <v>6</v>
      </c>
      <c r="E16" s="44" t="str">
        <f>IF(LEN(VLOOKUP(A16,'Species List'!$A:$G,4,FALSE))=0,"",VLOOKUP(A16,'Species List'!$A:$G,4,FALSE))</f>
        <v/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</v>
      </c>
      <c r="H16" s="44">
        <f>VLOOKUP(A16,'Species List'!$A:$G,7,FALSE)</f>
        <v>0</v>
      </c>
      <c r="J16" s="132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2.9850746268656716E-2</v>
      </c>
      <c r="O16" s="97">
        <f t="shared" si="6"/>
        <v>0.17910447761194029</v>
      </c>
    </row>
    <row r="17" spans="1:15" x14ac:dyDescent="0.2">
      <c r="A17" s="131" t="s">
        <v>2584</v>
      </c>
      <c r="B17" s="44" t="str">
        <f>IF(LEN(VLOOKUP(A17,'Species List'!$A:$G,2,FALSE))=0,"",VLOOKUP(A17,'Species List'!$A:$G,2,FALSE))</f>
        <v>woodnettle</v>
      </c>
      <c r="C17" s="44">
        <f>IF(LEN(VLOOKUP(A17,'Species List'!$A:$G,3,FALSE))=0,"",VLOOKUP(A17,'Species List'!$A:$G,3,FALSE))</f>
        <v>3</v>
      </c>
      <c r="D17" s="98">
        <f t="shared" si="4"/>
        <v>3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</v>
      </c>
      <c r="H17" s="44">
        <f>VLOOKUP(A17,'Species List'!$A:$G,7,FALSE)</f>
        <v>0</v>
      </c>
      <c r="J17" s="132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99">
        <f t="shared" si="5"/>
        <v>15</v>
      </c>
      <c r="N17" s="97">
        <f t="shared" si="2"/>
        <v>0.14925373134328357</v>
      </c>
      <c r="O17" s="97">
        <f t="shared" si="6"/>
        <v>0.44776119402985071</v>
      </c>
    </row>
    <row r="18" spans="1:15" x14ac:dyDescent="0.2">
      <c r="A18" s="131" t="s">
        <v>4423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6</v>
      </c>
      <c r="D18" s="98">
        <f t="shared" si="4"/>
        <v>6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32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2.9850746268656716E-2</v>
      </c>
      <c r="O18" s="97">
        <f t="shared" si="6"/>
        <v>0.17910447761194029</v>
      </c>
    </row>
    <row r="19" spans="1:15" x14ac:dyDescent="0.2">
      <c r="A19" s="131" t="s">
        <v>3265</v>
      </c>
      <c r="B19" s="44" t="str">
        <f>IF(LEN(VLOOKUP(A19,'Species List'!$A:$G,2,FALSE))=0,"",VLOOKUP(A19,'Species List'!$A:$G,2,FALSE))</f>
        <v>Pennsylvania smartweed</v>
      </c>
      <c r="C19" s="44">
        <f>IF(LEN(VLOOKUP(A19,'Species List'!$A:$G,3,FALSE))=0,"",VLOOKUP(A19,'Species List'!$A:$G,3,FALSE))</f>
        <v>1</v>
      </c>
      <c r="D19" s="98">
        <f t="shared" si="4"/>
        <v>1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FACW+</v>
      </c>
      <c r="H19" s="44">
        <f>VLOOKUP(A19,'Species List'!$A:$G,7,FALSE)</f>
        <v>0</v>
      </c>
      <c r="J19" s="132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2.9850746268656716E-2</v>
      </c>
      <c r="O19" s="97">
        <f t="shared" si="6"/>
        <v>2.9850746268656716E-2</v>
      </c>
    </row>
    <row r="20" spans="1:15" x14ac:dyDescent="0.2">
      <c r="A20" s="131" t="s">
        <v>4131</v>
      </c>
      <c r="B20" s="44" t="str">
        <f>IF(LEN(VLOOKUP(A20,'Species List'!$A:$G,2,FALSE))=0,"",VLOOKUP(A20,'Species List'!$A:$G,2,FALSE))</f>
        <v>bur cucumber</v>
      </c>
      <c r="C20" s="44">
        <f>IF(LEN(VLOOKUP(A20,'Species List'!$A:$G,3,FALSE))=0,"",VLOOKUP(A20,'Species List'!$A:$G,3,FALSE))</f>
        <v>2</v>
      </c>
      <c r="D20" s="98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FACW-</v>
      </c>
      <c r="H20" s="44">
        <f>VLOOKUP(A20,'Species List'!$A:$G,7,FALSE)</f>
        <v>0</v>
      </c>
      <c r="J20" s="132" t="s">
        <v>5400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2.9850746268656716E-2</v>
      </c>
      <c r="O20" s="97">
        <f t="shared" si="6"/>
        <v>5.9701492537313432E-2</v>
      </c>
    </row>
    <row r="21" spans="1:15" x14ac:dyDescent="0.2">
      <c r="A21" s="131" t="s">
        <v>5436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2" t="s">
        <v>5400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2.9850746268656716E-2</v>
      </c>
      <c r="O21" s="97">
        <f t="shared" si="6"/>
        <v>0.11940298507462686</v>
      </c>
    </row>
    <row r="22" spans="1:15" x14ac:dyDescent="0.2">
      <c r="A22" s="131" t="s">
        <v>461</v>
      </c>
      <c r="B22" s="44" t="str">
        <f>IF(LEN(VLOOKUP(A22,'Species List'!$A:$G,2,FALSE))=0,"",VLOOKUP(A22,'Species List'!$A:$G,2,FALSE))</f>
        <v>common burdock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32" t="s">
        <v>5402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99">
        <f t="shared" si="5"/>
        <v>0.5</v>
      </c>
      <c r="N22" s="97">
        <f t="shared" si="2"/>
        <v>4.9751243781094526E-3</v>
      </c>
      <c r="O22" s="97">
        <f t="shared" si="6"/>
        <v>0</v>
      </c>
    </row>
    <row r="23" spans="1:15" x14ac:dyDescent="0.2">
      <c r="A23" s="131" t="s">
        <v>2891</v>
      </c>
      <c r="B23" s="44" t="str">
        <f>IF(LEN(VLOOKUP(A23,'Species List'!$A:$G,2,FALSE))=0,"",VLOOKUP(A23,'Species List'!$A:$G,2,FALSE))</f>
        <v>Canada moonseed</v>
      </c>
      <c r="C23" s="44">
        <f>IF(LEN(VLOOKUP(A23,'Species List'!$A:$G,3,FALSE))=0,"",VLOOKUP(A23,'Species List'!$A:$G,3,FALSE))</f>
        <v>4</v>
      </c>
      <c r="D23" s="98">
        <f t="shared" si="4"/>
        <v>4</v>
      </c>
      <c r="E23" s="44" t="str">
        <f>IF(LEN(VLOOKUP(A23,'Species List'!$A:$G,4,FALSE))=0,"",VLOOKUP(A23,'Species List'!$A:$G,4,FALSE))</f>
        <v>C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FAC*</v>
      </c>
      <c r="H23" s="44">
        <f>VLOOKUP(A23,'Species List'!$A:$G,7,FALSE)</f>
        <v>0</v>
      </c>
      <c r="J23" s="132" t="s">
        <v>5400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2.9850746268656716E-2</v>
      </c>
      <c r="O23" s="97">
        <f t="shared" si="6"/>
        <v>0.11940298507462686</v>
      </c>
    </row>
    <row r="24" spans="1:15" x14ac:dyDescent="0.2">
      <c r="A24" s="131" t="s">
        <v>155</v>
      </c>
      <c r="B24" s="44" t="str">
        <f>IF(LEN(VLOOKUP(A24,'Species List'!$A:$G,2,FALSE))=0,"",VLOOKUP(A24,'Species List'!$A:$G,2,FALSE))</f>
        <v>three-seeded mercury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32" t="s">
        <v>5400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2.9850746268656716E-2</v>
      </c>
      <c r="O24" s="97">
        <f t="shared" si="6"/>
        <v>0</v>
      </c>
    </row>
    <row r="25" spans="1:15" x14ac:dyDescent="0.2">
      <c r="A25" s="131" t="s">
        <v>2185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4</v>
      </c>
      <c r="D25" s="98">
        <f t="shared" si="4"/>
        <v>4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FACU+</v>
      </c>
      <c r="H25" s="44">
        <f>VLOOKUP(A25,'Species List'!$A:$G,7,FALSE)</f>
        <v>0</v>
      </c>
      <c r="J25" s="132" t="s">
        <v>5400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2.9850746268656716E-2</v>
      </c>
      <c r="O25" s="97">
        <f t="shared" si="6"/>
        <v>0.11940298507462686</v>
      </c>
    </row>
    <row r="26" spans="1:15" x14ac:dyDescent="0.2">
      <c r="A26" s="131" t="s">
        <v>2824</v>
      </c>
      <c r="B26" s="44" t="str">
        <f>IF(LEN(VLOOKUP(A26,'Species List'!$A:$G,2,FALSE))=0,"",VLOOKUP(A26,'Species List'!$A:$G,2,FALSE))</f>
        <v>moneywort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FACW+</v>
      </c>
      <c r="H26" s="44">
        <f>VLOOKUP(A26,'Species List'!$A:$G,7,FALSE)</f>
        <v>0</v>
      </c>
      <c r="J26" s="132" t="s">
        <v>5400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2.9850746268656716E-2</v>
      </c>
      <c r="O26" s="97">
        <f t="shared" si="6"/>
        <v>0</v>
      </c>
    </row>
    <row r="27" spans="1:15" x14ac:dyDescent="0.2">
      <c r="A27" s="131" t="s">
        <v>3271</v>
      </c>
      <c r="B27" s="44" t="str">
        <f>IF(LEN(VLOOKUP(A27,'Species List'!$A:$G,2,FALSE))=0,"",VLOOKUP(A27,'Species List'!$A:$G,2,FALSE))</f>
        <v>Virginia knotweed</v>
      </c>
      <c r="C27" s="44">
        <f>IF(LEN(VLOOKUP(A27,'Species List'!$A:$G,3,FALSE))=0,"",VLOOKUP(A27,'Species List'!$A:$G,3,FALSE))</f>
        <v>5</v>
      </c>
      <c r="D27" s="98">
        <f t="shared" si="4"/>
        <v>5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</v>
      </c>
      <c r="H27" s="44">
        <f>VLOOKUP(A27,'Species List'!$A:$G,7,FALSE)</f>
        <v>0</v>
      </c>
      <c r="J27" s="132" t="s">
        <v>5402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99">
        <f t="shared" si="5"/>
        <v>0.5</v>
      </c>
      <c r="N27" s="97">
        <f t="shared" si="2"/>
        <v>4.9751243781094526E-3</v>
      </c>
      <c r="O27" s="97">
        <f t="shared" si="6"/>
        <v>2.4875621890547261E-2</v>
      </c>
    </row>
    <row r="28" spans="1:15" x14ac:dyDescent="0.2">
      <c r="A28" s="131" t="s">
        <v>2250</v>
      </c>
      <c r="B28" s="44" t="str">
        <f>IF(LEN(VLOOKUP(A28,'Species List'!$A:$G,2,FALSE))=0,"",VLOOKUP(A28,'Species List'!$A:$G,2,FALSE))</f>
        <v>creeping charlie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32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2.9850746268656716E-2</v>
      </c>
      <c r="O28" s="97">
        <f t="shared" si="6"/>
        <v>0</v>
      </c>
    </row>
    <row r="29" spans="1:15" x14ac:dyDescent="0.2">
      <c r="A29" s="130" t="s">
        <v>5225</v>
      </c>
      <c r="B29" s="44" t="str">
        <f>IF(LEN(VLOOKUP(A29,'Species List'!$A:$G,2,FALSE))=0,"",VLOOKUP(A29,'Species List'!$A:$G,2,FALSE))</f>
        <v/>
      </c>
      <c r="C29" s="44">
        <v>4</v>
      </c>
      <c r="D29" s="98">
        <v>4</v>
      </c>
      <c r="E29" s="44" t="s">
        <v>149</v>
      </c>
      <c r="F29" s="44" t="s">
        <v>147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132" t="s">
        <v>5402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2"/>
        <v>4.9751243781094526E-3</v>
      </c>
      <c r="O29" s="97">
        <f t="shared" si="6"/>
        <v>1.9900497512437811E-2</v>
      </c>
    </row>
    <row r="30" spans="1:15" x14ac:dyDescent="0.2">
      <c r="A30" s="131" t="s">
        <v>5434</v>
      </c>
      <c r="B30" s="44" t="str">
        <f>IF(LEN(VLOOKUP(A30,'Species List'!$A:$G,2,FALSE))=0,"",VLOOKUP(A30,'Species List'!$A:$G,2,FALSE))</f>
        <v>black nightshade</v>
      </c>
      <c r="C30" s="44">
        <f>IF(LEN(VLOOKUP(A30,'Species List'!$A:$G,3,FALSE))=0,"",VLOOKUP(A30,'Species List'!$A:$G,3,FALSE))</f>
        <v>1</v>
      </c>
      <c r="D30" s="98">
        <f t="shared" si="4"/>
        <v>1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32" t="s">
        <v>5400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2.9850746268656716E-2</v>
      </c>
      <c r="O30" s="97">
        <f t="shared" si="6"/>
        <v>2.9850746268656716E-2</v>
      </c>
    </row>
    <row r="31" spans="1:15" x14ac:dyDescent="0.2">
      <c r="A31" s="131" t="s">
        <v>1519</v>
      </c>
      <c r="B31" s="44" t="str">
        <f>IF(LEN(VLOOKUP(A31,'Species List'!$A:$G,2,FALSE))=0,"",VLOOKUP(A31,'Species List'!$A:$G,2,FALSE))</f>
        <v>honewort</v>
      </c>
      <c r="C31" s="44">
        <f>IF(LEN(VLOOKUP(A31,'Species List'!$A:$G,3,FALSE))=0,"",VLOOKUP(A31,'Species List'!$A:$G,3,FALSE))</f>
        <v>3</v>
      </c>
      <c r="D31" s="98">
        <f t="shared" si="4"/>
        <v>3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</v>
      </c>
      <c r="H31" s="44">
        <f>VLOOKUP(A31,'Species List'!$A:$G,7,FALSE)</f>
        <v>0</v>
      </c>
      <c r="J31" s="132">
        <v>2</v>
      </c>
      <c r="K31" s="47" t="str">
        <f>VLOOKUP(J31,'Species List'!$H$1:$J$9,2,FALSE)</f>
        <v>&gt;5-25%</v>
      </c>
      <c r="L31" s="47">
        <f>VLOOKUP(K31,'Species List'!$I$1:$N$8,2,FALSE)</f>
        <v>15</v>
      </c>
      <c r="M31" s="99">
        <f t="shared" si="5"/>
        <v>15</v>
      </c>
      <c r="N31" s="97">
        <f t="shared" si="2"/>
        <v>0.14925373134328357</v>
      </c>
      <c r="O31" s="97">
        <f t="shared" si="6"/>
        <v>0.44776119402985071</v>
      </c>
    </row>
    <row r="32" spans="1:15" x14ac:dyDescent="0.2">
      <c r="A32" s="131" t="s">
        <v>2998</v>
      </c>
      <c r="B32" s="44" t="str">
        <f>IF(LEN(VLOOKUP(A32,'Species List'!$A:$G,2,FALSE))=0,"",VLOOKUP(A32,'Species List'!$A:$G,2,FALSE))</f>
        <v>giant chickweed</v>
      </c>
      <c r="C32" s="44">
        <f>IF(LEN(VLOOKUP(A32,'Species List'!$A:$G,3,FALSE))=0,"",VLOOKUP(A32,'Species List'!$A:$G,3,FALSE))</f>
        <v>0</v>
      </c>
      <c r="D32" s="98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>FAC+</v>
      </c>
      <c r="H32" s="44">
        <f>VLOOKUP(A32,'Species List'!$A:$G,7,FALSE)</f>
        <v>0</v>
      </c>
      <c r="J32" s="132" t="s">
        <v>5400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2.9850746268656716E-2</v>
      </c>
      <c r="O32" s="97">
        <f t="shared" si="6"/>
        <v>0</v>
      </c>
    </row>
    <row r="33" spans="1:15" x14ac:dyDescent="0.2">
      <c r="A33" s="131" t="s">
        <v>5455</v>
      </c>
      <c r="B33" s="44" t="e">
        <f>IF(LEN(VLOOKUP(A33,'Species List'!$A:$G,2,FALSE))=0,"",VLOOKUP(A33,'Species List'!$A:$G,2,FALSE))</f>
        <v>#N/A</v>
      </c>
      <c r="C33" s="44">
        <v>3</v>
      </c>
      <c r="D33" s="98">
        <f t="shared" si="4"/>
        <v>3</v>
      </c>
      <c r="E33" s="44" t="s">
        <v>149</v>
      </c>
      <c r="F33" s="44" t="s">
        <v>147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32" t="s">
        <v>5400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2.9850746268656716E-2</v>
      </c>
      <c r="O33" s="97">
        <f t="shared" si="6"/>
        <v>8.9552238805970144E-2</v>
      </c>
    </row>
    <row r="34" spans="1:15" x14ac:dyDescent="0.2">
      <c r="A34" s="131" t="s">
        <v>4215</v>
      </c>
      <c r="B34" s="44" t="str">
        <f>IF(LEN(VLOOKUP(A34,'Species List'!$A:$G,2,FALSE))=0,"",VLOOKUP(A34,'Species List'!$A:$G,2,FALSE))</f>
        <v>giant goldenrod</v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FACW</v>
      </c>
      <c r="H34" s="44">
        <f>VLOOKUP(A34,'Species List'!$A:$G,7,FALSE)</f>
        <v>0</v>
      </c>
      <c r="J34" s="132" t="s">
        <v>5400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2.9850746268656716E-2</v>
      </c>
      <c r="O34" s="97">
        <f t="shared" si="6"/>
        <v>8.9552238805970144E-2</v>
      </c>
    </row>
    <row r="35" spans="1:15" x14ac:dyDescent="0.2">
      <c r="A35" s="131" t="s">
        <v>2416</v>
      </c>
      <c r="B35" s="44" t="str">
        <f>IF(LEN(VLOOKUP(A35,'Species List'!$A:$G,2,FALSE))=0,"",VLOOKUP(A35,'Species List'!$A:$G,2,FALSE))</f>
        <v>common hops</v>
      </c>
      <c r="C35" s="44">
        <f>IF(LEN(VLOOKUP(A35,'Species List'!$A:$G,3,FALSE))=0,"",VLOOKUP(A35,'Species List'!$A:$G,3,FALSE))</f>
        <v>3</v>
      </c>
      <c r="D35" s="98">
        <f t="shared" si="4"/>
        <v>3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FACU*</v>
      </c>
      <c r="H35" s="44">
        <f>VLOOKUP(A35,'Species List'!$A:$G,7,FALSE)</f>
        <v>0</v>
      </c>
      <c r="J35" s="132" t="s">
        <v>5400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2.9850746268656716E-2</v>
      </c>
      <c r="O35" s="97">
        <f t="shared" si="6"/>
        <v>8.9552238805970144E-2</v>
      </c>
    </row>
    <row r="36" spans="1:15" x14ac:dyDescent="0.2">
      <c r="A36" s="131" t="s">
        <v>3147</v>
      </c>
      <c r="B36" s="44" t="str">
        <f>IF(LEN(VLOOKUP(A36,'Species List'!$A:$G,2,FALSE))=0,"",VLOOKUP(A36,'Species List'!$A:$G,2,FALSE))</f>
        <v>yellow wood sorrel</v>
      </c>
      <c r="C36" s="44">
        <f>IF(LEN(VLOOKUP(A36,'Species List'!$A:$G,3,FALSE))=0,"",VLOOKUP(A36,'Species List'!$A:$G,3,FALSE))</f>
        <v>0</v>
      </c>
      <c r="D36" s="98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[FACU]</v>
      </c>
      <c r="H36" s="44">
        <f>VLOOKUP(A36,'Species List'!$A:$G,7,FALSE)</f>
        <v>0</v>
      </c>
      <c r="J36" s="132" t="s">
        <v>5400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2.9850746268656716E-2</v>
      </c>
      <c r="O36" s="97">
        <f t="shared" si="6"/>
        <v>0</v>
      </c>
    </row>
    <row r="37" spans="1:15" x14ac:dyDescent="0.2">
      <c r="A37" s="131" t="s">
        <v>4598</v>
      </c>
      <c r="B37" s="44" t="str">
        <f>IF(LEN(VLOOKUP(A37,'Species List'!$A:$G,2,FALSE))=0,"",VLOOKUP(A37,'Species List'!$A:$G,2,FALSE))</f>
        <v/>
      </c>
      <c r="C37" s="44">
        <f>IF(LEN(VLOOKUP(A37,'Species List'!$A:$G,3,FALSE))=0,"",VLOOKUP(A37,'Species List'!$A:$G,3,FALSE))</f>
        <v>1</v>
      </c>
      <c r="D37" s="98">
        <f t="shared" si="4"/>
        <v>1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FACW</v>
      </c>
      <c r="H37" s="44">
        <f>VLOOKUP(A37,'Species List'!$A:$G,7,FALSE)</f>
        <v>0</v>
      </c>
      <c r="J37" s="132" t="s">
        <v>5400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2.9850746268656716E-2</v>
      </c>
      <c r="O37" s="97">
        <f t="shared" si="6"/>
        <v>2.9850746268656716E-2</v>
      </c>
    </row>
    <row r="38" spans="1:15" x14ac:dyDescent="0.2">
      <c r="A38" s="12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5" t="s">
        <v>5369</v>
      </c>
      <c r="J150" s="156"/>
      <c r="K150" s="157"/>
      <c r="L150" s="63">
        <f>SUMIF(L10:L149,"&gt;=0")</f>
        <v>100.5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A21" sqref="A21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5413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4"/>
      <c r="C7" s="154"/>
      <c r="D7" s="154"/>
      <c r="E7" s="154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5416</v>
      </c>
      <c r="D9" s="49" t="s">
        <v>5407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5416</v>
      </c>
      <c r="M9" s="49" t="s">
        <v>133</v>
      </c>
      <c r="N9" s="43" t="s">
        <v>4829</v>
      </c>
      <c r="O9" s="43" t="s">
        <v>4830</v>
      </c>
    </row>
    <row r="10" spans="1:15" ht="13.5" thickTop="1" x14ac:dyDescent="0.2">
      <c r="A10" s="131" t="s">
        <v>2619</v>
      </c>
      <c r="B10" s="44" t="str">
        <f>IF(LEN(VLOOKUP(A10,'Species List'!$A:$G,2,FALSE))=0,"",VLOOKUP(A10,'Species List'!$A:$G,2,FALSE))</f>
        <v>white grass</v>
      </c>
      <c r="C10" s="44">
        <f>IF(LEN(VLOOKUP(A10,'Species List'!$A:$G,3,FALSE))=0,"",VLOOKUP(A10,'Species List'!$A:$G,3,FALSE))</f>
        <v>5</v>
      </c>
      <c r="D10" s="98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132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76" si="1">VALUE(L10)</f>
        <v>37.5</v>
      </c>
      <c r="N10" s="105">
        <f t="shared" ref="N10:N75" si="2">L10/$L$151</f>
        <v>0.46875</v>
      </c>
      <c r="O10" s="105">
        <f t="shared" ref="O10:O76" si="3">D10*N10</f>
        <v>2.34375</v>
      </c>
    </row>
    <row r="11" spans="1:15" x14ac:dyDescent="0.2">
      <c r="A11" s="131" t="s">
        <v>3180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32" t="s">
        <v>5400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3.7499999999999999E-2</v>
      </c>
      <c r="O11" s="105">
        <f t="shared" si="3"/>
        <v>0</v>
      </c>
    </row>
    <row r="12" spans="1:15" x14ac:dyDescent="0.2">
      <c r="A12" s="131" t="s">
        <v>1804</v>
      </c>
      <c r="B12" s="44" t="str">
        <f>IF(LEN(VLOOKUP(A12,'Species List'!$A:$G,2,FALSE))=0,"",VLOOKUP(A12,'Species List'!$A:$G,2,FALSE))</f>
        <v>rough barnyard grass</v>
      </c>
      <c r="C12" s="44">
        <f>IF(LEN(VLOOKUP(A12,'Species List'!$A:$G,3,FALSE))=0,"",VLOOKUP(A12,'Species List'!$A:$G,3,FALSE))</f>
        <v>1</v>
      </c>
      <c r="D12" s="98">
        <f t="shared" si="0"/>
        <v>1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OBL</v>
      </c>
      <c r="H12" s="44">
        <f>VLOOKUP(A12,'Species List'!$A:$G,7,FALSE)</f>
        <v>0</v>
      </c>
      <c r="J12" s="132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4">
        <f t="shared" si="2"/>
        <v>3.7499999999999999E-2</v>
      </c>
      <c r="O12" s="104">
        <f t="shared" si="3"/>
        <v>3.7499999999999999E-2</v>
      </c>
    </row>
    <row r="13" spans="1:15" x14ac:dyDescent="0.2">
      <c r="A13" s="131" t="s">
        <v>4112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32" t="s">
        <v>5400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3.7499999999999999E-2</v>
      </c>
      <c r="O13" s="97">
        <f t="shared" si="3"/>
        <v>0</v>
      </c>
    </row>
    <row r="14" spans="1:15" x14ac:dyDescent="0.2">
      <c r="A14" s="131" t="s">
        <v>3286</v>
      </c>
      <c r="B14" s="44" t="str">
        <f>IF(LEN(VLOOKUP(A14,'Species List'!$A:$G,2,FALSE))=0,"",VLOOKUP(A14,'Species List'!$A:$G,2,FALSE))</f>
        <v>reed canary grass</v>
      </c>
      <c r="C14" s="44">
        <f>IF(LEN(VLOOKUP(A14,'Species List'!$A:$G,3,FALSE))=0,"",VLOOKUP(A14,'Species List'!$A:$G,3,FALSE))</f>
        <v>0</v>
      </c>
      <c r="D14" s="98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FACW+</v>
      </c>
      <c r="H14" s="44">
        <f>VLOOKUP(A14,'Species List'!$A:$G,7,FALSE)</f>
        <v>0</v>
      </c>
      <c r="J14" s="132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99">
        <f t="shared" si="1"/>
        <v>15</v>
      </c>
      <c r="N14" s="97">
        <f t="shared" si="2"/>
        <v>0.1875</v>
      </c>
      <c r="O14" s="97">
        <f t="shared" si="3"/>
        <v>0</v>
      </c>
    </row>
    <row r="15" spans="1:15" x14ac:dyDescent="0.2">
      <c r="A15" s="131" t="s">
        <v>5456</v>
      </c>
      <c r="B15" s="44" t="e">
        <f>IF(LEN(VLOOKUP(A15,'Species List'!$A:$G,2,FALSE))=0,"",VLOOKUP(A15,'Species List'!$A:$G,2,FALSE))</f>
        <v>#N/A</v>
      </c>
      <c r="C15" s="44">
        <v>3</v>
      </c>
      <c r="D15" s="98">
        <f t="shared" si="0"/>
        <v>3</v>
      </c>
      <c r="E15" s="44" t="s">
        <v>189</v>
      </c>
      <c r="F15" s="44" t="s">
        <v>147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32" t="s">
        <v>5400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3.7499999999999999E-2</v>
      </c>
      <c r="O15" s="97">
        <f t="shared" si="3"/>
        <v>0.11249999999999999</v>
      </c>
    </row>
    <row r="16" spans="1:15" x14ac:dyDescent="0.2">
      <c r="A16" s="131" t="s">
        <v>805</v>
      </c>
      <c r="B16" s="44" t="str">
        <f>IF(LEN(VLOOKUP(A16,'Species List'!$A:$G,2,FALSE))=0,"",VLOOKUP(A16,'Species List'!$A:$G,2,FALSE))</f>
        <v>bluejoint</v>
      </c>
      <c r="C16" s="44">
        <f>IF(LEN(VLOOKUP(A16,'Species List'!$A:$G,3,FALSE))=0,"",VLOOKUP(A16,'Species List'!$A:$G,3,FALSE))</f>
        <v>4</v>
      </c>
      <c r="D16" s="98">
        <f t="shared" si="0"/>
        <v>4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OBL</v>
      </c>
      <c r="H16" s="44">
        <f>VLOOKUP(A16,'Species List'!$A:$G,7,FALSE)</f>
        <v>0</v>
      </c>
      <c r="J16" s="132" t="s">
        <v>5400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3.7499999999999999E-2</v>
      </c>
      <c r="O16" s="97">
        <f t="shared" si="3"/>
        <v>0.15</v>
      </c>
    </row>
    <row r="17" spans="1:15" x14ac:dyDescent="0.2">
      <c r="A17" s="131" t="s">
        <v>5446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3</v>
      </c>
      <c r="D17" s="98">
        <f t="shared" si="0"/>
        <v>3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32" t="s">
        <v>5400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3.7499999999999999E-2</v>
      </c>
      <c r="O17" s="97">
        <f t="shared" si="3"/>
        <v>0.11249999999999999</v>
      </c>
    </row>
    <row r="18" spans="1:15" x14ac:dyDescent="0.2">
      <c r="A18" s="131" t="s">
        <v>1959</v>
      </c>
      <c r="B18" s="44" t="str">
        <f>IF(LEN(VLOOKUP(A18,'Species List'!$A:$G,2,FALSE))=0,"",VLOOKUP(A18,'Species List'!$A:$G,2,FALSE))</f>
        <v>creeping lovegrass</v>
      </c>
      <c r="C18" s="44">
        <f>IF(LEN(VLOOKUP(A18,'Species List'!$A:$G,3,FALSE))=0,"",VLOOKUP(A18,'Species List'!$A:$G,3,FALSE))</f>
        <v>4</v>
      </c>
      <c r="D18" s="98">
        <f t="shared" si="0"/>
        <v>4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OBL</v>
      </c>
      <c r="H18" s="44">
        <f>VLOOKUP(A18,'Species List'!$A:$G,7,FALSE)</f>
        <v>0</v>
      </c>
      <c r="J18" s="132" t="s">
        <v>5400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1"/>
        <v>3</v>
      </c>
      <c r="N18" s="97">
        <f t="shared" si="2"/>
        <v>3.7499999999999999E-2</v>
      </c>
      <c r="O18" s="97">
        <f t="shared" si="3"/>
        <v>0.15</v>
      </c>
    </row>
    <row r="19" spans="1:15" x14ac:dyDescent="0.2">
      <c r="A19" s="131" t="s">
        <v>1573</v>
      </c>
      <c r="B19" s="44" t="str">
        <f>IF(LEN(VLOOKUP(A19,'Species List'!$A:$G,2,FALSE))=0,"",VLOOKUP(A19,'Species List'!$A:$G,2,FALSE))</f>
        <v>awned umbrella sedge</v>
      </c>
      <c r="C19" s="44">
        <f>IF(LEN(VLOOKUP(A19,'Species List'!$A:$G,3,FALSE))=0,"",VLOOKUP(A19,'Species List'!$A:$G,3,FALSE))</f>
        <v>2</v>
      </c>
      <c r="D19" s="98">
        <f t="shared" ref="D19:D76" si="4">VALUE(C19)</f>
        <v>2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[OBL]</v>
      </c>
      <c r="H19" s="44">
        <f>VLOOKUP(A19,'Species List'!$A:$G,7,FALSE)</f>
        <v>0</v>
      </c>
      <c r="J19" s="132" t="s">
        <v>5400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1"/>
        <v>3</v>
      </c>
      <c r="N19" s="97">
        <f t="shared" si="2"/>
        <v>3.7499999999999999E-2</v>
      </c>
      <c r="O19" s="97">
        <f t="shared" si="3"/>
        <v>7.4999999999999997E-2</v>
      </c>
    </row>
    <row r="20" spans="1:15" x14ac:dyDescent="0.2">
      <c r="A20" s="131" t="s">
        <v>1569</v>
      </c>
      <c r="B20" s="44" t="str">
        <f>IF(LEN(VLOOKUP(A20,'Species List'!$A:$G,2,FALSE))=0,"",VLOOKUP(A20,'Species List'!$A:$G,2,FALSE))</f>
        <v>fragrant cyperus</v>
      </c>
      <c r="C20" s="44">
        <f>IF(LEN(VLOOKUP(A20,'Species List'!$A:$G,3,FALSE))=0,"",VLOOKUP(A20,'Species List'!$A:$G,3,FALSE))</f>
        <v>4</v>
      </c>
      <c r="D20" s="98">
        <f t="shared" si="4"/>
        <v>4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</v>
      </c>
      <c r="H20" s="44">
        <f>VLOOKUP(A20,'Species List'!$A:$G,7,FALSE)</f>
        <v>0</v>
      </c>
      <c r="J20" s="132" t="s">
        <v>5402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1"/>
        <v>0.5</v>
      </c>
      <c r="N20" s="97">
        <f t="shared" si="2"/>
        <v>6.2500000000000003E-3</v>
      </c>
      <c r="O20" s="97">
        <f t="shared" si="3"/>
        <v>2.5000000000000001E-2</v>
      </c>
    </row>
    <row r="21" spans="1:15" x14ac:dyDescent="0.2">
      <c r="A21" s="131" t="s">
        <v>1896</v>
      </c>
      <c r="B21" s="44" t="str">
        <f>IF(LEN(VLOOKUP(A21,'Species List'!$A:$G,2,FALSE))=0,"",VLOOKUP(A21,'Species List'!$A:$G,2,FALSE))</f>
        <v>Weigand's wild rye</v>
      </c>
      <c r="C21" s="44">
        <f>IF(LEN(VLOOKUP(A21,'Species List'!$A:$G,3,FALSE))=0,"",VLOOKUP(A21,'Species List'!$A:$G,3,FALSE))</f>
        <v>8</v>
      </c>
      <c r="D21" s="98">
        <f t="shared" si="4"/>
        <v>8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32" t="s">
        <v>5400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1"/>
        <v>3</v>
      </c>
      <c r="N21" s="97">
        <f t="shared" si="2"/>
        <v>3.7499999999999999E-2</v>
      </c>
      <c r="O21" s="97">
        <f t="shared" si="3"/>
        <v>0.3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5" t="s">
        <v>5369</v>
      </c>
      <c r="J151" s="156"/>
      <c r="K151" s="157"/>
      <c r="L151" s="63">
        <f>SUMIF(L10:L150,"&gt;=0")</f>
        <v>80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E0C9-712F-4429-B4E1-3AEEE5586A17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5454</v>
      </c>
    </row>
    <row r="7" spans="1:1" x14ac:dyDescent="0.2">
      <c r="A7" t="s">
        <v>5465</v>
      </c>
    </row>
    <row r="8" spans="1:1" x14ac:dyDescent="0.2">
      <c r="A8" t="s">
        <v>5466</v>
      </c>
    </row>
    <row r="9" spans="1:1" x14ac:dyDescent="0.2">
      <c r="A9" t="s">
        <v>5467</v>
      </c>
    </row>
    <row r="10" spans="1:1" x14ac:dyDescent="0.2">
      <c r="A10" t="s">
        <v>5468</v>
      </c>
    </row>
    <row r="11" spans="1:1" x14ac:dyDescent="0.2">
      <c r="A11" t="s">
        <v>5469</v>
      </c>
    </row>
    <row r="12" spans="1:1" x14ac:dyDescent="0.2">
      <c r="A12" t="s">
        <v>5470</v>
      </c>
    </row>
    <row r="13" spans="1:1" x14ac:dyDescent="0.2">
      <c r="A13" t="s">
        <v>5471</v>
      </c>
    </row>
    <row r="14" spans="1:1" x14ac:dyDescent="0.2">
      <c r="A14" t="s">
        <v>5472</v>
      </c>
    </row>
    <row r="15" spans="1:1" x14ac:dyDescent="0.2">
      <c r="A15" t="s">
        <v>5473</v>
      </c>
    </row>
    <row r="16" spans="1:1" x14ac:dyDescent="0.2">
      <c r="A16" t="s">
        <v>5474</v>
      </c>
    </row>
    <row r="17" spans="1:1" x14ac:dyDescent="0.2">
      <c r="A17" t="s">
        <v>5475</v>
      </c>
    </row>
    <row r="18" spans="1:1" x14ac:dyDescent="0.2">
      <c r="A18" t="s">
        <v>5476</v>
      </c>
    </row>
    <row r="19" spans="1:1" x14ac:dyDescent="0.2">
      <c r="A19" t="s">
        <v>5477</v>
      </c>
    </row>
    <row r="20" spans="1:1" x14ac:dyDescent="0.2">
      <c r="A20" t="s">
        <v>5478</v>
      </c>
    </row>
    <row r="21" spans="1:1" x14ac:dyDescent="0.2">
      <c r="A21" t="s">
        <v>5479</v>
      </c>
    </row>
    <row r="22" spans="1:1" x14ac:dyDescent="0.2">
      <c r="A22" t="s">
        <v>5480</v>
      </c>
    </row>
    <row r="23" spans="1:1" x14ac:dyDescent="0.2">
      <c r="A23" t="s">
        <v>5481</v>
      </c>
    </row>
    <row r="24" spans="1:1" x14ac:dyDescent="0.2">
      <c r="A24" t="s">
        <v>5482</v>
      </c>
    </row>
    <row r="25" spans="1:1" x14ac:dyDescent="0.2">
      <c r="A25" t="s">
        <v>5483</v>
      </c>
    </row>
    <row r="26" spans="1:1" x14ac:dyDescent="0.2">
      <c r="A26" t="s">
        <v>5484</v>
      </c>
    </row>
    <row r="27" spans="1:1" x14ac:dyDescent="0.2">
      <c r="A27" t="s">
        <v>5485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5486</v>
      </c>
    </row>
    <row r="32" spans="1:1" x14ac:dyDescent="0.2">
      <c r="A32" t="s">
        <v>5487</v>
      </c>
    </row>
    <row r="33" spans="1:1" x14ac:dyDescent="0.2">
      <c r="A33" t="s">
        <v>5488</v>
      </c>
    </row>
    <row r="34" spans="1:1" x14ac:dyDescent="0.2">
      <c r="A34" t="s">
        <v>5489</v>
      </c>
    </row>
    <row r="35" spans="1:1" x14ac:dyDescent="0.2">
      <c r="A35" t="s">
        <v>5490</v>
      </c>
    </row>
    <row r="36" spans="1:1" x14ac:dyDescent="0.2">
      <c r="A36" t="s">
        <v>5491</v>
      </c>
    </row>
    <row r="37" spans="1:1" x14ac:dyDescent="0.2">
      <c r="A37" t="s">
        <v>5492</v>
      </c>
    </row>
    <row r="38" spans="1:1" x14ac:dyDescent="0.2">
      <c r="A38" t="s">
        <v>5493</v>
      </c>
    </row>
    <row r="39" spans="1:1" x14ac:dyDescent="0.2">
      <c r="A39" t="s">
        <v>5494</v>
      </c>
    </row>
    <row r="40" spans="1:1" x14ac:dyDescent="0.2">
      <c r="A40" t="s">
        <v>5495</v>
      </c>
    </row>
    <row r="41" spans="1:1" x14ac:dyDescent="0.2">
      <c r="A41" t="s">
        <v>5496</v>
      </c>
    </row>
    <row r="42" spans="1:1" x14ac:dyDescent="0.2">
      <c r="A42" t="s">
        <v>5497</v>
      </c>
    </row>
    <row r="43" spans="1:1" x14ac:dyDescent="0.2">
      <c r="A43" t="s">
        <v>5498</v>
      </c>
    </row>
    <row r="44" spans="1:1" x14ac:dyDescent="0.2">
      <c r="A44" t="s">
        <v>5499</v>
      </c>
    </row>
    <row r="45" spans="1:1" x14ac:dyDescent="0.2">
      <c r="A45" t="s">
        <v>5500</v>
      </c>
    </row>
    <row r="46" spans="1:1" x14ac:dyDescent="0.2">
      <c r="A46" t="s">
        <v>5501</v>
      </c>
    </row>
    <row r="47" spans="1:1" x14ac:dyDescent="0.2">
      <c r="A47" t="s">
        <v>5502</v>
      </c>
    </row>
    <row r="48" spans="1:1" x14ac:dyDescent="0.2">
      <c r="A48" t="s">
        <v>5503</v>
      </c>
    </row>
    <row r="49" spans="1:1" x14ac:dyDescent="0.2">
      <c r="A49" t="s">
        <v>5504</v>
      </c>
    </row>
    <row r="50" spans="1:1" x14ac:dyDescent="0.2">
      <c r="A50" t="s">
        <v>5505</v>
      </c>
    </row>
    <row r="51" spans="1:1" x14ac:dyDescent="0.2">
      <c r="A51" t="s">
        <v>5506</v>
      </c>
    </row>
    <row r="52" spans="1:1" x14ac:dyDescent="0.2">
      <c r="A52" t="s">
        <v>5507</v>
      </c>
    </row>
    <row r="53" spans="1:1" x14ac:dyDescent="0.2">
      <c r="A53" t="s">
        <v>5508</v>
      </c>
    </row>
    <row r="54" spans="1:1" x14ac:dyDescent="0.2">
      <c r="A54" t="s">
        <v>5509</v>
      </c>
    </row>
    <row r="55" spans="1:1" x14ac:dyDescent="0.2">
      <c r="A55" t="s">
        <v>5510</v>
      </c>
    </row>
    <row r="56" spans="1:1" x14ac:dyDescent="0.2">
      <c r="A56" t="s">
        <v>5511</v>
      </c>
    </row>
    <row r="57" spans="1:1" x14ac:dyDescent="0.2">
      <c r="A57" t="s">
        <v>5512</v>
      </c>
    </row>
    <row r="58" spans="1:1" x14ac:dyDescent="0.2">
      <c r="A58" t="s">
        <v>5513</v>
      </c>
    </row>
    <row r="59" spans="1:1" x14ac:dyDescent="0.2">
      <c r="A59" t="s">
        <v>5514</v>
      </c>
    </row>
    <row r="60" spans="1:1" x14ac:dyDescent="0.2">
      <c r="A60" t="s">
        <v>5515</v>
      </c>
    </row>
    <row r="61" spans="1:1" x14ac:dyDescent="0.2">
      <c r="A61" t="s">
        <v>5516</v>
      </c>
    </row>
    <row r="62" spans="1:1" x14ac:dyDescent="0.2">
      <c r="A62" t="s">
        <v>5517</v>
      </c>
    </row>
    <row r="63" spans="1:1" x14ac:dyDescent="0.2">
      <c r="A63" t="s">
        <v>5518</v>
      </c>
    </row>
    <row r="64" spans="1:1" x14ac:dyDescent="0.2">
      <c r="A64" t="s">
        <v>5519</v>
      </c>
    </row>
    <row r="65" spans="1:1" x14ac:dyDescent="0.2">
      <c r="A65" t="s">
        <v>5520</v>
      </c>
    </row>
    <row r="66" spans="1:1" x14ac:dyDescent="0.2">
      <c r="A66" t="s">
        <v>5521</v>
      </c>
    </row>
    <row r="67" spans="1:1" x14ac:dyDescent="0.2">
      <c r="A67" t="s">
        <v>5522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9" activeCellId="5" sqref="F4 F5 F6 F7 F8 F9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8" t="s">
        <v>4833</v>
      </c>
      <c r="B1" s="158"/>
      <c r="C1" s="158"/>
      <c r="D1" s="158"/>
      <c r="E1" s="158"/>
      <c r="F1" s="158"/>
    </row>
    <row r="2" spans="1:6" s="31" customFormat="1" ht="24" customHeight="1" thickTop="1" thickBot="1" x14ac:dyDescent="0.4">
      <c r="A2" s="55"/>
      <c r="B2" s="56" t="s">
        <v>5412</v>
      </c>
      <c r="C2" s="56" t="s">
        <v>5408</v>
      </c>
      <c r="D2" s="56" t="s">
        <v>5409</v>
      </c>
      <c r="E2" s="56" t="s">
        <v>5410</v>
      </c>
      <c r="F2" s="56" t="s">
        <v>5411</v>
      </c>
    </row>
    <row r="3" spans="1:6" ht="24" customHeight="1" thickTop="1" x14ac:dyDescent="0.25">
      <c r="A3" s="52" t="s">
        <v>4834</v>
      </c>
      <c r="B3" s="93"/>
      <c r="C3" s="93"/>
      <c r="D3" s="93"/>
      <c r="E3" s="93"/>
      <c r="F3" s="94"/>
    </row>
    <row r="4" spans="1:6" ht="18" x14ac:dyDescent="0.25">
      <c r="A4" s="53" t="s">
        <v>5403</v>
      </c>
      <c r="B4" s="101">
        <f>COUNTIF(Woody!$F$10:$F$149,"Native")</f>
        <v>8</v>
      </c>
      <c r="C4" s="101">
        <f>COUNTIF(Forbs!$F$10:$F$147,"Native")</f>
        <v>22</v>
      </c>
      <c r="D4" s="101">
        <f>COUNTIF(Grasses!$F$10:$F$149,"Native")</f>
        <v>10</v>
      </c>
      <c r="E4" s="101">
        <f>AVERAGE(B4:D4)</f>
        <v>13.333333333333334</v>
      </c>
      <c r="F4" s="101">
        <f>SUM(B4:D4)</f>
        <v>40</v>
      </c>
    </row>
    <row r="5" spans="1:6" ht="18" x14ac:dyDescent="0.25">
      <c r="A5" s="53" t="s">
        <v>4838</v>
      </c>
      <c r="B5" s="101">
        <f>COUNTIF(Woody!$F10:$F199,"Introduced")</f>
        <v>0</v>
      </c>
      <c r="C5" s="101">
        <f>COUNTIF(Forbs!$F10:$F198,"Introduced")</f>
        <v>6</v>
      </c>
      <c r="D5" s="101">
        <f>COUNTIF(Grasses!$F10:$F199,"Introduced")</f>
        <v>2</v>
      </c>
      <c r="E5" s="101">
        <f t="shared" ref="E5:E6" si="0">AVERAGE(B5:D5)</f>
        <v>2.6666666666666665</v>
      </c>
      <c r="F5" s="101">
        <f>SUM(B5:D5)</f>
        <v>8</v>
      </c>
    </row>
    <row r="6" spans="1:6" s="81" customFormat="1" ht="21" x14ac:dyDescent="0.35">
      <c r="A6" s="53" t="s">
        <v>5404</v>
      </c>
      <c r="B6" s="101">
        <f>SUM(B4:B5)</f>
        <v>8</v>
      </c>
      <c r="C6" s="101">
        <f>SUM(C4:C5)</f>
        <v>28</v>
      </c>
      <c r="D6" s="101">
        <f>SUM(D4:D5)</f>
        <v>12</v>
      </c>
      <c r="E6" s="101">
        <f t="shared" si="0"/>
        <v>16</v>
      </c>
      <c r="F6" s="101">
        <f>SUM(B6:D6)</f>
        <v>48</v>
      </c>
    </row>
    <row r="7" spans="1:6" ht="18" x14ac:dyDescent="0.25">
      <c r="A7" s="53" t="s">
        <v>4839</v>
      </c>
      <c r="B7" s="101">
        <f>AVERAGEIF(Woody!D10:D150,"&gt;0")</f>
        <v>2.75</v>
      </c>
      <c r="C7" s="101">
        <f>AVERAGEIF(Forbs!D10:D149,"&gt;0")</f>
        <v>3.1052631578947367</v>
      </c>
      <c r="D7" s="101">
        <f>AVERAGEIF(Grasses!D10:D150,"&gt;0")</f>
        <v>3.7777777777777777</v>
      </c>
      <c r="E7" s="101">
        <f>AVERAGE(B7:D7)</f>
        <v>3.2110136452241718</v>
      </c>
      <c r="F7" s="101">
        <f>(SUMIF(Woody!D10:D150,"&gt;0")+SUMIF(Forbs!D10:D149,"&gt;0")+SUMIF(Grasses!D10:D150,"&gt;0"))/(COUNTIF(Woody!D10:D150,"&gt;0")+COUNTIF(Forbs!D10:D149,"&gt;0")+COUNTIF(Grasses!D10:D150,"&gt;0"))</f>
        <v>3.1944444444444446</v>
      </c>
    </row>
    <row r="8" spans="1:6" s="31" customFormat="1" ht="21" x14ac:dyDescent="0.35">
      <c r="A8" s="53" t="s">
        <v>5405</v>
      </c>
      <c r="B8" s="101">
        <f>AVERAGEIF(Woody!D10:D150,"&gt;=0")</f>
        <v>2.75</v>
      </c>
      <c r="C8" s="101">
        <f>AVERAGEIF(Forbs!D10:D149,"&gt;=0")</f>
        <v>2.1071428571428572</v>
      </c>
      <c r="D8" s="101">
        <f>AVERAGEIF(Grasses!D10:D150,"&gt;=0")</f>
        <v>2.8333333333333335</v>
      </c>
      <c r="E8" s="101">
        <f>AVERAGE(B8:D8)</f>
        <v>2.5634920634920637</v>
      </c>
      <c r="F8" s="101">
        <f>(SUMIF(Woody!D10:D150,"&gt;=0")+SUMIF(Forbs!D10:D149,"&gt;=0")+SUMIF(Grasses!D10:D150,"&gt;=0"))/(COUNTIF(Woody!D10:D150,"&gt;=0")+COUNTIF(Forbs!D10:D149,"&gt;=0")+COUNTIF(Grasses!D10:D150,"&gt;=0"))</f>
        <v>2.3958333333333335</v>
      </c>
    </row>
    <row r="9" spans="1:6" ht="18" x14ac:dyDescent="0.25">
      <c r="A9" s="53" t="s">
        <v>4832</v>
      </c>
      <c r="B9" s="101">
        <f>SQRT(B4)*B7</f>
        <v>7.7781745930520234</v>
      </c>
      <c r="C9" s="101">
        <f>SQRT(C4)*C7</f>
        <v>14.564975254188544</v>
      </c>
      <c r="D9" s="101">
        <f>SQRT(D4)*D7</f>
        <v>11.946382271747211</v>
      </c>
      <c r="E9" s="101">
        <f>SQRT(E4)*E7</f>
        <v>11.724964039641131</v>
      </c>
      <c r="F9" s="101">
        <f>SQRT(F4)*F7</f>
        <v>20.203440606631315</v>
      </c>
    </row>
    <row r="10" spans="1:6" s="82" customFormat="1" ht="21" x14ac:dyDescent="0.35">
      <c r="A10" s="53" t="s">
        <v>5406</v>
      </c>
      <c r="B10" s="101">
        <f>SQRT(B6)*B8</f>
        <v>7.7781745930520234</v>
      </c>
      <c r="C10" s="101">
        <f>SQRT(C6)*C8</f>
        <v>11.149951953772204</v>
      </c>
      <c r="D10" s="101">
        <f>SQRT(D6)*D8</f>
        <v>9.8149545762236379</v>
      </c>
      <c r="E10" s="101">
        <f>SQRT(E6)*E8</f>
        <v>10.253968253968255</v>
      </c>
      <c r="F10" s="101">
        <f>SQRT(F6)*F8</f>
        <v>16.598820239201739</v>
      </c>
    </row>
    <row r="11" spans="1:6" ht="18" x14ac:dyDescent="0.25">
      <c r="A11" s="53" t="s">
        <v>4840</v>
      </c>
      <c r="B11" s="101">
        <f>SUMIF(Woody!$M$10:$M$150,"&gt;=0")</f>
        <v>76.5</v>
      </c>
      <c r="C11" s="101">
        <f>SUMIF(Forbs!$M$10:$M$150,"&gt;=0")</f>
        <v>100.5</v>
      </c>
      <c r="D11" s="101">
        <f>SUMIF(Grasses!$M$10:$M$150,"&gt;=0")</f>
        <v>80</v>
      </c>
      <c r="E11" s="101">
        <f>AVERAGE(B11:D11)</f>
        <v>85.666666666666671</v>
      </c>
      <c r="F11" s="101">
        <f>SUM(B11:D11)</f>
        <v>257</v>
      </c>
    </row>
    <row r="12" spans="1:6" ht="18" x14ac:dyDescent="0.25">
      <c r="A12" s="53" t="s">
        <v>5370</v>
      </c>
      <c r="B12" s="101">
        <f>SUMIF(Woody!$F$10:$F$150,"Introduced",Woody!$L$10:$L$150)</f>
        <v>0</v>
      </c>
      <c r="C12" s="101">
        <f>SUMIF(Forbs!$F$10:$F$150,"Introduced",Forbs!$L$10:$L$150)</f>
        <v>15.5</v>
      </c>
      <c r="D12" s="101">
        <f>SUMIF(Grasses!$F$10:$F$150,"Introduced",Grasses!$L$10:$L$150)</f>
        <v>18</v>
      </c>
      <c r="E12" s="101">
        <f>AVERAGE(B12:D12)</f>
        <v>11.166666666666666</v>
      </c>
      <c r="F12" s="101">
        <f>SUM(B12:D12)</f>
        <v>33.5</v>
      </c>
    </row>
    <row r="13" spans="1:6" ht="18.75" thickBot="1" x14ac:dyDescent="0.3">
      <c r="A13" s="54" t="s">
        <v>4841</v>
      </c>
      <c r="B13" s="102">
        <f>B12/B11</f>
        <v>0</v>
      </c>
      <c r="C13" s="102">
        <f>C12/C11</f>
        <v>0.15422885572139303</v>
      </c>
      <c r="D13" s="102">
        <f>D12/D11</f>
        <v>0.22500000000000001</v>
      </c>
      <c r="E13" s="102">
        <f>E12/E11</f>
        <v>0.13035019455252916</v>
      </c>
      <c r="F13" s="102">
        <f>F12/F11</f>
        <v>0.13035019455252919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4835</v>
      </c>
      <c r="B15" s="100">
        <f>SUMIF(Woody!$O$10:$O$150,"&gt;=0")</f>
        <v>2.2287581699346402</v>
      </c>
      <c r="C15" s="100">
        <f>SUMIF(Forbs!$O$10:$O$149,"&gt;=0")</f>
        <v>2.2537313432835813</v>
      </c>
      <c r="D15" s="100">
        <f>SUMIF(Grasses!$O$10:$O$150,"&gt;=0")</f>
        <v>3.3062499999999995</v>
      </c>
      <c r="E15" s="100">
        <f>AVERAGE(B15:D15)</f>
        <v>2.5962465044060736</v>
      </c>
      <c r="F15" s="101">
        <f>SUM(B15:D15)</f>
        <v>7.7887395132182204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4836</v>
      </c>
      <c r="B17" s="95"/>
      <c r="C17" s="95"/>
      <c r="D17" s="95"/>
      <c r="E17" s="95"/>
      <c r="F17" s="95"/>
    </row>
    <row r="18" spans="1:6" ht="18.75" thickBot="1" x14ac:dyDescent="0.3">
      <c r="A18" s="54" t="s">
        <v>4837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2025-11-25T03:05:41Z</dcterms:modified>
</cp:coreProperties>
</file>