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Archived Monitoring Data\LBRP\Releves\LBRP Rel 1 (Lower Restored Prairie)\Analyzed  Data - MC\"/>
    </mc:Choice>
  </mc:AlternateContent>
  <xr:revisionPtr revIDLastSave="0" documentId="13_ncr:1_{F63F3761-FBB6-4766-9CFE-6908B1F0C384}" xr6:coauthVersionLast="47" xr6:coauthVersionMax="47" xr10:uidLastSave="{00000000-0000-0000-0000-000000000000}"/>
  <bookViews>
    <workbookView xWindow="-108" yWindow="-108" windowWidth="23256" windowHeight="12576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D20" i="10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M152" i="10"/>
  <c r="O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13" i="7" s="1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N12" i="9" l="1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<sst xmlns="http://schemas.openxmlformats.org/spreadsheetml/2006/main" count="13099" uniqueCount="5450">
  <si>
    <t>a</t>
    <phoneticPr fontId="9" type="noConversion"/>
  </si>
  <si>
    <t>b</t>
    <phoneticPr fontId="9" type="noConversion"/>
  </si>
  <si>
    <t>C</t>
    <phoneticPr fontId="9" type="noConversion"/>
  </si>
  <si>
    <t>E</t>
    <phoneticPr fontId="9" type="noConversion"/>
  </si>
  <si>
    <t>0.5-2m</t>
    <phoneticPr fontId="9" type="noConversion"/>
  </si>
  <si>
    <t>0.1-0.5m</t>
    <phoneticPr fontId="9" type="noConversion"/>
  </si>
  <si>
    <t>0-0.1m</t>
    <phoneticPr fontId="9" type="noConversion"/>
  </si>
  <si>
    <t>small colonies, broken mat</t>
    <phoneticPr fontId="9" type="noConversion"/>
  </si>
  <si>
    <t>large group, many plants</t>
    <phoneticPr fontId="9" type="noConversion"/>
  </si>
  <si>
    <t>small dense clumps</t>
    <phoneticPr fontId="9" type="noConversion"/>
  </si>
  <si>
    <t>growing singly</t>
    <phoneticPr fontId="9" type="noConversion"/>
  </si>
  <si>
    <t>Thatch:</t>
    <phoneticPr fontId="9" type="noConversion"/>
  </si>
  <si>
    <t>c</t>
    <phoneticPr fontId="9" type="noConversion"/>
  </si>
  <si>
    <t>i</t>
    <phoneticPr fontId="9" type="noConversion"/>
  </si>
  <si>
    <t>p</t>
    <phoneticPr fontId="9" type="noConversion"/>
  </si>
  <si>
    <t>r</t>
    <phoneticPr fontId="9" type="noConversion"/>
  </si>
  <si>
    <t>50-75%</t>
    <phoneticPr fontId="9" type="noConversion"/>
  </si>
  <si>
    <t>25-50%</t>
    <phoneticPr fontId="9" type="noConversion"/>
  </si>
  <si>
    <t>5-25%</t>
    <phoneticPr fontId="9" type="noConversion"/>
  </si>
  <si>
    <t>1-5%</t>
    <phoneticPr fontId="9" type="noConversion"/>
  </si>
  <si>
    <t>Extensive mat</t>
    <phoneticPr fontId="9" type="noConversion"/>
  </si>
  <si>
    <t>Abundance</t>
    <phoneticPr fontId="9" type="noConversion"/>
  </si>
  <si>
    <t>Group</t>
    <phoneticPr fontId="9" type="noConversion"/>
  </si>
  <si>
    <t>B</t>
    <phoneticPr fontId="9" type="noConversion"/>
  </si>
  <si>
    <t>D</t>
    <phoneticPr fontId="9" type="noConversion"/>
  </si>
  <si>
    <t>G</t>
    <phoneticPr fontId="9" type="noConversion"/>
  </si>
  <si>
    <t>H</t>
    <phoneticPr fontId="9" type="noConversion"/>
  </si>
  <si>
    <t>L</t>
    <phoneticPr fontId="9" type="noConversion"/>
  </si>
  <si>
    <t>K</t>
    <phoneticPr fontId="9" type="noConversion"/>
  </si>
  <si>
    <t>X</t>
    <phoneticPr fontId="9" type="noConversion"/>
  </si>
  <si>
    <t>Broadleaf evergreen</t>
    <phoneticPr fontId="9" type="noConversion"/>
  </si>
  <si>
    <t>Broadleaf deciduous</t>
    <phoneticPr fontId="9" type="noConversion"/>
  </si>
  <si>
    <t>Needleleaf evergreen</t>
    <phoneticPr fontId="9" type="noConversion"/>
  </si>
  <si>
    <t>Graminoids</t>
    <phoneticPr fontId="9" type="noConversion"/>
  </si>
  <si>
    <t>Forbs</t>
    <phoneticPr fontId="9" type="noConversion"/>
  </si>
  <si>
    <t>Lichens &amp; mosses</t>
    <phoneticPr fontId="9" type="noConversion"/>
  </si>
  <si>
    <t>Climbers</t>
    <phoneticPr fontId="9" type="noConversion"/>
  </si>
  <si>
    <t>Stem succulents</t>
    <phoneticPr fontId="9" type="noConversion"/>
  </si>
  <si>
    <t>Epiphytes</t>
    <phoneticPr fontId="9" type="noConversion"/>
  </si>
  <si>
    <t xml:space="preserve"> +</t>
    <phoneticPr fontId="9" type="noConversion"/>
  </si>
  <si>
    <t>&lt;5% cover, many individuals</t>
    <phoneticPr fontId="9" type="noConversion"/>
  </si>
  <si>
    <t>&lt;5% cover, few (2-20) individuals</t>
    <phoneticPr fontId="9" type="noConversion"/>
  </si>
  <si>
    <t>&lt;5% cover, single</t>
    <phoneticPr fontId="9" type="noConversion"/>
  </si>
  <si>
    <t>Life Form</t>
    <phoneticPr fontId="9" type="noConversion"/>
  </si>
  <si>
    <t>Height</t>
    <phoneticPr fontId="9" type="noConversion"/>
  </si>
  <si>
    <t>Sociability</t>
    <phoneticPr fontId="9" type="noConversion"/>
  </si>
  <si>
    <t>&gt;35m</t>
    <phoneticPr fontId="9" type="noConversion"/>
  </si>
  <si>
    <t>20-35m</t>
    <phoneticPr fontId="9" type="noConversion"/>
  </si>
  <si>
    <t>10-20m</t>
    <phoneticPr fontId="9" type="noConversion"/>
  </si>
  <si>
    <t>5-10m</t>
    <phoneticPr fontId="9" type="noConversion"/>
  </si>
  <si>
    <t>2-5m</t>
    <phoneticPr fontId="9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</si>
  <si>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</si>
  <si>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</si>
  <si>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</si>
  <si>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</si>
  <si>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</si>
  <si>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</si>
  <si>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</si>
  <si>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</si>
  <si>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</si>
  <si>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</si>
  <si>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</si>
  <si>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</si>
  <si>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</si>
  <si>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</si>
  <si>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</si>
  <si>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</si>
  <si>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</si>
  <si>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</si>
  <si>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</si>
  <si>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</si>
  <si>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</si>
  <si>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</si>
  <si>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</si>
  <si>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</si>
  <si>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</si>
  <si>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</si>
  <si>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</si>
  <si>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</si>
  <si>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</si>
  <si>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</si>
  <si>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</si>
  <si>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</si>
  <si>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</si>
  <si>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</si>
  <si>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</si>
  <si>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</si>
  <si>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</si>
  <si>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</si>
  <si>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</si>
  <si>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</si>
  <si>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</si>
  <si>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</si>
  <si>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</si>
  <si>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</si>
  <si>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</si>
  <si>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</si>
  <si>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</si>
  <si>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</si>
  <si>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</si>
  <si>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</si>
  <si>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</si>
  <si>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</si>
  <si>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</si>
  <si>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</si>
  <si>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</si>
  <si>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</si>
  <si>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</si>
  <si>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</si>
  <si>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</si>
  <si>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</si>
  <si>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</si>
  <si>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</si>
  <si>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</si>
  <si>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</si>
  <si>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</si>
  <si>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</si>
  <si>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</si>
  <si>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</si>
  <si>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</si>
  <si>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</si>
  <si>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</si>
  <si>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</si>
  <si>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</si>
  <si>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</si>
  <si>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</si>
  <si>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</si>
  <si>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</si>
  <si>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</si>
  <si>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</si>
  <si>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</si>
  <si>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</si>
  <si>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</si>
  <si>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</si>
  <si>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</si>
  <si>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</si>
  <si>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</si>
  <si>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</si>
  <si>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</si>
  <si>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</si>
  <si>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</si>
  <si>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</si>
  <si>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</si>
  <si>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</si>
  <si>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</si>
  <si>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</si>
  <si>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</si>
  <si>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</si>
  <si>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</si>
  <si>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</si>
  <si>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</si>
  <si>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</si>
  <si>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</si>
  <si>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</si>
  <si>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</si>
  <si>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</si>
  <si>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</si>
  <si>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</si>
  <si>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</si>
  <si>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</si>
  <si>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</si>
  <si>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</si>
  <si>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</si>
  <si>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</si>
  <si>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</si>
  <si>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</si>
  <si>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</si>
  <si>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</si>
  <si>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</si>
  <si>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</si>
  <si>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</si>
  <si>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</si>
  <si>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</si>
  <si>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</si>
  <si>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</si>
  <si>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</si>
  <si>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</si>
  <si>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</si>
  <si>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</si>
  <si>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</si>
  <si>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</si>
  <si>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</si>
  <si>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</si>
  <si>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</si>
  <si>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</si>
  <si>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</si>
  <si>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</si>
  <si>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</si>
  <si>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</si>
  <si>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</si>
  <si>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</si>
  <si>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</si>
  <si>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</si>
  <si>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</si>
  <si>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</si>
  <si>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</si>
  <si>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</si>
  <si>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</si>
  <si>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</si>
  <si>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</si>
  <si>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</si>
  <si>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</si>
  <si>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</si>
  <si>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</si>
  <si>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</si>
  <si>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</si>
  <si>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</si>
  <si>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</si>
  <si>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</si>
  <si>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</si>
  <si>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</si>
  <si>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</si>
  <si>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</si>
  <si>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</si>
  <si>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</si>
  <si>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</si>
  <si>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</si>
  <si>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</si>
  <si>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</si>
  <si>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</si>
  <si>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</si>
  <si>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</si>
  <si>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</si>
  <si>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</si>
  <si>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</si>
  <si>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</si>
  <si>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</si>
  <si>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</si>
  <si>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</si>
  <si>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</si>
  <si>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</si>
  <si>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</si>
  <si>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</si>
  <si>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</si>
  <si>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</si>
  <si>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</si>
  <si>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</si>
  <si>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</si>
  <si>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</si>
  <si>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</si>
  <si>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</si>
  <si>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</si>
  <si>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</si>
  <si>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</si>
  <si>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</si>
  <si>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</si>
  <si>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</si>
  <si>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</si>
  <si>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</si>
  <si>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</si>
  <si>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</si>
  <si>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</si>
  <si>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</si>
  <si>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</si>
  <si>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</si>
  <si>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</si>
  <si>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</si>
  <si>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</si>
  <si>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</si>
  <si>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</si>
  <si>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</si>
  <si>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</si>
  <si>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</si>
  <si>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</si>
  <si>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</si>
  <si>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</si>
  <si>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</si>
  <si>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</si>
  <si>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</si>
  <si>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</si>
  <si>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</si>
  <si>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</si>
  <si>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</si>
  <si>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</si>
  <si>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</si>
  <si>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</si>
  <si>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</si>
  <si>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</si>
  <si>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</si>
  <si>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</si>
  <si>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</si>
  <si>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</si>
  <si>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</si>
  <si>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</si>
  <si>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</si>
  <si>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</si>
  <si>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</si>
  <si>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</si>
  <si>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</si>
  <si>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</si>
  <si>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</si>
  <si>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</si>
  <si>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</si>
  <si>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</si>
  <si>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</si>
  <si>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</si>
  <si>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</si>
  <si>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</si>
  <si>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</si>
  <si>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</si>
  <si>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</si>
  <si>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</si>
  <si>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</si>
  <si>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</si>
  <si>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</si>
  <si>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</si>
  <si>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</si>
  <si>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</si>
  <si>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</si>
  <si>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</si>
  <si>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</si>
  <si>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</si>
  <si>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</si>
  <si>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</si>
  <si>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</si>
  <si>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</si>
  <si>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</si>
  <si>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</si>
  <si>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</si>
  <si>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</si>
  <si>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</si>
  <si>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</si>
  <si>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</si>
  <si>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</si>
  <si>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</si>
  <si>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</si>
  <si>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</si>
  <si>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</si>
  <si>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</si>
  <si>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</si>
  <si>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</si>
  <si>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</si>
  <si>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</si>
  <si>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</si>
  <si>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</si>
  <si>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</si>
  <si>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</si>
  <si>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</si>
  <si>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</si>
  <si>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</si>
  <si>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</si>
  <si>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</si>
  <si>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</si>
  <si>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</si>
  <si>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</si>
  <si>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</si>
  <si>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</si>
  <si>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</si>
  <si>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</si>
  <si>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</si>
  <si>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</si>
  <si>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</si>
  <si>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</si>
  <si>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</si>
  <si>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</si>
  <si>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</si>
  <si>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</si>
  <si>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</si>
  <si>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</si>
  <si>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</si>
  <si>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</si>
  <si>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</si>
  <si>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</si>
  <si>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</si>
  <si>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</si>
  <si>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</si>
  <si>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</si>
  <si>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</si>
  <si>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</si>
  <si>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</si>
  <si>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</si>
  <si>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</si>
  <si>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</si>
  <si>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</si>
  <si>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</si>
  <si>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</si>
  <si>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</si>
  <si>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</si>
  <si>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</si>
  <si>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</si>
  <si>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</si>
  <si>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</si>
  <si>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</si>
  <si>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</si>
  <si>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</si>
  <si>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</si>
  <si>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</si>
  <si>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</si>
  <si>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</si>
  <si>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</si>
  <si>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</si>
  <si>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</si>
  <si>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</si>
  <si>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</si>
  <si>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</si>
  <si>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</si>
  <si>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</si>
  <si>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</si>
  <si>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</si>
  <si>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</si>
  <si>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</si>
  <si>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</si>
  <si>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</si>
  <si>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</si>
  <si>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</si>
  <si>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</si>
  <si>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</si>
  <si>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</si>
  <si>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</si>
  <si>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</si>
  <si>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</si>
  <si>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</si>
  <si>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</si>
  <si>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</si>
  <si>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</si>
  <si>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</si>
  <si>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</si>
  <si>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</si>
  <si>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</si>
  <si>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</si>
  <si>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</si>
  <si>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</si>
  <si>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</si>
  <si>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</si>
  <si>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</si>
  <si>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</si>
  <si>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</si>
  <si>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</si>
  <si>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</si>
  <si>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</si>
  <si>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</si>
  <si>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</si>
  <si>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</si>
  <si>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</si>
  <si>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</si>
  <si>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</si>
  <si>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</si>
  <si>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</si>
  <si>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</si>
  <si>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</si>
  <si>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</si>
  <si>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</si>
  <si>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</si>
  <si>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</si>
  <si>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</si>
  <si>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</si>
  <si>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</si>
  <si>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</si>
  <si>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</si>
  <si>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</si>
  <si>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</si>
  <si>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</si>
  <si>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</si>
  <si>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</si>
  <si>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</si>
  <si>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</si>
  <si>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</si>
  <si>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</si>
  <si>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</si>
  <si>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</si>
  <si>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</si>
  <si>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</si>
  <si>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</si>
  <si>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</si>
  <si>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</si>
  <si>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</si>
  <si>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</si>
  <si>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</si>
  <si>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</si>
  <si>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</si>
  <si>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</si>
  <si>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</si>
  <si>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</si>
  <si>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</si>
  <si>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</si>
  <si>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</si>
  <si>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</si>
  <si>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</si>
  <si>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</si>
  <si>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</si>
  <si>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</si>
  <si>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</si>
  <si>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</si>
  <si>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</si>
  <si>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</si>
  <si>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</si>
  <si>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</si>
  <si>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</si>
  <si>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</si>
  <si>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</si>
  <si>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</si>
  <si>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</si>
  <si>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</si>
  <si>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</si>
  <si>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</si>
  <si>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</si>
  <si>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</si>
  <si>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</si>
  <si>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</si>
  <si>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</si>
  <si>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</si>
  <si>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</si>
  <si>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</si>
  <si>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</si>
  <si>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</si>
  <si>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</si>
  <si>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</si>
  <si>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</si>
  <si>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</si>
  <si>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</si>
  <si>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</si>
  <si>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</si>
  <si>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</si>
  <si>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</si>
  <si>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</si>
  <si>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</si>
  <si>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</si>
  <si>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</si>
  <si>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</si>
  <si>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</si>
  <si>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</si>
  <si>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</si>
  <si>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</si>
  <si>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</si>
  <si>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</si>
  <si>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</si>
  <si>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</si>
  <si>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</si>
  <si>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</si>
  <si>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</si>
  <si>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</si>
  <si>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</si>
  <si>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</si>
  <si>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</si>
  <si>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</si>
  <si>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</si>
  <si>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</si>
  <si>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</si>
  <si>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</si>
  <si>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</si>
  <si>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</si>
  <si>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</si>
  <si>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</si>
  <si>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</si>
  <si>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</si>
  <si>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</si>
  <si>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</si>
  <si>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</si>
  <si>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</si>
  <si>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</si>
  <si>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</si>
  <si>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</si>
  <si>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</si>
  <si>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</si>
  <si>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</si>
  <si>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</si>
  <si>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</si>
  <si>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</si>
  <si>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</si>
  <si>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</si>
  <si>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</si>
  <si>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</si>
  <si>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</si>
  <si>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</si>
  <si>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</si>
  <si>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</si>
  <si>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</si>
  <si>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</si>
  <si>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</si>
  <si>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</si>
  <si>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</si>
  <si>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</si>
  <si>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</si>
  <si>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</si>
  <si>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</si>
  <si>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</si>
  <si>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</si>
  <si>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</si>
  <si>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</si>
  <si>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</si>
  <si>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</si>
  <si>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</si>
  <si>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</si>
  <si>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</si>
  <si>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</si>
  <si>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</si>
  <si>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</si>
  <si>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</si>
  <si>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</si>
  <si>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</si>
  <si>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</si>
  <si>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</si>
  <si>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</si>
  <si>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</si>
  <si>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</si>
  <si>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</si>
  <si>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</si>
  <si>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</si>
  <si>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</si>
  <si>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</si>
  <si>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</si>
  <si>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</si>
  <si>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</si>
  <si>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</si>
  <si>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</si>
  <si>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</si>
  <si>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</si>
  <si>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</si>
  <si>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</si>
  <si>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</si>
  <si>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</si>
  <si>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</si>
  <si>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</si>
  <si>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</si>
  <si>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</si>
  <si>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</si>
  <si>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</si>
  <si>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</si>
  <si>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</si>
  <si>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</si>
  <si>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</si>
  <si>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</si>
  <si>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</si>
  <si>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</si>
  <si>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</si>
  <si>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</si>
  <si>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</si>
  <si>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</si>
  <si>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</si>
  <si>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</si>
  <si>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</si>
  <si>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</si>
  <si>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</si>
  <si>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</si>
  <si>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</si>
  <si>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</si>
  <si>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</si>
  <si>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</si>
  <si>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</si>
  <si>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</si>
  <si>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</si>
  <si>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</si>
  <si>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</si>
  <si>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</si>
  <si>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</si>
  <si>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</si>
  <si>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</si>
  <si>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</si>
  <si>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</si>
  <si>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</si>
  <si>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</si>
  <si>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</si>
  <si>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</si>
  <si>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</si>
  <si>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</si>
  <si>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</si>
  <si>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</si>
  <si>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</si>
  <si>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</si>
  <si>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</si>
  <si>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</si>
  <si>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</si>
  <si>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</si>
  <si>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</si>
  <si>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</si>
  <si>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</si>
  <si>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</si>
  <si>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</si>
  <si>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</si>
  <si>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</si>
  <si>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</si>
  <si>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</si>
  <si>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</si>
  <si>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</si>
  <si>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</si>
  <si>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</si>
  <si>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</si>
  <si>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</si>
  <si>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</si>
  <si>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</si>
  <si>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</si>
  <si>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</si>
  <si>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</si>
  <si>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</si>
  <si>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</si>
  <si>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</si>
  <si>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</si>
  <si>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</si>
  <si>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</si>
  <si>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</si>
  <si>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</si>
  <si>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</si>
  <si>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</si>
  <si>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</si>
  <si>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</si>
  <si>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</si>
  <si>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</si>
  <si>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</si>
  <si>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</si>
  <si>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</si>
  <si>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</si>
  <si>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</si>
  <si>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</si>
  <si>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</si>
  <si>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</si>
  <si>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</si>
  <si>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</si>
  <si>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</si>
  <si>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</si>
  <si>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</si>
  <si>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</si>
  <si>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</si>
  <si>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</si>
  <si>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</si>
  <si>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</si>
  <si>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</si>
  <si>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</si>
  <si>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</si>
  <si>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</si>
  <si>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</si>
  <si>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</si>
  <si>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</si>
  <si>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</si>
  <si>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</si>
  <si>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</si>
  <si>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</si>
  <si>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</si>
  <si>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</si>
  <si>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</si>
  <si>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</si>
  <si>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</si>
  <si>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</si>
  <si>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</si>
  <si>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</si>
  <si>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</si>
  <si>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</si>
  <si>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</si>
  <si>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</si>
  <si>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</si>
  <si>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</si>
  <si>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</si>
  <si>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</si>
  <si>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</si>
  <si>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</si>
  <si>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</si>
  <si>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</si>
  <si>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</si>
  <si>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</si>
  <si>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</si>
  <si>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</si>
  <si>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</si>
  <si>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</si>
  <si>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</si>
  <si>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</si>
  <si>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</si>
  <si>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</si>
  <si>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</si>
  <si>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</si>
  <si>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</si>
  <si>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</si>
  <si>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</si>
  <si>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</si>
  <si>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</si>
  <si>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</si>
  <si>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</si>
  <si>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</si>
  <si>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</si>
  <si>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</si>
  <si>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</si>
  <si>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</si>
  <si>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</si>
  <si>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</si>
  <si>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</si>
  <si>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</si>
  <si>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</si>
  <si>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</si>
  <si>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</si>
  <si>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</si>
  <si>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</si>
  <si>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</si>
  <si>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</si>
  <si>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</si>
  <si>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</si>
  <si>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</si>
  <si>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</si>
  <si>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</si>
  <si>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</si>
  <si>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</si>
  <si>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</si>
  <si>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</si>
  <si>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</si>
  <si>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</si>
  <si>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</si>
  <si>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</si>
  <si>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</si>
  <si>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</si>
  <si>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</si>
  <si>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</si>
  <si>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</si>
  <si>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</si>
  <si>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</si>
  <si>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</si>
  <si>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</si>
  <si>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</si>
  <si>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</si>
  <si>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</si>
  <si>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</si>
  <si>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</si>
  <si>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</si>
  <si>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</si>
  <si>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</si>
  <si>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</si>
  <si>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</si>
  <si>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</si>
  <si>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</si>
  <si>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</si>
  <si>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</si>
  <si>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</si>
  <si>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</si>
  <si>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</si>
  <si>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</si>
  <si>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</si>
  <si>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</si>
  <si>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</si>
  <si>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</si>
  <si>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</si>
  <si>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</si>
  <si>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</si>
  <si>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</si>
  <si>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</si>
  <si>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</si>
  <si>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</si>
  <si>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</si>
  <si>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</si>
  <si>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</si>
  <si>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</si>
  <si>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</si>
  <si>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</si>
  <si>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</si>
  <si>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</si>
  <si>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</si>
  <si>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</si>
  <si>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</si>
  <si>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</si>
  <si>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</si>
  <si>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</si>
  <si>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</si>
  <si>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</si>
  <si>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</si>
  <si>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</si>
  <si>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</si>
  <si>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</si>
  <si>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</si>
  <si>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</si>
  <si>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</si>
  <si>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</si>
  <si>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</si>
  <si>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</si>
  <si>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</si>
  <si>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</si>
  <si>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</si>
  <si>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</si>
  <si>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</si>
  <si>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</si>
  <si>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</si>
  <si>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</si>
  <si>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</si>
  <si>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</si>
  <si>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</si>
  <si>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</si>
  <si>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</si>
  <si>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</si>
  <si>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</si>
  <si>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</si>
  <si>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</si>
  <si>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</si>
  <si>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</si>
  <si>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</si>
  <si>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</si>
  <si>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</si>
  <si>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</si>
  <si>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</si>
  <si>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</si>
  <si>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</si>
  <si>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</si>
  <si>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</si>
  <si>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</si>
  <si>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</si>
  <si>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</si>
  <si>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</si>
  <si>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</si>
  <si>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</si>
  <si>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</si>
  <si>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</si>
  <si>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</si>
  <si>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</si>
  <si>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</si>
  <si>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</si>
  <si>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</si>
  <si>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</si>
  <si>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</si>
  <si>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</si>
  <si>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</si>
  <si>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</si>
  <si>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</si>
  <si>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</si>
  <si>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</si>
  <si>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</si>
  <si>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</si>
  <si>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</si>
  <si>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</si>
  <si>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</si>
  <si>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</si>
  <si>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</si>
  <si>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</si>
  <si>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</si>
  <si>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</si>
  <si>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</si>
  <si>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</si>
  <si>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</si>
  <si>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</si>
  <si>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</si>
  <si>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</si>
  <si>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</si>
  <si>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</si>
  <si>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</si>
  <si>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</si>
  <si>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</si>
  <si>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</si>
  <si>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</si>
  <si>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</si>
  <si>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</si>
  <si>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</si>
  <si>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</si>
  <si>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</si>
  <si>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</si>
  <si>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</si>
  <si>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</si>
  <si>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</si>
  <si>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</si>
  <si>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</si>
  <si>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</si>
  <si>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</si>
  <si>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</si>
  <si>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</si>
  <si>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</si>
  <si>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</si>
  <si>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</si>
  <si>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</si>
  <si>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</si>
  <si>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</si>
  <si>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</si>
  <si>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</si>
  <si>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</si>
  <si>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</si>
  <si>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</si>
  <si>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</si>
  <si>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</si>
  <si>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</si>
  <si>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</si>
  <si>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</si>
  <si>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</si>
  <si>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</si>
  <si>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</si>
  <si>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</si>
  <si>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</si>
  <si>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</si>
  <si>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</si>
  <si>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</si>
  <si>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</si>
  <si>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</si>
  <si>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</si>
  <si>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</si>
  <si>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</si>
  <si>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</si>
  <si>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</si>
  <si>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</si>
  <si>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</si>
  <si>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</si>
  <si>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</si>
  <si>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</si>
  <si>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</si>
  <si>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</si>
  <si>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</si>
  <si>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</si>
  <si>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</si>
  <si>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</si>
  <si>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</si>
  <si>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</si>
  <si>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</si>
  <si>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</si>
  <si>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</si>
  <si>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</si>
  <si>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</si>
  <si>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</si>
  <si>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</si>
  <si>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</si>
  <si>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</si>
  <si>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</si>
  <si>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</si>
  <si>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</si>
  <si>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</si>
  <si>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</si>
  <si>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</si>
  <si>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</si>
  <si>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</si>
  <si>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</si>
  <si>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</si>
  <si>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</si>
  <si>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</si>
  <si>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</si>
  <si>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</si>
  <si>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</si>
  <si>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</si>
  <si>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</si>
  <si>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</si>
  <si>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</si>
  <si>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</si>
  <si>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</si>
  <si>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</si>
  <si>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</si>
  <si>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</si>
  <si>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</si>
  <si>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</si>
  <si>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</si>
  <si>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</si>
  <si>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</si>
  <si>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</si>
  <si>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</si>
  <si>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</si>
  <si>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</si>
  <si>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</si>
  <si>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</si>
  <si>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</si>
  <si>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</si>
  <si>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</si>
  <si>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</si>
  <si>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</si>
  <si>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</si>
  <si>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</si>
  <si>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</si>
  <si>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</si>
  <si>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</si>
  <si>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</si>
  <si>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</si>
  <si>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</si>
  <si>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</si>
  <si>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</si>
  <si>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</si>
  <si>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</si>
  <si>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</si>
  <si>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</si>
  <si>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</si>
  <si>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</si>
  <si>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</si>
  <si>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</si>
  <si>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</si>
  <si>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</si>
  <si>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</si>
  <si>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</si>
  <si>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</si>
  <si>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</si>
  <si>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</si>
  <si>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</si>
  <si>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</si>
  <si>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</si>
  <si>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</si>
  <si>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</si>
  <si>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</si>
  <si>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</si>
  <si>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</si>
  <si>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</si>
  <si>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</si>
  <si>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</si>
  <si>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</si>
  <si>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</si>
  <si>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</si>
  <si>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</si>
  <si>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</si>
  <si>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</si>
  <si>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</si>
  <si>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</si>
  <si>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</si>
  <si>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</si>
  <si>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</si>
  <si>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</si>
  <si>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</si>
  <si>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</si>
  <si>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</si>
  <si>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</si>
  <si>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</si>
  <si>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</si>
  <si>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</si>
  <si>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</si>
  <si>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</si>
  <si>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</si>
  <si>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</si>
  <si>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</si>
  <si>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</si>
  <si>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</si>
  <si>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</si>
  <si>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</si>
  <si>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</si>
  <si>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</si>
  <si>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</si>
  <si>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</si>
  <si>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</si>
  <si>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</si>
  <si>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</si>
  <si>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</si>
  <si>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</si>
  <si>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</si>
  <si>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</si>
  <si>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</si>
  <si>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</si>
  <si>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</si>
  <si>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</si>
  <si>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</si>
  <si>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</si>
  <si>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</si>
  <si>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</si>
  <si>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</si>
  <si>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</si>
  <si>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</si>
  <si>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</si>
  <si>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</si>
  <si>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</si>
  <si>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</si>
  <si>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</si>
  <si>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</si>
  <si>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</si>
  <si>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</si>
  <si>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</si>
  <si>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</si>
  <si>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</si>
  <si>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</si>
  <si>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</si>
  <si>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</si>
  <si>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</si>
  <si>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</si>
  <si>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</si>
  <si>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</si>
  <si>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</si>
  <si>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</si>
  <si>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</si>
  <si>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</si>
  <si>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</si>
  <si>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</si>
  <si>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</si>
  <si>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</si>
  <si>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</si>
  <si>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</si>
  <si>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</si>
  <si>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</si>
  <si>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</si>
  <si>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</si>
  <si>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</si>
  <si>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</si>
  <si>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</si>
  <si>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</si>
  <si>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</si>
  <si>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</si>
  <si>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</si>
  <si>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</si>
  <si>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</si>
  <si>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</si>
  <si>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</si>
  <si>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</si>
  <si>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</si>
  <si>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</si>
  <si>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</si>
  <si>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</si>
  <si>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</si>
  <si>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</si>
  <si>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</si>
  <si>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</si>
  <si>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</si>
  <si>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</si>
  <si>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</si>
  <si>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</si>
  <si>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</si>
  <si>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</si>
  <si>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</si>
  <si>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</si>
  <si>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</si>
  <si>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</si>
  <si>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</si>
  <si>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</si>
  <si>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</si>
  <si>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</si>
  <si>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</si>
  <si>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</si>
  <si>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</si>
  <si>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</si>
  <si>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</si>
  <si>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</si>
  <si>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</si>
  <si>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</si>
  <si>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</si>
  <si>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</si>
  <si>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</si>
  <si>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</si>
  <si>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</si>
  <si>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</si>
  <si>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</si>
  <si>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</si>
  <si>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</si>
  <si>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</si>
  <si>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</si>
  <si>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</si>
  <si>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</si>
  <si>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</si>
  <si>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</si>
  <si>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</si>
  <si>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</si>
  <si>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</si>
  <si>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</si>
  <si>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</si>
  <si>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</si>
  <si>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</si>
  <si>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</si>
  <si>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</si>
  <si>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</si>
  <si>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</si>
  <si>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</si>
  <si>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</si>
  <si>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</si>
  <si>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</si>
  <si>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</si>
  <si>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</si>
  <si>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</si>
  <si>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</si>
  <si>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</si>
  <si>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</si>
  <si>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</si>
  <si>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</si>
  <si>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</si>
  <si>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</si>
  <si>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</si>
  <si>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</si>
  <si>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</si>
  <si>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</si>
  <si>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</si>
  <si>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</si>
  <si>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</si>
  <si>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</si>
  <si>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</si>
  <si>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</si>
  <si>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</si>
  <si>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</si>
  <si>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</si>
  <si>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</si>
  <si>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</si>
  <si>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</si>
  <si>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</si>
  <si>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</si>
  <si>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</si>
  <si>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</si>
  <si>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</si>
  <si>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</si>
  <si>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</si>
  <si>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</si>
  <si>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</si>
  <si>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</si>
  <si>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</si>
  <si>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</si>
  <si>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</si>
  <si>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</si>
  <si>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</si>
  <si>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</si>
  <si>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</si>
  <si>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</si>
  <si>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</si>
  <si>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</si>
  <si>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</si>
  <si>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</si>
  <si>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</si>
  <si>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</si>
  <si>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</si>
  <si>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</si>
  <si>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</si>
  <si>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</si>
  <si>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</si>
  <si>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</si>
  <si>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</si>
  <si>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</si>
  <si>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</si>
  <si>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</si>
  <si>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</si>
  <si>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</si>
  <si>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</si>
  <si>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</si>
  <si>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</si>
  <si>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</si>
  <si>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</si>
  <si>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</si>
  <si>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</si>
  <si>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</si>
  <si>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</si>
  <si>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</si>
  <si>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</si>
  <si>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</si>
  <si>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</si>
  <si>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</si>
  <si>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</si>
  <si>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</si>
  <si>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</si>
  <si>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</si>
  <si>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</si>
  <si>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</si>
  <si>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</si>
  <si>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</si>
  <si>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</si>
  <si>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</si>
  <si>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</si>
  <si>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</si>
  <si>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</si>
  <si>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</si>
  <si>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</si>
  <si>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</si>
  <si>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</si>
  <si>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</si>
  <si>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</si>
  <si>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</si>
  <si>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</si>
  <si>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</si>
  <si>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</si>
  <si>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</si>
  <si>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</si>
  <si>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</si>
  <si>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</si>
  <si>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</si>
  <si>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</si>
  <si>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</si>
  <si>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</si>
  <si>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</si>
  <si>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</si>
  <si>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</si>
  <si>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</si>
  <si>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</si>
  <si>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</si>
  <si>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</si>
  <si>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</si>
  <si>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</si>
  <si>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</si>
  <si>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</si>
  <si>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</si>
  <si>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</si>
  <si>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</si>
  <si>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</si>
  <si>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</si>
  <si>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</si>
  <si>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</si>
  <si>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</si>
  <si>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</si>
  <si>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</si>
  <si>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</si>
  <si>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</si>
  <si>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</si>
  <si>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</si>
  <si>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</si>
  <si>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</si>
  <si>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</si>
  <si>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</si>
  <si>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</si>
  <si>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</si>
  <si>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</si>
  <si>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</si>
  <si>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</si>
  <si>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</si>
  <si>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</si>
  <si>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</si>
  <si>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</si>
  <si>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</si>
  <si>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</si>
  <si>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</si>
  <si>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</si>
  <si>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</si>
  <si>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</si>
  <si>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</si>
  <si>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</si>
  <si>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</si>
  <si>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</si>
  <si>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</si>
  <si>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</si>
  <si>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</si>
  <si>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</si>
  <si>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</si>
  <si>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</si>
  <si>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</si>
  <si>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</si>
  <si>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</si>
  <si>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</si>
  <si>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</si>
  <si>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</si>
  <si>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</si>
  <si>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</si>
  <si>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</si>
  <si>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</si>
  <si>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</si>
  <si>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</si>
  <si>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</si>
  <si>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</si>
  <si>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</si>
  <si>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</si>
  <si>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</si>
  <si>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</si>
  <si>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</si>
  <si>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</si>
  <si>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</si>
  <si>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</si>
  <si>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</si>
  <si>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</si>
  <si>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</si>
  <si>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</si>
  <si>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</si>
  <si>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</si>
  <si>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</si>
  <si>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</si>
  <si>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</si>
  <si>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</si>
  <si>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</si>
  <si>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</si>
  <si>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</si>
  <si>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</si>
  <si>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</si>
  <si>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</si>
  <si>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</si>
  <si>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</si>
  <si>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</si>
  <si>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</si>
  <si>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</si>
  <si>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</si>
  <si>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</si>
  <si>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</si>
  <si>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</si>
  <si>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</si>
  <si>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</si>
  <si>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</si>
  <si>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</si>
  <si>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</si>
  <si>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</si>
  <si>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</si>
  <si>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</si>
  <si>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</si>
  <si>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</si>
  <si>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</si>
  <si>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</si>
  <si>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</si>
  <si>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</si>
  <si>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</si>
  <si>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</si>
  <si>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</si>
  <si>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</si>
  <si>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</si>
  <si>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</si>
  <si>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</si>
  <si>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</si>
  <si>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</si>
  <si>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</si>
  <si>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</si>
  <si>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</si>
  <si>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</si>
  <si>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</si>
  <si>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</si>
  <si>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</si>
  <si>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</si>
  <si>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</si>
  <si>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</si>
  <si>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</si>
  <si>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</si>
  <si>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</si>
  <si>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</si>
  <si>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</si>
  <si>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</si>
  <si>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</si>
  <si>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</si>
  <si>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</si>
  <si>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</si>
  <si>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</si>
  <si>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</si>
  <si>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</si>
  <si>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</si>
  <si>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</si>
  <si>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</si>
  <si>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</si>
  <si>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</si>
  <si>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</si>
  <si>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</si>
  <si>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</si>
  <si>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</si>
  <si>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</si>
  <si>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</si>
  <si>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</si>
  <si>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</si>
  <si>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</si>
  <si>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</si>
  <si>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</si>
  <si>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</si>
  <si>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</si>
  <si>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</si>
  <si>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</si>
  <si>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</si>
  <si>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</si>
  <si>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</si>
  <si>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</si>
  <si>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</si>
  <si>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</si>
  <si>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</si>
  <si>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</si>
  <si>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</si>
  <si>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</si>
  <si>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</si>
  <si>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</si>
  <si>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</si>
  <si>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</si>
  <si>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</si>
  <si>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</si>
  <si>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</si>
  <si>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</si>
  <si>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</si>
  <si>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</si>
  <si>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</si>
  <si>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</si>
  <si>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</si>
  <si>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</si>
  <si>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</si>
  <si>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</si>
  <si>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</si>
  <si>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</si>
  <si>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</si>
  <si>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</si>
  <si>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</si>
  <si>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</si>
  <si>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</si>
  <si>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</si>
  <si>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</si>
  <si>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</si>
  <si>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</si>
  <si>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</si>
  <si>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</si>
  <si>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</si>
  <si>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</si>
  <si>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</si>
  <si>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</si>
  <si>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</si>
  <si>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</si>
  <si>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</si>
  <si>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</si>
  <si>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</si>
  <si>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</si>
  <si>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</si>
  <si>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</si>
  <si>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</si>
  <si>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</si>
  <si>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</si>
  <si>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</si>
  <si>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</si>
  <si>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</si>
  <si>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</si>
  <si>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</si>
  <si>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</si>
  <si>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</si>
  <si>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</si>
  <si>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</si>
  <si>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</si>
  <si>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</si>
  <si>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</si>
  <si>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</si>
  <si>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</si>
  <si>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</si>
  <si>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</si>
  <si>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</si>
  <si>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</si>
  <si>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</si>
  <si>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</si>
  <si>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</si>
  <si>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</si>
  <si>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</si>
  <si>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</si>
  <si>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</si>
  <si>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</si>
  <si>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</si>
  <si>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</si>
  <si>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</si>
  <si>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</si>
  <si>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</si>
  <si>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</si>
  <si>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</si>
  <si>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</si>
  <si>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</si>
  <si>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</si>
  <si>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</si>
  <si>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</si>
  <si>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</si>
  <si>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</si>
  <si>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</si>
  <si>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</si>
  <si>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</si>
  <si>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</si>
  <si>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</si>
  <si>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</si>
  <si>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</si>
  <si>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</si>
  <si>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</si>
  <si>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</si>
  <si>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</si>
  <si>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</si>
  <si>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</si>
  <si>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</si>
  <si>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</si>
  <si>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</si>
  <si>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</si>
  <si>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</si>
  <si>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</si>
  <si>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</si>
  <si>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</si>
  <si>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</si>
  <si>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</si>
  <si>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</si>
  <si>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</si>
  <si>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</si>
  <si>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</si>
  <si>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</si>
  <si>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</si>
  <si>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</si>
  <si>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</si>
  <si>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</si>
  <si>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</si>
  <si>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</si>
  <si>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</si>
  <si>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</si>
  <si>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</si>
  <si>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</si>
  <si>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</si>
  <si>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</si>
  <si>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</si>
  <si>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</si>
  <si>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</si>
  <si>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</si>
  <si>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</si>
  <si>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</si>
  <si>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</si>
  <si>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</si>
  <si>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</si>
  <si>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</si>
  <si>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</si>
  <si>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</si>
  <si>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</si>
  <si>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</si>
  <si>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</si>
  <si>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</si>
  <si>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</si>
  <si>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</si>
  <si>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</si>
  <si>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</si>
  <si>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</si>
  <si>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</si>
  <si>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</si>
  <si>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</si>
  <si>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</si>
  <si>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</si>
  <si>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</si>
  <si>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</si>
  <si>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</si>
  <si>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</si>
  <si>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</si>
  <si>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</si>
  <si>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</si>
  <si>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</si>
  <si>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</si>
  <si>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</si>
  <si>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</si>
  <si>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</si>
  <si>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</si>
  <si>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</si>
  <si>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</si>
  <si>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</si>
  <si>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</si>
  <si>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</si>
  <si>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</si>
  <si>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</si>
  <si>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</si>
  <si>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</si>
  <si>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</si>
  <si>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</si>
  <si>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</si>
  <si>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</si>
  <si>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</si>
  <si>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</si>
  <si>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</si>
  <si>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</si>
  <si>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</si>
  <si>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</si>
  <si>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</si>
  <si>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</si>
  <si>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</si>
  <si>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</si>
  <si>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</si>
  <si>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</si>
  <si>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</si>
  <si>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</si>
  <si>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</si>
  <si>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</si>
  <si>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</si>
  <si>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</si>
  <si>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</si>
  <si>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</si>
  <si>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</si>
  <si>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</si>
  <si>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</si>
  <si>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</si>
  <si>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</si>
  <si>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</si>
  <si>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</si>
  <si>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</si>
  <si>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</si>
  <si>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</si>
  <si>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</si>
  <si>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</si>
  <si>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</si>
  <si>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</si>
  <si>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</si>
  <si>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</si>
  <si>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</si>
  <si>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</si>
  <si>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</si>
  <si>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</si>
  <si>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</si>
  <si>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</si>
  <si>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</si>
  <si>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</si>
  <si>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</si>
  <si>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</si>
  <si>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</si>
  <si>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</si>
  <si>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</si>
  <si>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</si>
  <si>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</si>
  <si>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</si>
  <si>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</si>
  <si>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</si>
  <si>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</si>
  <si>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</si>
  <si>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</si>
  <si>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</si>
  <si>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</si>
  <si>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</si>
  <si>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</si>
  <si>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</si>
  <si>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</si>
  <si>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</si>
  <si>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</si>
  <si>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</si>
  <si>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</si>
  <si>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</si>
  <si>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</si>
  <si>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</si>
  <si>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</si>
  <si>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</si>
  <si>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</si>
  <si>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</si>
  <si>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</si>
  <si>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</si>
  <si>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</si>
  <si>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</si>
  <si>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</si>
  <si>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</si>
  <si>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</si>
  <si>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</si>
  <si>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</si>
  <si>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</si>
  <si>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</si>
  <si>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</si>
  <si>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</si>
  <si>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</si>
  <si>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</si>
  <si>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</si>
  <si>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</si>
  <si>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</si>
  <si>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</si>
  <si>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</si>
  <si>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</si>
  <si>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</si>
  <si>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</si>
  <si>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</si>
  <si>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</si>
  <si>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</si>
  <si>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</si>
  <si>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</si>
  <si>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</si>
  <si>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</si>
  <si>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</si>
  <si>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</si>
  <si>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</si>
  <si>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</si>
  <si>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</si>
  <si>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</si>
  <si>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</si>
  <si>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</si>
  <si>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</si>
  <si>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</si>
  <si>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</si>
  <si>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</si>
  <si>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</si>
  <si>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</si>
  <si>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</si>
  <si>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</si>
  <si>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</si>
  <si>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</si>
  <si>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</si>
  <si>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</si>
  <si>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</si>
  <si>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</si>
  <si>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</si>
  <si>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</si>
  <si>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</si>
  <si>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</si>
  <si>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</si>
  <si>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</si>
  <si>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</si>
  <si>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</si>
  <si>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</si>
  <si>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</si>
  <si>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</si>
  <si>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</si>
  <si>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</si>
  <si>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</si>
  <si>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</si>
  <si>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</si>
  <si>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</si>
  <si>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</si>
  <si>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</si>
  <si>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</si>
  <si>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</si>
  <si>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</si>
  <si>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</si>
  <si>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</si>
  <si>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</si>
  <si>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</si>
  <si>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</si>
  <si>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</si>
  <si>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</si>
  <si>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</si>
  <si>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</si>
  <si>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</si>
  <si>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</si>
  <si>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</si>
  <si>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</si>
  <si>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</si>
  <si>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</si>
  <si>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</si>
  <si>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</si>
  <si>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</si>
  <si>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</si>
  <si>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</si>
  <si>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</si>
  <si>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</si>
  <si>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</si>
  <si>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</si>
  <si>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</si>
  <si>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</si>
  <si>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</si>
  <si>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</si>
  <si>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</si>
  <si>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</si>
  <si>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</si>
  <si>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</si>
  <si>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</si>
  <si>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</si>
  <si>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</si>
  <si>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</si>
  <si>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</si>
  <si>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</si>
  <si>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</si>
  <si>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</si>
  <si>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</si>
  <si>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</si>
  <si>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</si>
  <si>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</si>
  <si>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</si>
  <si>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</si>
  <si>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</si>
  <si>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</si>
  <si>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</si>
  <si>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</si>
  <si>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</si>
  <si>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</si>
  <si>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</si>
  <si>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</si>
  <si>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</si>
  <si>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</si>
  <si>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</si>
  <si>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</si>
  <si>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</si>
  <si>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</si>
  <si>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</si>
  <si>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</si>
  <si>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</si>
  <si>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</si>
  <si>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</si>
  <si>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</si>
  <si>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</si>
  <si>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</si>
  <si>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</si>
  <si>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</si>
  <si>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</si>
  <si>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</si>
  <si>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</si>
  <si>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</si>
  <si>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</si>
  <si>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</si>
  <si>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</si>
  <si>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</si>
  <si>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</si>
  <si>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</si>
  <si>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</si>
  <si>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</si>
  <si>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</si>
  <si>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</si>
  <si>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</si>
  <si>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</si>
  <si>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</si>
  <si>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</si>
  <si>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</si>
  <si>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</si>
  <si>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</si>
  <si>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</si>
  <si>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</si>
  <si>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</si>
  <si>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</si>
  <si>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</si>
  <si>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</si>
  <si>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</si>
  <si>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</si>
  <si>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</si>
  <si>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</si>
  <si>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</si>
  <si>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</si>
  <si>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</si>
  <si>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</si>
  <si>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</si>
  <si>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</si>
  <si>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</si>
  <si>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</si>
  <si>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</si>
  <si>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</si>
  <si>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</si>
  <si>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</si>
  <si>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</si>
  <si>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</si>
  <si>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</si>
  <si>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</si>
  <si>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</si>
  <si>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</si>
  <si>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</si>
  <si>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</si>
  <si>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</si>
  <si>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</si>
  <si>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</si>
  <si>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</si>
  <si>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</si>
  <si>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</si>
  <si>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</si>
  <si>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</si>
  <si>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</si>
  <si>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</si>
  <si>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</si>
  <si>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</si>
  <si>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</si>
  <si>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</si>
  <si>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</si>
  <si>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</si>
  <si>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</si>
  <si>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</si>
  <si>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</si>
  <si>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</si>
  <si>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</si>
  <si>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</si>
  <si>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</si>
  <si>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</si>
  <si>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</si>
  <si>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</si>
  <si>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</si>
  <si>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</si>
  <si>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</si>
  <si>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</si>
  <si>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</si>
  <si>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</si>
  <si>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</si>
  <si>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</si>
  <si>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</si>
  <si>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</si>
  <si>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</si>
  <si>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</si>
  <si>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</si>
  <si>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</si>
  <si>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</si>
  <si>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</si>
  <si>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</si>
  <si>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</si>
  <si>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</si>
  <si>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</si>
  <si>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</si>
  <si>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</si>
  <si>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</si>
  <si>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</si>
  <si>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</si>
  <si>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</si>
  <si>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</si>
  <si>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</si>
  <si>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</si>
  <si>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</si>
  <si>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</si>
  <si>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</si>
  <si>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</si>
  <si>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</si>
  <si>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</si>
  <si>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</si>
  <si>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</si>
  <si>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</si>
  <si>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</si>
  <si>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</si>
  <si>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</si>
  <si>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</si>
  <si>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</si>
  <si>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</si>
  <si>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</si>
  <si>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</si>
  <si>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</si>
  <si>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</si>
  <si>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</si>
  <si>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</si>
  <si>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</si>
  <si>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</si>
  <si>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</si>
  <si>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</si>
  <si>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</si>
  <si>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</si>
  <si>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</si>
  <si>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</si>
  <si>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</si>
  <si>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</si>
  <si>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</si>
  <si>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</si>
  <si>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</si>
  <si>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</si>
  <si>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</si>
  <si>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</si>
  <si>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</si>
  <si>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</si>
  <si>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</si>
  <si>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</si>
  <si>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</si>
  <si>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</si>
  <si>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</si>
  <si>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</si>
  <si>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</si>
  <si>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</si>
  <si>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</si>
  <si>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</si>
  <si>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</si>
  <si>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</si>
  <si>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</si>
  <si>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</si>
  <si>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</si>
  <si>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</si>
  <si>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</si>
  <si>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</si>
  <si>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</si>
  <si>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</si>
  <si>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</si>
  <si>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</si>
  <si>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</si>
  <si>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</si>
  <si>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</si>
  <si>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</si>
  <si>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</si>
  <si>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</si>
  <si>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</si>
  <si>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</si>
  <si>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</si>
  <si>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</si>
  <si>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</si>
  <si>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</si>
  <si>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</si>
  <si>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</si>
  <si>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</si>
  <si>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</si>
  <si>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</si>
  <si>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</si>
  <si>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</si>
  <si>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</si>
  <si>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</si>
  <si>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</si>
  <si>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</si>
  <si>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</si>
  <si>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</si>
  <si>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</si>
  <si>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</si>
  <si>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</si>
  <si>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</si>
  <si>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</si>
  <si>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</si>
  <si>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</si>
  <si>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</si>
  <si>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</si>
  <si>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</si>
  <si>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</si>
  <si>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</si>
  <si>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</si>
  <si>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</si>
  <si>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</si>
  <si>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</si>
  <si>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</si>
  <si>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</si>
  <si>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</si>
  <si>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</si>
  <si>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</si>
  <si>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</si>
  <si>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</si>
  <si>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</si>
  <si>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</si>
  <si>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</si>
  <si>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</si>
  <si>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</si>
  <si>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</si>
  <si>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</si>
  <si>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</si>
  <si>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</si>
  <si>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</si>
  <si>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</si>
  <si>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</si>
  <si>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</si>
  <si>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</si>
  <si>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</si>
  <si>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</si>
  <si>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</si>
  <si>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</si>
  <si>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</si>
  <si>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</si>
  <si>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</si>
  <si>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</si>
  <si>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</si>
  <si>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</si>
  <si>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</si>
  <si>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</si>
  <si>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</si>
  <si>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</si>
  <si>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</si>
  <si>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</si>
  <si>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</si>
  <si>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</si>
  <si>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</si>
  <si>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</si>
  <si>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</si>
  <si>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</si>
  <si>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</si>
  <si>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</si>
  <si>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</si>
  <si>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</si>
  <si>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</si>
  <si>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</si>
  <si>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</si>
  <si>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</si>
  <si>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</si>
  <si>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</si>
  <si>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</si>
  <si>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</si>
  <si>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</si>
  <si>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</si>
  <si>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</si>
  <si>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</si>
  <si>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</si>
  <si>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</si>
  <si>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</si>
  <si>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</si>
  <si>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</si>
  <si>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</si>
  <si>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</si>
  <si>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</si>
  <si>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</si>
  <si>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</si>
  <si>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</si>
  <si>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</si>
  <si>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</si>
  <si>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</si>
  <si>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</si>
  <si>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</si>
  <si>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</si>
  <si>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</si>
  <si>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</si>
  <si>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</si>
  <si>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</si>
  <si>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</si>
  <si>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</si>
  <si>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</si>
  <si>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</si>
  <si>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</si>
  <si>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</si>
  <si>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</si>
  <si>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</si>
  <si>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</si>
  <si>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</si>
  <si>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</si>
  <si>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</si>
  <si>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</si>
  <si>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</si>
  <si>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</si>
  <si>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</si>
  <si>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</si>
  <si>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</si>
  <si>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</si>
  <si>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</si>
  <si>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</si>
  <si>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</si>
  <si>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</si>
  <si>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</si>
  <si>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</si>
  <si>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</si>
  <si>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</si>
  <si>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</si>
  <si>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</si>
  <si>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</si>
  <si>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</si>
  <si>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</si>
  <si>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</si>
  <si>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</si>
  <si>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</si>
  <si>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</si>
  <si>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</si>
  <si>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</si>
  <si>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</si>
  <si>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</si>
  <si>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</si>
  <si>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</si>
  <si>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</si>
  <si>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</si>
  <si>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</si>
  <si>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</si>
  <si>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</si>
  <si>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</si>
  <si>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</si>
  <si>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</si>
  <si>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</si>
  <si>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</si>
  <si>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</si>
  <si>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</si>
  <si>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</si>
  <si>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</si>
  <si>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</si>
  <si>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</si>
  <si>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</si>
  <si>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</si>
  <si>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</si>
  <si>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</si>
  <si>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</si>
  <si>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</si>
  <si>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</si>
  <si>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</si>
  <si>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</si>
  <si>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</si>
  <si>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</si>
  <si>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</si>
  <si>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</si>
  <si>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</si>
  <si>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</si>
  <si>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</si>
  <si>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</si>
  <si>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</si>
  <si>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</si>
  <si>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</si>
  <si>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</si>
  <si>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</si>
  <si>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</si>
  <si>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</si>
  <si>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</si>
  <si>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</si>
  <si>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</si>
  <si>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</si>
  <si>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</si>
  <si>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</si>
  <si>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</si>
  <si>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</si>
  <si>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</si>
  <si>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</si>
  <si>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</si>
  <si>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</si>
  <si>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</si>
  <si>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</si>
  <si>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</si>
  <si>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</si>
  <si>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</si>
  <si>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</si>
  <si>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</si>
  <si>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</si>
  <si>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</si>
  <si>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</si>
  <si>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</si>
  <si>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</si>
  <si>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</si>
  <si>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</si>
  <si>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</si>
  <si>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</si>
  <si>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</si>
  <si>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</si>
  <si>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</si>
  <si>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</si>
  <si>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</si>
  <si>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</si>
  <si>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</si>
  <si>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</si>
  <si>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</si>
  <si>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</si>
  <si>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</si>
  <si>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</si>
  <si>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</si>
  <si>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</si>
  <si>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</si>
  <si>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</si>
  <si>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</si>
  <si>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</si>
  <si>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</si>
  <si>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</si>
  <si>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</si>
  <si>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</si>
  <si>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</si>
  <si>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</si>
  <si>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</si>
  <si>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</si>
  <si>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</si>
  <si>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</si>
  <si>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</si>
  <si>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</si>
  <si>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</si>
  <si>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</si>
  <si>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</si>
  <si>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</si>
  <si>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</si>
  <si>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</si>
  <si>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</si>
  <si>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</si>
  <si>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</si>
  <si>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</si>
  <si>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</si>
  <si>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</si>
  <si>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</si>
  <si>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</si>
  <si>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</si>
  <si>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</si>
  <si>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</si>
  <si>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</si>
  <si>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</si>
  <si>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</si>
  <si>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</si>
  <si>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</si>
  <si>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</si>
  <si>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</si>
  <si>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</si>
  <si>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</si>
  <si>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</si>
  <si>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</si>
  <si>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</si>
  <si>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</si>
  <si>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</si>
  <si>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</si>
  <si>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</si>
  <si>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</si>
  <si>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</si>
  <si>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</si>
  <si>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</si>
  <si>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</si>
  <si>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</si>
  <si>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</si>
  <si>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</si>
  <si>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</si>
  <si>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</si>
  <si>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</si>
  <si>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</si>
  <si>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</si>
  <si>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</si>
  <si>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</si>
  <si>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</si>
  <si>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</si>
  <si>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</si>
  <si>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</si>
  <si>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</si>
  <si>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</si>
  <si>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</si>
  <si>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</si>
  <si>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</si>
  <si>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</si>
  <si>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</si>
  <si>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</si>
  <si>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</si>
  <si>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</si>
  <si>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</si>
  <si>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</si>
  <si>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</si>
  <si>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</si>
  <si>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</si>
  <si>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</si>
  <si>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</si>
  <si>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</si>
  <si>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</si>
  <si>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</si>
  <si>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</si>
  <si>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</si>
  <si>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</si>
  <si>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</si>
  <si>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</si>
  <si>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</si>
  <si>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</si>
  <si>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</si>
  <si>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</si>
  <si>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</si>
  <si>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</si>
  <si>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</si>
  <si>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</si>
  <si>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</si>
  <si>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</si>
  <si>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</si>
  <si>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</si>
  <si>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</si>
  <si>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</si>
  <si>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</si>
  <si>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</si>
  <si>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</si>
  <si>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</si>
  <si>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</si>
  <si>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</si>
  <si>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</si>
  <si>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</si>
  <si>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</si>
  <si>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</si>
  <si>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</si>
  <si>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</si>
  <si>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</si>
  <si>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</si>
  <si>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</si>
  <si>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</si>
  <si>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</si>
  <si>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</si>
  <si>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</si>
  <si>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</si>
  <si>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</si>
  <si>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</si>
  <si>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</si>
  <si>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</si>
  <si>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</si>
  <si>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</si>
  <si>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</si>
  <si>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</si>
  <si>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</si>
  <si>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</si>
  <si>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</si>
  <si>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</si>
  <si>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</si>
  <si>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</si>
  <si>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</si>
  <si>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</si>
  <si>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</si>
  <si>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</si>
  <si>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</si>
  <si>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</si>
  <si>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</si>
  <si>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</si>
  <si>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</si>
  <si>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</si>
  <si>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</si>
  <si>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</si>
  <si>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</si>
  <si>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</si>
  <si>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</si>
  <si>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</si>
  <si>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</si>
  <si>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</si>
  <si>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</si>
  <si>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</si>
  <si>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</si>
  <si>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</si>
  <si>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</si>
  <si>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</si>
  <si>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</si>
  <si>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</si>
  <si>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</si>
  <si>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</si>
  <si>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</si>
  <si>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</si>
  <si>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</si>
  <si>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</si>
  <si>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</si>
  <si>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</si>
  <si>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</si>
  <si>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</si>
  <si>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</si>
  <si>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</si>
  <si>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</si>
  <si>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</si>
  <si>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</si>
  <si>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</si>
  <si>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</si>
  <si>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</si>
  <si>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</si>
  <si>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</si>
  <si>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</si>
  <si>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</si>
  <si>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</si>
  <si>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</si>
  <si>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</si>
  <si>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</si>
  <si>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</si>
  <si>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</si>
  <si>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</si>
  <si>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</si>
  <si>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</si>
  <si>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</si>
  <si>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</si>
  <si>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</si>
  <si>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</si>
  <si>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</si>
  <si>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</si>
  <si>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</si>
  <si>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</si>
  <si>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</si>
  <si>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</si>
  <si>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</si>
  <si>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</si>
  <si>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</si>
  <si>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</si>
  <si>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</si>
  <si>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</si>
  <si>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</si>
  <si>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</si>
  <si>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</si>
  <si>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</si>
  <si>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</si>
  <si>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</si>
  <si>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</si>
  <si>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</si>
  <si>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</si>
  <si>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</si>
  <si>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</si>
  <si>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</si>
  <si>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</si>
  <si>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</si>
  <si>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</si>
  <si>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</si>
  <si>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</si>
  <si>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</si>
  <si>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</si>
  <si>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</si>
  <si>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</si>
  <si>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</si>
  <si>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</si>
  <si>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</si>
  <si>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</si>
  <si>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</si>
  <si>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</si>
  <si>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</si>
  <si>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</si>
  <si>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</si>
  <si>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</si>
  <si>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</si>
  <si>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</si>
  <si>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</si>
  <si>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</si>
  <si>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</si>
  <si>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</si>
  <si>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</si>
  <si>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</si>
  <si>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</si>
  <si>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</si>
  <si>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</si>
  <si>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</si>
  <si>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</si>
  <si>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</si>
  <si>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</si>
  <si>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</si>
  <si>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</si>
  <si>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</si>
  <si>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</si>
  <si>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</si>
  <si>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</si>
  <si>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</si>
  <si>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</si>
  <si>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</si>
  <si>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</si>
  <si>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</si>
  <si>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</si>
  <si>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</si>
  <si>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</si>
  <si>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</si>
  <si>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</si>
  <si>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</si>
  <si>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</si>
  <si>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</si>
  <si>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</si>
  <si>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</si>
  <si>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</si>
  <si>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</si>
  <si>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</si>
  <si>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</si>
  <si>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</si>
  <si>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</si>
  <si>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</si>
  <si>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</si>
  <si>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</si>
  <si>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</si>
  <si>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</si>
  <si>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</si>
  <si>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</si>
  <si>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</si>
  <si>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</si>
  <si>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</si>
  <si>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</si>
  <si>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</si>
  <si>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</si>
  <si>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</si>
  <si>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</si>
  <si>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</si>
  <si>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</si>
  <si>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</si>
  <si>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</si>
  <si>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</si>
  <si>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</si>
  <si>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</si>
  <si>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</si>
  <si>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</si>
  <si>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</si>
  <si>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</si>
  <si>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</si>
  <si>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</si>
  <si>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</si>
  <si>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</si>
  <si>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</si>
  <si>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</si>
  <si>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</si>
  <si>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</si>
  <si>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</si>
  <si>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</si>
  <si>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</si>
  <si>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</si>
  <si>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</si>
  <si>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</si>
  <si>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</si>
  <si>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</si>
  <si>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</si>
  <si>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</si>
  <si>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</si>
  <si>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</si>
  <si>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</si>
  <si>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</si>
  <si>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</si>
  <si>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</si>
  <si>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</si>
  <si>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</si>
  <si>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</si>
  <si>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</si>
  <si>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</si>
  <si>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</si>
  <si>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</si>
  <si>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</si>
  <si>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</si>
  <si>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</si>
  <si>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</si>
  <si>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</si>
  <si>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</si>
  <si>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</si>
  <si>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</si>
  <si>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</si>
  <si>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</si>
  <si>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</si>
  <si>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</si>
  <si>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</si>
  <si>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</si>
  <si>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</si>
  <si>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</si>
  <si>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</si>
  <si>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</si>
  <si>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</si>
  <si>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</si>
  <si>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</si>
  <si>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</si>
  <si>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</si>
  <si>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</si>
  <si>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</si>
  <si>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</si>
  <si>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</si>
  <si>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</si>
  <si>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</si>
  <si>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</si>
  <si>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</si>
  <si>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</si>
  <si>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</si>
  <si>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</si>
  <si>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</si>
  <si>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</si>
  <si>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</si>
  <si>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</si>
  <si>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</si>
  <si>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</si>
  <si>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</si>
  <si>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</si>
  <si>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</si>
  <si>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</si>
  <si>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</si>
  <si>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</si>
  <si>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</si>
  <si>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</si>
  <si>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</si>
  <si>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</si>
  <si>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</si>
  <si>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</si>
  <si>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</si>
  <si>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</si>
  <si>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</si>
  <si>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</si>
  <si>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</si>
  <si>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</si>
  <si>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</si>
  <si>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</si>
  <si>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</si>
  <si>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</si>
  <si>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</si>
  <si>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</si>
  <si>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</si>
  <si>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</si>
  <si>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</si>
  <si>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</si>
  <si>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</si>
  <si>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</si>
  <si>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</si>
  <si>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</si>
  <si>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</si>
  <si>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</si>
  <si>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</si>
  <si>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</si>
  <si>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</si>
  <si>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</si>
  <si>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</si>
  <si>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</si>
  <si>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</si>
  <si>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</si>
  <si>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</si>
  <si>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</si>
  <si>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</si>
  <si>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</si>
  <si>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</si>
  <si>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</si>
  <si>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</si>
  <si>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</si>
  <si>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</si>
  <si>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</si>
  <si>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</si>
  <si>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</si>
  <si>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</si>
  <si>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</si>
  <si>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</si>
  <si>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</si>
  <si>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</si>
  <si>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</si>
  <si>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</si>
  <si>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</si>
  <si>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</si>
  <si>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</si>
  <si>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</si>
  <si>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</si>
  <si>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</si>
  <si>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</si>
  <si>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</si>
  <si>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</si>
  <si>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</si>
  <si>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</si>
  <si>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</si>
  <si>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</si>
  <si>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</si>
  <si>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</si>
  <si>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</si>
  <si>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</si>
  <si>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</si>
  <si>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</si>
  <si>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</si>
  <si>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</si>
  <si>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</si>
  <si>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</si>
  <si>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</si>
  <si>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</si>
  <si>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</si>
  <si>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</si>
  <si>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</si>
  <si>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</si>
  <si>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</si>
  <si>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</si>
  <si>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</si>
  <si>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</si>
  <si>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</si>
  <si>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</si>
  <si>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</si>
  <si>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</si>
  <si>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</si>
  <si>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</si>
  <si>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</si>
  <si>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</si>
  <si>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</si>
  <si>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</si>
  <si>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</si>
  <si>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</si>
  <si>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</si>
  <si>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</si>
  <si>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</si>
  <si>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</si>
  <si>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</si>
  <si>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</si>
  <si>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</si>
  <si>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</si>
  <si>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</si>
  <si>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</si>
  <si>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</si>
  <si>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</si>
  <si>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</si>
  <si>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</si>
  <si>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</si>
  <si>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</si>
  <si>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</si>
  <si>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</si>
  <si>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</si>
  <si>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</si>
  <si>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</si>
  <si>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</si>
  <si>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</si>
  <si>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</si>
  <si>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</si>
  <si>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</si>
  <si>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</si>
  <si>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</si>
  <si>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</si>
  <si>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</si>
  <si>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</si>
  <si>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</si>
  <si>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</si>
  <si>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</si>
  <si>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</si>
  <si>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</si>
  <si>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</si>
  <si>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</si>
  <si>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</si>
  <si>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</si>
  <si>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</si>
  <si>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</si>
  <si>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</si>
  <si>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</si>
  <si>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</si>
  <si>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</si>
  <si>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</si>
  <si>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</si>
  <si>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</si>
  <si>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</si>
  <si>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</si>
  <si>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</si>
  <si>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</si>
  <si>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</si>
  <si>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</si>
  <si>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</si>
  <si>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</si>
  <si>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</si>
  <si>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</si>
  <si>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</si>
  <si>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</si>
  <si>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</si>
  <si>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</si>
  <si>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</si>
  <si>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</si>
  <si>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</si>
  <si>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</si>
  <si>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</si>
  <si>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</si>
  <si>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</si>
  <si>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</si>
  <si>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</si>
  <si>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</si>
  <si>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</si>
  <si>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</si>
  <si>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</si>
  <si>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</si>
  <si>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</si>
  <si>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</si>
  <si>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</si>
  <si>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</si>
  <si>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</si>
  <si>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</si>
  <si>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</si>
  <si>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</si>
  <si>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</si>
  <si>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</si>
  <si>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</si>
  <si>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</si>
  <si>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</si>
  <si>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</si>
  <si>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</si>
  <si>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</si>
  <si>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</si>
  <si>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</si>
  <si>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</si>
  <si>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</si>
  <si>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</si>
  <si>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</si>
  <si>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</si>
  <si>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</si>
  <si>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</si>
  <si>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</si>
  <si>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</si>
  <si>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</si>
  <si>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</si>
  <si>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</si>
  <si>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</si>
  <si>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</si>
  <si>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</si>
  <si>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</si>
  <si>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</si>
  <si>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</si>
  <si>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</si>
  <si>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</si>
  <si>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</si>
  <si>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</si>
  <si>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</si>
  <si>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</si>
  <si>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</si>
  <si>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</si>
  <si>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</si>
  <si>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</si>
  <si>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</si>
  <si>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</si>
  <si>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</si>
  <si>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</si>
  <si>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</si>
  <si>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</si>
  <si>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</si>
  <si>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</si>
  <si>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</si>
  <si>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</si>
  <si>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</si>
  <si>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</si>
  <si>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</si>
  <si>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</si>
  <si>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</si>
  <si>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</si>
  <si>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</si>
  <si>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</si>
  <si>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</si>
  <si>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</si>
  <si>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</si>
  <si>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</si>
  <si>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</si>
  <si>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</si>
  <si>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</si>
  <si>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</si>
  <si>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</si>
  <si>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</si>
  <si>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</si>
  <si>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</si>
  <si>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</si>
  <si>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</si>
  <si>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</si>
  <si>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</si>
  <si>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</si>
  <si>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</si>
  <si>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</si>
  <si>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</si>
  <si>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</si>
  <si>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</si>
  <si>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</si>
  <si>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</si>
  <si>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</si>
  <si>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</si>
  <si>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</si>
  <si>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</si>
  <si>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</si>
  <si>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</si>
  <si>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</si>
  <si>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</si>
  <si>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</si>
  <si>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</si>
  <si>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</si>
  <si>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</si>
  <si>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</si>
  <si>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</si>
  <si>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</si>
  <si>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</si>
  <si>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</si>
  <si>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</si>
  <si>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</si>
  <si>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</si>
  <si>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</si>
  <si>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</si>
  <si>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</si>
  <si>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</si>
  <si>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</si>
  <si>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</si>
  <si>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</si>
  <si>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</si>
  <si>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</si>
  <si>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</si>
  <si>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</si>
  <si>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</si>
  <si>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</si>
  <si>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</si>
  <si>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</si>
  <si>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</si>
  <si>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</si>
  <si>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</si>
  <si>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</si>
  <si>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</si>
  <si>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</si>
  <si>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</si>
  <si>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</si>
  <si>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</si>
  <si>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</si>
  <si>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</si>
  <si>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</si>
  <si>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</si>
  <si>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</si>
  <si>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</si>
  <si>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</si>
  <si>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</si>
  <si>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</si>
  <si>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</si>
  <si>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</si>
  <si>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</si>
  <si>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</si>
  <si>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</si>
  <si>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</si>
  <si>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</si>
  <si>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</si>
  <si>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</si>
  <si>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</si>
  <si>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</si>
  <si>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</si>
  <si>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</si>
  <si>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</si>
  <si>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</si>
  <si>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</si>
  <si>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</si>
  <si>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</si>
  <si>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</si>
  <si>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</si>
  <si>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</si>
  <si>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</si>
  <si>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</si>
  <si>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</si>
  <si>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</si>
  <si>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</si>
  <si>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</si>
  <si>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</si>
  <si>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</si>
  <si>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</si>
  <si>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</si>
  <si>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</si>
  <si>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</si>
  <si>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</si>
  <si>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</si>
  <si>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</si>
  <si>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</si>
  <si>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</si>
  <si>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</si>
  <si>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</si>
  <si>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</si>
  <si>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</si>
  <si>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</si>
  <si>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</si>
  <si>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</si>
  <si>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</si>
  <si>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</si>
  <si>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</si>
  <si>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</si>
  <si>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</si>
  <si>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</si>
  <si>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</si>
  <si>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</si>
  <si>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</si>
  <si>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</si>
  <si>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</si>
  <si>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</si>
  <si>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</si>
  <si>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</si>
  <si>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</si>
  <si>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</si>
  <si>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</si>
  <si>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</si>
  <si>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</si>
  <si>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</si>
  <si>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</si>
  <si>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</si>
  <si>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</si>
  <si>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</si>
  <si>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</si>
  <si>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</si>
  <si>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</si>
  <si>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</si>
  <si>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</si>
  <si>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</si>
  <si>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</si>
  <si>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</si>
  <si>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</si>
  <si>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</si>
  <si>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</si>
  <si>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</si>
  <si>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</si>
  <si>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</si>
  <si>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</si>
  <si>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</si>
  <si>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</si>
  <si>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</si>
  <si>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</si>
  <si>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</si>
  <si>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</si>
  <si>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</si>
  <si>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</si>
  <si>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</si>
  <si>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</si>
  <si>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</si>
  <si>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</si>
  <si>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</si>
  <si>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</si>
  <si>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</si>
  <si>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</si>
  <si>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</si>
  <si>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</si>
  <si>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</si>
  <si>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</si>
  <si>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</si>
  <si>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</si>
  <si>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</si>
  <si>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</si>
  <si>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</si>
  <si>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</si>
  <si>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</si>
  <si>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</si>
  <si>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</si>
  <si>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</si>
  <si>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</si>
  <si>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</si>
  <si>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</si>
  <si>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</si>
  <si>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</si>
  <si>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</si>
  <si>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</si>
  <si>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</si>
  <si>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</si>
  <si>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</si>
  <si>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</si>
  <si>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</si>
  <si>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</si>
  <si>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</si>
  <si>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</si>
  <si>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</si>
  <si>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</si>
  <si>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</si>
  <si>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</si>
  <si>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</si>
  <si>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</si>
  <si>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</si>
  <si>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</si>
  <si>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</si>
  <si>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</si>
  <si>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</si>
  <si>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</si>
  <si>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</si>
  <si>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</si>
  <si>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</si>
  <si>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</si>
  <si>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</si>
  <si>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</si>
  <si>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</si>
  <si>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</si>
  <si>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</si>
  <si>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</si>
  <si>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</si>
  <si>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</si>
  <si>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</si>
  <si>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</si>
  <si>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</si>
  <si>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</si>
  <si>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</si>
  <si>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</si>
  <si>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</si>
  <si>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</si>
  <si>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</si>
  <si>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</si>
  <si>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</si>
  <si>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</si>
  <si>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</si>
  <si>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</si>
  <si>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</si>
  <si>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</si>
  <si>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</si>
  <si>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</si>
  <si>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</si>
  <si>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</si>
  <si>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</si>
  <si>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</si>
  <si>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</si>
  <si>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</si>
  <si>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</si>
  <si>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</si>
  <si>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</si>
  <si>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</si>
  <si>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</si>
  <si>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</si>
  <si>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</si>
  <si>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</si>
  <si>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</si>
  <si>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</si>
  <si>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</si>
  <si>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</si>
  <si>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</si>
  <si>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</si>
  <si>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</si>
  <si>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</si>
  <si>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</si>
  <si>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</si>
  <si>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</si>
  <si>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</si>
  <si>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</si>
  <si>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</si>
  <si>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</si>
  <si>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</si>
  <si>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</si>
  <si>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</si>
  <si>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</si>
  <si>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</si>
  <si>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</si>
  <si>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</si>
  <si>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</si>
  <si>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</si>
  <si>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</si>
  <si>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</si>
  <si>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</si>
  <si>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</si>
  <si>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</si>
  <si>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</si>
  <si>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</si>
  <si>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</si>
  <si>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</si>
  <si>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</si>
  <si>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</si>
  <si>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</si>
  <si>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</si>
  <si>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</si>
  <si>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</si>
  <si>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</si>
  <si>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</si>
  <si>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</si>
  <si>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</si>
  <si>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</si>
  <si>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</si>
  <si>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</si>
  <si>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</si>
  <si>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</si>
  <si>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</si>
  <si>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</si>
  <si>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</si>
  <si>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</si>
  <si>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</si>
  <si>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</si>
  <si>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</si>
  <si>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</si>
  <si>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</si>
  <si>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</si>
  <si>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</si>
  <si>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</si>
  <si>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</si>
  <si>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</si>
  <si>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</si>
  <si>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</si>
  <si>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</si>
  <si>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</si>
  <si>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</si>
  <si>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</si>
  <si>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</si>
  <si>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</si>
  <si>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</si>
  <si>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</si>
  <si>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</si>
  <si>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</si>
  <si>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</si>
  <si>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</si>
  <si>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</si>
  <si>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</si>
  <si>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</si>
  <si>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</si>
  <si>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</si>
  <si>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</si>
  <si>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</si>
  <si>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</si>
  <si>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</si>
  <si>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</si>
  <si>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</si>
  <si>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</si>
  <si>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</si>
  <si>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</si>
  <si>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</si>
  <si>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</si>
  <si>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</si>
  <si>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</si>
  <si>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</si>
  <si>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</si>
  <si>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</si>
  <si>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</si>
  <si>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</si>
  <si>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</si>
  <si>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</si>
  <si>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</si>
  <si>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</si>
  <si>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</si>
  <si>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</si>
  <si>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</si>
  <si>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</si>
  <si>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</si>
  <si>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</si>
  <si>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</si>
  <si>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</si>
  <si>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</si>
  <si>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</si>
  <si>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</si>
  <si>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</si>
  <si>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</si>
  <si>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</si>
  <si>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</si>
  <si>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</si>
  <si>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</si>
  <si>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</si>
  <si>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</si>
  <si>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</si>
  <si>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</si>
  <si>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</si>
  <si>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</si>
  <si>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</si>
  <si>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</si>
  <si>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</si>
  <si>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</si>
  <si>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</si>
  <si>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</si>
  <si>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</si>
  <si>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</si>
  <si>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</si>
  <si>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</si>
  <si>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</si>
  <si>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</si>
  <si>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</si>
  <si>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</si>
  <si>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</si>
  <si>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</si>
  <si>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</si>
  <si>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</si>
  <si>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</si>
  <si>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</si>
  <si>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</si>
  <si>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</si>
  <si>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</si>
  <si>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</si>
  <si>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</si>
  <si>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</si>
  <si>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</si>
  <si>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</si>
  <si>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</si>
  <si>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</si>
  <si>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</si>
  <si>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</si>
  <si>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</si>
  <si>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</si>
  <si>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</si>
  <si>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</si>
  <si>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</si>
  <si>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</si>
  <si>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</si>
  <si>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</si>
  <si>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</si>
  <si>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</si>
  <si>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</si>
  <si>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</si>
  <si>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</si>
  <si>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</si>
  <si>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</si>
  <si>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</si>
  <si>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</si>
  <si>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</si>
  <si>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</si>
  <si>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</si>
  <si>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</si>
  <si>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</si>
  <si>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</si>
  <si>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</si>
  <si>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</si>
  <si>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</si>
  <si>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</si>
  <si>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</si>
  <si>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</si>
  <si>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</si>
  <si>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</si>
  <si>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</si>
  <si>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</si>
  <si>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</si>
  <si>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</si>
  <si>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</si>
  <si>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</si>
  <si>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</si>
  <si>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</si>
  <si>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</si>
  <si>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</si>
  <si>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</si>
  <si>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</si>
  <si>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</si>
  <si>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</si>
  <si>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</si>
  <si>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</si>
  <si>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</si>
  <si>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</si>
  <si>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</si>
  <si>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</si>
  <si>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</si>
  <si>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</si>
  <si>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</si>
  <si>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</si>
  <si>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</si>
  <si>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</si>
  <si>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</si>
  <si>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</si>
  <si>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</si>
  <si>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</si>
  <si>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</si>
  <si>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</si>
  <si>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</si>
  <si>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</si>
  <si>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</si>
  <si>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</si>
  <si>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</si>
  <si>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</si>
  <si>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</si>
  <si>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</si>
  <si>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</si>
  <si>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</si>
  <si>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</si>
  <si>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</si>
  <si>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</si>
  <si>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</si>
  <si>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</si>
  <si>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</si>
  <si>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</si>
  <si>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</si>
  <si>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</si>
  <si>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</si>
  <si>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</si>
  <si>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</si>
  <si>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</si>
  <si>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</si>
  <si>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</si>
  <si>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</si>
  <si>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</si>
  <si>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</si>
  <si>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</si>
  <si>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</si>
  <si>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</si>
  <si>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</si>
  <si>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</si>
  <si>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</si>
  <si>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</si>
  <si>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</si>
  <si>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</si>
  <si>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</si>
  <si>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</si>
  <si>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</si>
  <si>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</si>
  <si>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</si>
  <si>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</si>
  <si>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</si>
  <si>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</si>
  <si>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</si>
  <si>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</si>
  <si>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</si>
  <si>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</si>
  <si>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</si>
  <si>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</si>
  <si>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</si>
  <si>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</si>
  <si>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</si>
  <si>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</si>
  <si>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</si>
  <si>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</si>
  <si>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</si>
  <si>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</si>
  <si>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</si>
  <si>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</si>
  <si>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</si>
  <si>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</si>
  <si>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</si>
  <si>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</si>
  <si>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</si>
  <si>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</si>
  <si>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</si>
  <si>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</si>
  <si>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</si>
  <si>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</si>
  <si>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</si>
  <si>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</si>
  <si>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</si>
  <si>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</si>
  <si>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</si>
  <si>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</si>
  <si>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</si>
  <si>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</si>
  <si>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</si>
  <si>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</si>
  <si>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</si>
  <si>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</si>
  <si>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</si>
  <si>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</si>
  <si>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</si>
  <si>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</si>
  <si>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</si>
  <si>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</si>
  <si>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</si>
  <si>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</si>
  <si>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</si>
  <si>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</si>
  <si>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</si>
  <si>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</si>
  <si>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</si>
  <si>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</si>
  <si>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</si>
  <si>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</si>
  <si>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</si>
  <si>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</si>
  <si>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</si>
  <si>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</si>
  <si>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</si>
  <si>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</si>
  <si>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</si>
  <si>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</si>
  <si>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</si>
  <si>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</si>
  <si>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</si>
  <si>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</si>
  <si>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</si>
  <si>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</si>
  <si>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</si>
  <si>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</si>
  <si>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</si>
  <si>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</si>
  <si>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</si>
  <si>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</si>
  <si>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</si>
  <si>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</si>
  <si>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</si>
  <si>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</si>
  <si>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</si>
  <si>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</si>
  <si>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</si>
  <si>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</si>
  <si>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</si>
  <si>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</si>
  <si>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</si>
  <si>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</si>
  <si>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</si>
  <si>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</si>
  <si>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</si>
  <si>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</si>
  <si>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</si>
  <si>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</si>
  <si>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</si>
  <si>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</si>
  <si>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</si>
  <si>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</si>
  <si>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</si>
  <si>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</si>
  <si>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</si>
  <si>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</si>
  <si>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</si>
  <si>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</si>
  <si>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</si>
  <si>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</si>
  <si>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</si>
  <si>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</si>
  <si>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</si>
  <si>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</si>
  <si>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</si>
  <si>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</si>
  <si>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</si>
  <si>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</si>
  <si>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</si>
  <si>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</si>
  <si>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</si>
  <si>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</si>
  <si>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</si>
  <si>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</si>
  <si>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</si>
  <si>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</si>
  <si>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</si>
  <si>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</si>
  <si>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</si>
  <si>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</si>
  <si>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</si>
  <si>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</si>
  <si>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</si>
  <si>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</si>
  <si>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</si>
  <si>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</si>
  <si>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</si>
  <si>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</si>
  <si>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</si>
  <si>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</si>
  <si>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</si>
  <si>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</si>
  <si>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</si>
  <si>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</si>
  <si>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</si>
  <si>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</si>
  <si>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</si>
  <si>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</si>
  <si>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</si>
  <si>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</si>
  <si>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</si>
  <si>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</si>
  <si>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</si>
  <si>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</si>
  <si>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</si>
  <si>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</si>
  <si>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</si>
  <si>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</si>
  <si>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</si>
  <si>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</si>
  <si>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</si>
  <si>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</si>
  <si>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</si>
  <si>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</si>
  <si>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</si>
  <si>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</si>
  <si>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</si>
  <si>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</si>
  <si>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</si>
  <si>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</si>
  <si>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</si>
  <si>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</si>
  <si>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</si>
  <si>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</si>
  <si>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</si>
  <si>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</si>
  <si>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</si>
  <si>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</si>
  <si>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</si>
  <si>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</si>
  <si>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</si>
  <si>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</si>
  <si>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</si>
  <si>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</si>
  <si>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</si>
  <si>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</si>
  <si>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</si>
  <si>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</si>
  <si>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</si>
  <si>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</si>
  <si>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</si>
  <si>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</si>
  <si>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</si>
  <si>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</si>
  <si>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</si>
  <si>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</si>
  <si>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</si>
  <si>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</si>
  <si>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</si>
  <si>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</si>
  <si>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</si>
  <si>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</si>
  <si>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</si>
  <si>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</si>
  <si>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</si>
  <si>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</si>
  <si>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</si>
  <si>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</si>
  <si>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</si>
  <si>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</si>
  <si>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</si>
  <si>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</si>
  <si>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</si>
  <si>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</si>
  <si>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</si>
  <si>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</si>
  <si>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</si>
  <si>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</si>
  <si>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</si>
  <si>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</si>
  <si>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</si>
  <si>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</si>
  <si>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</si>
  <si>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</si>
  <si>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</si>
  <si>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</si>
  <si>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</si>
  <si>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</si>
  <si>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</si>
  <si>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</si>
  <si>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</si>
  <si>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</si>
  <si>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</si>
  <si>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</si>
  <si>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</si>
  <si>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</si>
  <si>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</si>
  <si>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</si>
  <si>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</si>
  <si>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</si>
  <si>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</si>
  <si>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</si>
  <si>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</si>
  <si>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</si>
  <si>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</si>
  <si>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</si>
  <si>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</si>
  <si>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</si>
  <si>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</si>
  <si>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</si>
  <si>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</si>
  <si>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</si>
  <si>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</si>
  <si>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</si>
  <si>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</si>
  <si>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</si>
  <si>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</si>
  <si>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</si>
  <si>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</si>
  <si>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</si>
  <si>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</si>
  <si>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</si>
  <si>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</si>
  <si>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</si>
  <si>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</si>
  <si>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</si>
  <si>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</si>
  <si>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</si>
  <si>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</si>
  <si>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</si>
  <si>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</si>
  <si>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</si>
  <si>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</si>
  <si>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</si>
  <si>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</si>
  <si>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</si>
  <si>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</si>
  <si>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</si>
  <si>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</si>
  <si>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</si>
  <si>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</si>
  <si>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</si>
  <si>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</si>
  <si>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</si>
  <si>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</si>
  <si>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</si>
  <si>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</si>
  <si>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</si>
  <si>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</si>
  <si>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</si>
  <si>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</si>
  <si>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</si>
  <si>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</si>
  <si>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</si>
  <si>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</si>
  <si>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</si>
  <si>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</si>
  <si>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</si>
  <si>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</si>
  <si>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</si>
  <si>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</si>
  <si>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</si>
  <si>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</si>
  <si>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</si>
  <si>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</si>
  <si>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</si>
  <si>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</si>
  <si>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</si>
  <si>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</si>
  <si>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</si>
  <si>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</si>
  <si>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</si>
  <si>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</si>
  <si>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</si>
  <si>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</si>
  <si>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</si>
  <si>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</si>
  <si>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</si>
  <si>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</si>
  <si>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</si>
  <si>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</si>
  <si>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</si>
  <si>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</si>
  <si>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</si>
  <si>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</si>
  <si>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</si>
  <si>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</si>
  <si>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</si>
  <si>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</si>
  <si>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</si>
  <si>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</si>
  <si>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</si>
  <si>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</si>
  <si>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</si>
  <si>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</si>
  <si>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</si>
  <si>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</si>
  <si>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</si>
  <si>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</si>
  <si>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</si>
  <si>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</si>
  <si>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</si>
  <si>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</si>
  <si>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</si>
  <si>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</si>
  <si>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</si>
  <si>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</si>
  <si>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</si>
  <si>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</si>
  <si>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</si>
  <si>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</si>
  <si>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</si>
  <si>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</si>
  <si>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</si>
  <si>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</si>
  <si>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</si>
  <si>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</si>
  <si>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</si>
  <si>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</si>
  <si>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</si>
  <si>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</si>
  <si>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</si>
  <si>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</si>
  <si>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</si>
  <si>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</si>
  <si>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</si>
  <si>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</si>
  <si>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</si>
  <si>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</si>
  <si>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</si>
  <si>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</si>
  <si>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</si>
  <si>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</si>
  <si>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</si>
  <si>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</si>
  <si>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</si>
  <si>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</si>
  <si>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</si>
  <si>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</si>
  <si>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</si>
  <si>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</si>
  <si>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</si>
  <si>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</si>
  <si>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</si>
  <si>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</si>
  <si>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</si>
  <si>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</si>
  <si>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</si>
  <si>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</si>
  <si>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</si>
  <si>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</si>
  <si>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</si>
  <si>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</si>
  <si>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</si>
  <si>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</si>
  <si>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</si>
  <si>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</si>
  <si>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</si>
  <si>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</si>
  <si>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</si>
  <si>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</si>
  <si>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</si>
  <si>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</si>
  <si>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</si>
  <si>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</si>
  <si>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</si>
  <si>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</si>
  <si>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</si>
  <si>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</si>
  <si>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</si>
  <si>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</si>
  <si>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</si>
  <si>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</si>
  <si>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</si>
  <si>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</si>
  <si>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</si>
  <si>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</si>
  <si>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</si>
  <si>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</si>
  <si>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</si>
  <si>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</si>
  <si>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</si>
  <si>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</si>
  <si>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</si>
  <si>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</si>
  <si>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</si>
  <si>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</si>
  <si>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</si>
  <si>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</si>
  <si>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</si>
  <si>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</si>
  <si>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</si>
  <si>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</si>
  <si>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</si>
  <si>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</si>
  <si>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</si>
  <si>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</si>
  <si>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</si>
  <si>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</si>
  <si>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</si>
  <si>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</si>
  <si>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</si>
  <si>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</si>
  <si>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</si>
  <si>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</si>
  <si>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</si>
  <si>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</si>
  <si>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</si>
  <si>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</si>
  <si>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</si>
  <si>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</si>
  <si>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</si>
  <si>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</si>
  <si>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</si>
  <si>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</si>
  <si>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</si>
  <si>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</si>
  <si>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</si>
  <si>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</si>
  <si>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</si>
  <si>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</si>
  <si>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</si>
  <si>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</si>
  <si>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</si>
  <si>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</si>
  <si>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</si>
  <si>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</si>
  <si>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</si>
  <si>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</si>
  <si>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</si>
  <si>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</si>
  <si>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</si>
  <si>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</si>
  <si>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</si>
  <si>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</si>
  <si>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</si>
  <si>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</si>
  <si>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</si>
  <si>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</si>
  <si>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</si>
  <si>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</si>
  <si>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</si>
  <si>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</si>
  <si>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</si>
  <si>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</si>
  <si>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</si>
  <si>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</si>
  <si>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</si>
  <si>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</si>
  <si>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</si>
  <si>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</si>
  <si>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</si>
  <si>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</si>
  <si>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</si>
  <si>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</si>
  <si>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</si>
  <si>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</si>
  <si>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</si>
  <si>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</si>
  <si>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</si>
  <si>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</si>
  <si>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</si>
  <si>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</si>
  <si>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</si>
  <si>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</si>
  <si>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</si>
  <si>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</si>
  <si>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</si>
  <si>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</si>
  <si>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</si>
  <si>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</si>
  <si>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</si>
  <si>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</si>
  <si>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</si>
  <si>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</si>
  <si>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</si>
  <si>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</si>
  <si>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</si>
  <si>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</si>
  <si>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</si>
  <si>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</si>
  <si>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</si>
  <si>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</si>
  <si>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</si>
  <si>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</si>
  <si>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</si>
  <si>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</si>
  <si>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</si>
  <si>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</si>
  <si>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</si>
  <si>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</si>
  <si>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</si>
  <si>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</si>
  <si>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</si>
  <si>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</si>
  <si>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</si>
  <si>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</si>
  <si>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</si>
  <si>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</si>
  <si>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</si>
  <si>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</si>
  <si>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</si>
  <si>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</si>
  <si>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</si>
  <si>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</si>
  <si>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</si>
  <si>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</si>
  <si>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</si>
  <si>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</si>
  <si>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</si>
  <si>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</si>
  <si>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</si>
  <si>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</si>
  <si>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</si>
  <si>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</si>
  <si>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</si>
  <si>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</si>
  <si>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</si>
  <si>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</si>
  <si>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</si>
  <si>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</si>
  <si>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</si>
  <si>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</si>
  <si>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</si>
  <si>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</si>
  <si>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</si>
  <si>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</si>
  <si>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</si>
  <si>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</si>
  <si>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</si>
  <si>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</si>
  <si>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</si>
  <si>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</si>
  <si>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</si>
  <si>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</si>
  <si>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</si>
  <si>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</si>
  <si>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</si>
  <si>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</si>
  <si>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</si>
  <si>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</si>
  <si>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</si>
  <si>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</si>
  <si>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</si>
  <si>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</si>
  <si>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</si>
  <si>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</si>
  <si>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</si>
  <si>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</si>
  <si>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</si>
  <si>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</si>
  <si>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</si>
  <si>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</si>
  <si>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</si>
  <si>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</si>
  <si>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</si>
  <si>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</si>
  <si>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</si>
  <si>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</si>
  <si>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</si>
  <si>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</si>
  <si>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</si>
  <si>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</si>
  <si>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</si>
  <si>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</si>
  <si>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</si>
  <si>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</si>
  <si>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</si>
  <si>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</si>
  <si>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</si>
  <si>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</si>
  <si>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</si>
  <si>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</si>
  <si>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</si>
  <si>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</si>
  <si>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</si>
  <si>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</si>
  <si>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</si>
  <si>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</si>
  <si>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</si>
  <si>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</si>
  <si>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</si>
  <si>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</si>
  <si>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</si>
  <si>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</si>
  <si>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</si>
  <si>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</si>
  <si>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</si>
  <si>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</si>
  <si>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</si>
  <si>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</si>
  <si>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</si>
  <si>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</si>
  <si>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</si>
  <si>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</si>
  <si>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</si>
  <si>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</si>
  <si>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</si>
  <si>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</si>
  <si>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</si>
  <si>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</si>
  <si>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</si>
  <si>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</si>
  <si>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</si>
  <si>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</si>
  <si>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</si>
  <si>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</si>
  <si>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</si>
  <si>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</si>
  <si>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</si>
  <si>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</si>
  <si>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</si>
  <si>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</si>
  <si>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</si>
  <si>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</si>
  <si>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</si>
  <si>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</si>
  <si>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</si>
  <si>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</si>
  <si>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</si>
  <si>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</si>
  <si>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</si>
  <si>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</si>
  <si>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</si>
  <si>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</si>
  <si>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</si>
  <si>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</si>
  <si>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</si>
  <si>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</si>
  <si>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</si>
  <si>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</si>
  <si>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</si>
  <si>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</si>
  <si>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</si>
  <si>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</si>
  <si>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</si>
  <si>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</si>
  <si>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</si>
  <si>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</si>
  <si>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</si>
  <si>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</si>
  <si>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</si>
  <si>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</si>
  <si>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</si>
  <si>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</si>
  <si>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</si>
  <si>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</si>
  <si>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</si>
  <si>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</si>
  <si>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</si>
  <si>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</si>
  <si>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</si>
  <si>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</si>
  <si>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</si>
  <si>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</si>
  <si>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</si>
  <si>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</si>
  <si>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</si>
  <si>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</si>
  <si>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</si>
  <si>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</si>
  <si>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</si>
  <si>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</si>
  <si>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</si>
  <si>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</si>
  <si>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</si>
  <si>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</si>
  <si>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</si>
  <si>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</si>
  <si>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</si>
  <si>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</si>
  <si>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</si>
  <si>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</si>
  <si>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</si>
  <si>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</si>
  <si>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</si>
  <si>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</si>
  <si>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</si>
  <si>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</si>
  <si>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</si>
  <si>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</si>
  <si>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</si>
  <si>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</si>
  <si>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</si>
  <si>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</si>
  <si>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</si>
  <si>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</si>
  <si>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</si>
  <si>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</si>
  <si>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</si>
  <si>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</si>
  <si>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</si>
  <si>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</si>
  <si>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</si>
  <si>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</si>
  <si>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</si>
  <si>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</si>
  <si>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</si>
  <si>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</si>
  <si>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</si>
  <si>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</si>
  <si>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</si>
  <si>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</si>
  <si>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</si>
  <si>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</si>
  <si>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</si>
  <si>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</si>
  <si>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</si>
  <si>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</si>
  <si>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</si>
  <si>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</si>
  <si>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</si>
  <si>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</si>
  <si>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</si>
  <si>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</si>
  <si>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</si>
  <si>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</si>
  <si>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</si>
  <si>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</si>
  <si>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</si>
  <si>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</si>
  <si>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</si>
  <si>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</si>
  <si>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</si>
  <si>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</si>
  <si>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</si>
  <si>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</si>
  <si>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</si>
  <si>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</si>
  <si>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</si>
  <si>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</si>
  <si>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</si>
  <si>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</si>
  <si>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</si>
  <si>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</si>
  <si>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</si>
  <si>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</si>
  <si>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</si>
  <si>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</si>
  <si>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</si>
  <si>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</si>
  <si>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</si>
  <si>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</si>
  <si>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</si>
  <si>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</si>
  <si>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</si>
  <si>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</si>
  <si>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</si>
  <si>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</si>
  <si>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</si>
  <si>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</si>
  <si>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</si>
  <si>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</si>
  <si>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</si>
  <si>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</si>
  <si>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</si>
  <si>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</si>
  <si>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</si>
  <si>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</si>
  <si>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</si>
  <si>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</si>
  <si>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</si>
  <si>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</si>
  <si>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</si>
  <si>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</si>
  <si>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</si>
  <si>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</si>
  <si>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</si>
  <si>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</si>
  <si>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</si>
  <si>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</si>
  <si>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</si>
  <si>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</si>
  <si>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</si>
  <si>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</si>
  <si>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</si>
  <si>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</si>
  <si>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</si>
  <si>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</si>
  <si>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</si>
  <si>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</si>
  <si>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</si>
  <si>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</si>
  <si>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</si>
  <si>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</si>
  <si>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</si>
  <si>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</si>
  <si>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</si>
  <si>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</si>
  <si>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</si>
  <si>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</si>
  <si>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</si>
  <si>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</si>
  <si>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</si>
  <si>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</si>
  <si>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</si>
  <si>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</si>
  <si>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</si>
  <si>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</si>
  <si>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</si>
  <si>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</si>
  <si>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</si>
  <si>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</si>
  <si>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</si>
  <si>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</si>
  <si>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</si>
  <si>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</si>
  <si>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</si>
  <si>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</si>
  <si>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</si>
  <si>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</si>
  <si>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</si>
  <si>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</si>
  <si>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</si>
  <si>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</si>
  <si>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</si>
  <si>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</si>
  <si>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</si>
  <si>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</si>
  <si>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</si>
  <si>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</si>
  <si>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</si>
  <si>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</si>
  <si>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</si>
  <si>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</si>
  <si>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</si>
  <si>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</si>
  <si>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</si>
  <si>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</si>
  <si>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</si>
  <si>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</si>
  <si>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</si>
  <si>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</si>
  <si>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</si>
  <si>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</si>
  <si>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</si>
  <si>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</si>
  <si>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</si>
  <si>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</si>
  <si>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</si>
  <si>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</si>
  <si>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</si>
  <si>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</si>
  <si>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</si>
  <si>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</si>
  <si>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</si>
  <si>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</si>
  <si>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</si>
  <si>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</si>
  <si>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</si>
  <si>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</si>
  <si>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</si>
  <si>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</si>
  <si>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</si>
  <si>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</si>
  <si>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</si>
  <si>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</si>
  <si>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</si>
  <si>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</si>
  <si>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</si>
  <si>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</si>
  <si>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</si>
  <si>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</si>
  <si>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</si>
  <si>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</si>
  <si>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</si>
  <si>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</si>
  <si>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</si>
  <si>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</si>
  <si>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</si>
  <si>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</si>
  <si>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</si>
  <si>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</si>
  <si>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</si>
  <si>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</si>
  <si>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</si>
  <si>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</si>
  <si>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</si>
  <si>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</si>
  <si>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</si>
  <si>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</si>
  <si>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</si>
  <si>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</si>
  <si>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</si>
  <si>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</si>
  <si>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</si>
  <si>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</si>
  <si>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</si>
  <si>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</si>
  <si>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</si>
  <si>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</si>
  <si>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</si>
  <si>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</si>
  <si>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</si>
  <si>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</si>
  <si>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</si>
  <si>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</si>
  <si>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</si>
  <si>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</si>
  <si>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</si>
  <si>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</si>
  <si>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</si>
  <si>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</si>
  <si>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</si>
  <si>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</si>
  <si>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</si>
  <si>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</si>
  <si>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</si>
  <si>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</si>
  <si>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</si>
  <si>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</si>
  <si>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</si>
  <si>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</si>
  <si>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</si>
  <si>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</si>
  <si>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</si>
  <si>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</si>
  <si>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</si>
  <si>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</si>
  <si>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</si>
  <si>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</si>
  <si>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</si>
  <si>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</si>
  <si>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</si>
  <si>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</si>
  <si>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</si>
  <si>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</si>
  <si>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</si>
  <si>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</si>
  <si>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</si>
  <si>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</si>
  <si>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</si>
  <si>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</si>
  <si>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</si>
  <si>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</si>
  <si>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</si>
  <si>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</si>
  <si>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</si>
  <si>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</si>
  <si>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</si>
  <si>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</si>
  <si>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</si>
  <si>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</si>
  <si>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</si>
  <si>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</si>
  <si>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</si>
  <si>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</si>
  <si>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</si>
  <si>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</si>
  <si>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</si>
  <si>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</si>
  <si>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</si>
  <si>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</si>
  <si>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</si>
  <si>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</si>
  <si>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</si>
  <si>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</si>
  <si>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</si>
  <si>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</si>
  <si>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</si>
  <si>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</si>
  <si>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</si>
  <si>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</si>
  <si>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</si>
  <si>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</si>
  <si>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</si>
  <si>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</si>
  <si>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</si>
  <si>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</si>
  <si>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</si>
  <si>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</si>
  <si>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</si>
  <si>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</si>
  <si>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</si>
  <si>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</si>
  <si>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</si>
  <si>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</si>
  <si>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</si>
  <si>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</si>
  <si>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</si>
  <si>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</si>
  <si>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</si>
  <si>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</si>
  <si>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</si>
  <si>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</si>
  <si>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</si>
  <si>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</si>
  <si>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</si>
  <si>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</si>
  <si>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</si>
  <si>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</si>
  <si>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</si>
  <si>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</si>
  <si>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</si>
  <si>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</si>
  <si>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</si>
  <si>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</si>
  <si>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</si>
  <si>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</si>
  <si>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</si>
  <si>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</si>
  <si>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</si>
  <si>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</si>
  <si>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</si>
  <si>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</si>
  <si>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</si>
  <si>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</si>
  <si>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</si>
  <si>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</si>
  <si>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</si>
  <si>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</si>
  <si>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</si>
  <si>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</si>
  <si>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</si>
  <si>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</si>
  <si>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</si>
  <si>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</si>
  <si>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</si>
  <si>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</si>
  <si>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</si>
  <si>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</si>
  <si>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</si>
  <si>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</si>
  <si>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</si>
  <si>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</si>
  <si>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</si>
  <si>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</si>
  <si>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</si>
  <si>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</si>
  <si>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</si>
  <si>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</si>
  <si>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</si>
  <si>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</si>
  <si>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</si>
  <si>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</si>
  <si>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</si>
  <si>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</si>
  <si>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</si>
  <si>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</si>
  <si>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</si>
  <si>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</si>
  <si>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</si>
  <si>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</si>
  <si>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</si>
  <si>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</si>
  <si>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</si>
  <si>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</si>
  <si>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</si>
  <si>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</si>
  <si>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</si>
  <si>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</si>
  <si>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</si>
  <si>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</si>
  <si>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</si>
  <si>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</si>
  <si>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</si>
  <si>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</si>
  <si>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</si>
  <si>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</si>
  <si>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</si>
  <si>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</si>
  <si>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</si>
  <si>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</si>
  <si>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</si>
  <si>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</si>
  <si>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</si>
  <si>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</si>
  <si>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</si>
  <si>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</si>
  <si>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</si>
  <si>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</si>
  <si>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</si>
  <si>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</si>
  <si>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</si>
  <si>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</si>
  <si>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</si>
  <si>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</si>
  <si>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</si>
  <si>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</si>
  <si>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</si>
  <si>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</si>
  <si>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</si>
  <si>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</si>
  <si>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</si>
  <si>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</si>
  <si>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</si>
  <si>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</si>
  <si>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</si>
  <si>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</si>
  <si>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</si>
  <si>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</si>
  <si>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</si>
  <si>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</si>
  <si>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</si>
  <si>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</si>
  <si>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</si>
  <si>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</si>
  <si>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</si>
  <si>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</si>
  <si>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</si>
  <si>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</si>
  <si>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</si>
  <si>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</si>
  <si>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</si>
  <si>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</si>
  <si>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</si>
  <si>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</si>
  <si>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</si>
  <si>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</si>
  <si>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</si>
  <si>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</si>
  <si>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</si>
  <si>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</si>
  <si>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</si>
  <si>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</si>
  <si>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</si>
  <si>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</si>
  <si>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</si>
  <si>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</si>
  <si>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</si>
  <si>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</si>
  <si>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</si>
  <si>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</si>
  <si>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</si>
  <si>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</si>
  <si>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</si>
  <si>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</si>
  <si>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</si>
  <si>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</si>
  <si>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</si>
  <si>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</si>
  <si>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</si>
  <si>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</si>
  <si>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</si>
  <si>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</si>
  <si>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</si>
  <si>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</si>
  <si>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</si>
  <si>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</si>
  <si>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</si>
  <si>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</si>
  <si>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</si>
  <si>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</si>
  <si>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</si>
  <si>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</si>
  <si>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</si>
  <si>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</si>
  <si>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</si>
  <si>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</si>
  <si>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</si>
  <si>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</si>
  <si>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</si>
  <si>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</si>
  <si>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</si>
  <si>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</si>
  <si>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</si>
  <si>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</si>
  <si>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</si>
  <si>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</si>
  <si>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</si>
  <si>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</si>
  <si>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</si>
  <si>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</si>
  <si>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</si>
  <si>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</si>
  <si>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</si>
  <si>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</si>
  <si>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</si>
  <si>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</si>
  <si>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</si>
  <si>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</si>
  <si>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</si>
  <si>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</si>
  <si>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</si>
  <si>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</si>
  <si>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</si>
  <si>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</si>
  <si>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</si>
  <si>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</si>
  <si>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</si>
  <si>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</si>
  <si>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</si>
  <si>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</si>
  <si>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</si>
  <si>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</si>
  <si>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</si>
  <si>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</si>
  <si>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</si>
  <si>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</si>
  <si>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</si>
  <si>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</si>
  <si>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</si>
  <si>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</si>
  <si>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</si>
  <si>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</si>
  <si>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</si>
  <si>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</si>
  <si>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</si>
  <si>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</si>
  <si>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</si>
  <si>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</si>
  <si>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</si>
  <si>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</si>
  <si>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</si>
  <si>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</si>
  <si>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</si>
  <si>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</si>
  <si>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</si>
  <si>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</si>
  <si>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</si>
  <si>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</si>
  <si>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</si>
  <si>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</si>
  <si>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</si>
  <si>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</si>
  <si>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</si>
  <si>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</si>
  <si>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</si>
  <si>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</si>
  <si>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</si>
  <si>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</si>
  <si>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</si>
  <si>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</si>
  <si>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</si>
  <si>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</si>
  <si>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</si>
  <si>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</si>
  <si>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</si>
  <si>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</si>
  <si>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</si>
  <si>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</si>
  <si>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</si>
  <si>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</si>
  <si>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</si>
  <si>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</si>
  <si>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</si>
  <si>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</si>
  <si>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</si>
  <si>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</si>
  <si>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</si>
  <si>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</si>
  <si>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</si>
  <si>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</si>
  <si>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</si>
  <si>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</si>
  <si>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</si>
  <si>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</si>
  <si>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</si>
  <si>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</si>
  <si>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</si>
  <si>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</si>
  <si>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</si>
  <si>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</si>
  <si>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</si>
  <si>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</si>
  <si>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</si>
  <si>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</si>
  <si>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</si>
  <si>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</si>
  <si>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</si>
  <si>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</si>
  <si>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</si>
  <si>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</si>
  <si>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</si>
  <si>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</si>
  <si>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</si>
  <si>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</si>
  <si>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</si>
  <si>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</si>
  <si>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</si>
  <si>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</si>
  <si>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</si>
  <si>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</si>
  <si>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</si>
  <si>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</si>
  <si>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</si>
  <si>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</si>
  <si>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</si>
  <si>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</si>
  <si>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</si>
  <si>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</si>
  <si>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</si>
  <si>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</si>
  <si>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</si>
  <si>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</si>
  <si>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</si>
  <si>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</si>
  <si>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</si>
  <si>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</si>
  <si>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</si>
  <si>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</si>
  <si>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</si>
  <si>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</si>
  <si>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</si>
  <si>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</si>
  <si>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</si>
  <si>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</si>
  <si>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</si>
  <si>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</si>
  <si>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</si>
  <si>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</si>
  <si>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</si>
  <si>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</si>
  <si>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</si>
  <si>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</si>
  <si>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</si>
  <si>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</si>
  <si>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</si>
  <si>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</si>
  <si>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</si>
  <si>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</si>
  <si>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</si>
  <si>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</si>
  <si>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</si>
  <si>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</si>
  <si>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</si>
  <si>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</si>
  <si>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</si>
  <si>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</si>
  <si>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</si>
  <si>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</si>
  <si>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</si>
  <si>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</si>
  <si>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</si>
  <si>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</si>
  <si>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</si>
  <si>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</si>
  <si>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</si>
  <si>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</si>
  <si>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</si>
  <si>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</si>
  <si>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</si>
  <si>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</si>
  <si>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</si>
  <si>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</si>
  <si>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</si>
  <si>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</si>
  <si>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</si>
  <si>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</si>
  <si>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</si>
  <si>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</si>
  <si>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</si>
  <si>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</si>
  <si>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</si>
  <si>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</si>
  <si>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</si>
  <si>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</si>
  <si>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</si>
  <si>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</si>
  <si>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</si>
  <si>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</si>
  <si>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</si>
  <si>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</si>
  <si>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</si>
  <si>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</si>
  <si>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</si>
  <si>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</si>
  <si>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</si>
  <si>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</si>
  <si>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</si>
  <si>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</si>
  <si>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</si>
  <si>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</si>
  <si>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</si>
  <si>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</si>
  <si>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</si>
  <si>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</si>
  <si>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</si>
  <si>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</si>
  <si>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</si>
  <si>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</si>
  <si>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</si>
  <si>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</si>
  <si>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</si>
  <si>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</si>
  <si>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</si>
  <si>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</si>
  <si>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</si>
  <si>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</si>
  <si>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</si>
  <si>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</si>
  <si>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</si>
  <si>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</si>
  <si>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</si>
  <si>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</si>
  <si>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</si>
  <si>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</si>
  <si>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</si>
  <si>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</si>
  <si>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</si>
  <si>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</si>
  <si>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</si>
  <si>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</si>
  <si>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</si>
  <si>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</si>
  <si>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</si>
  <si>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</si>
  <si>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</si>
  <si>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</si>
  <si>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</si>
  <si>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</si>
  <si>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</si>
  <si>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</si>
  <si>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</si>
  <si>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</si>
  <si>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</si>
  <si>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</si>
  <si>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</si>
  <si>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</si>
  <si>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</si>
  <si>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</si>
  <si>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</si>
  <si>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</si>
  <si>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</si>
  <si>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</si>
  <si>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</si>
  <si>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</si>
  <si>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</si>
  <si>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</si>
  <si>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</si>
  <si>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</si>
  <si>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</si>
  <si>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</si>
  <si>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</si>
  <si>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</si>
  <si>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</si>
  <si>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</si>
  <si>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</si>
  <si>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</si>
  <si>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</si>
  <si>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</si>
  <si>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</si>
  <si>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</si>
  <si>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</si>
  <si>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</si>
  <si>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</si>
  <si>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</si>
  <si>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</si>
  <si>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</si>
  <si>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</si>
  <si>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</si>
  <si>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</si>
  <si>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</si>
  <si>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</si>
  <si>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</si>
  <si>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</si>
  <si>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</si>
  <si>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</si>
  <si>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</si>
  <si>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</si>
  <si>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</si>
  <si>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</si>
  <si>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</si>
  <si>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</si>
  <si>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</si>
  <si>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</si>
  <si>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</si>
  <si>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</si>
  <si>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</si>
  <si>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</si>
  <si>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</si>
  <si>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</si>
  <si>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</si>
  <si>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</si>
  <si>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</si>
  <si>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</si>
  <si>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</si>
  <si>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</si>
  <si>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</si>
  <si>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</si>
  <si>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</si>
  <si>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</si>
  <si>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</si>
  <si>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</si>
  <si>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</si>
  <si>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</si>
  <si>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</si>
  <si>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</si>
  <si>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</si>
  <si>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</si>
  <si>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</si>
  <si>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</si>
  <si>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</si>
  <si>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</si>
  <si>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</si>
  <si>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</si>
  <si>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</si>
  <si>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</si>
  <si>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</si>
  <si>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</si>
  <si>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</si>
  <si>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</si>
  <si>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</si>
  <si>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</si>
  <si>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</si>
  <si>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</si>
  <si>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</si>
  <si>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</si>
  <si>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</si>
  <si>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</si>
  <si>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</si>
  <si>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</si>
  <si>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</si>
  <si>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</si>
  <si>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</si>
  <si>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</si>
  <si>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</si>
  <si>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</si>
  <si>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</si>
  <si>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</si>
  <si>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</si>
  <si>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</si>
  <si>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</si>
  <si>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</si>
  <si>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</si>
  <si>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</si>
  <si>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</si>
  <si>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</si>
  <si>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</si>
  <si>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</si>
  <si>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</si>
  <si>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</si>
  <si>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</si>
  <si>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</si>
  <si>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</si>
  <si>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</si>
  <si>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</si>
  <si>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</si>
  <si>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</si>
  <si>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</si>
  <si>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</si>
  <si>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</si>
  <si>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</si>
  <si>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</si>
  <si>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</si>
  <si>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</si>
  <si>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</si>
  <si>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</si>
  <si>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</si>
  <si>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</si>
  <si>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</si>
  <si>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</si>
  <si>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</si>
  <si>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</si>
  <si>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</si>
  <si>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</si>
  <si>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</si>
  <si>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</si>
  <si>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</si>
  <si>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</si>
  <si>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</si>
  <si>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</si>
  <si>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</si>
  <si>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</si>
  <si>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</si>
  <si>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</si>
  <si>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</si>
  <si>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</si>
  <si>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</si>
  <si>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</si>
  <si>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</si>
  <si>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</si>
  <si>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</si>
  <si>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</si>
  <si>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</si>
  <si>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</si>
  <si>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</si>
  <si>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</si>
  <si>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</si>
  <si>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</si>
  <si>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</si>
  <si>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</si>
  <si>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</si>
  <si>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</si>
  <si>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</si>
  <si>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</si>
  <si>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</si>
  <si>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</si>
  <si>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</si>
  <si>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</si>
  <si>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</si>
  <si>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</si>
  <si>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</si>
  <si>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</si>
  <si>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</si>
  <si>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</si>
  <si>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</si>
  <si>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</si>
  <si>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</si>
  <si>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</si>
  <si>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</si>
  <si>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</si>
  <si>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</si>
  <si>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</si>
  <si>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</si>
  <si>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</si>
  <si>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</si>
  <si>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</si>
  <si>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</si>
  <si>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</si>
  <si>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</si>
  <si>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</si>
  <si>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</si>
  <si>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</si>
  <si>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</si>
  <si>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</si>
  <si>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</si>
  <si>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</si>
  <si>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</si>
  <si>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</si>
  <si>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</si>
  <si>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</si>
  <si>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</si>
  <si>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</si>
  <si>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</si>
  <si>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</si>
  <si>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</si>
  <si>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</si>
  <si>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</si>
  <si>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</si>
  <si>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</si>
  <si>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</si>
  <si>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</si>
  <si>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</si>
  <si>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</si>
  <si>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</si>
  <si>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</si>
  <si>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</si>
  <si>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</si>
  <si>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</si>
  <si>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</si>
  <si>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</si>
  <si>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</si>
  <si>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</si>
  <si>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</si>
  <si>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</si>
  <si>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</si>
  <si>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</si>
  <si>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</si>
  <si>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</si>
  <si>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</si>
  <si>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</si>
  <si>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</si>
  <si>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</si>
  <si>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</si>
  <si>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</si>
  <si>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</si>
  <si>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</si>
  <si>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</si>
  <si>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</si>
  <si>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</si>
  <si>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</si>
  <si>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</si>
  <si>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</si>
  <si>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</si>
  <si>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</si>
  <si>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</si>
  <si>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</si>
  <si>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</si>
  <si>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</si>
  <si>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</si>
  <si>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</si>
  <si>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</si>
  <si>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</si>
  <si>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</si>
  <si>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</si>
  <si>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</si>
  <si>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</si>
  <si>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</si>
  <si>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</si>
  <si>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</si>
  <si>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</si>
  <si>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</si>
  <si>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</si>
  <si>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</si>
  <si>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</si>
  <si>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</si>
  <si>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</si>
  <si>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</si>
  <si>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</si>
  <si>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</si>
  <si>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</si>
  <si>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</si>
  <si>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</si>
  <si>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</si>
  <si>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</si>
  <si>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</si>
  <si>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</si>
  <si>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</si>
  <si>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</si>
  <si>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</si>
  <si>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</si>
  <si>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</si>
  <si>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</si>
  <si>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</si>
  <si>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</si>
  <si>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</si>
  <si>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</si>
  <si>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</si>
  <si>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</si>
  <si>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</si>
  <si>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</si>
  <si>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</si>
  <si>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</si>
  <si>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</si>
  <si>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</si>
  <si>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</si>
  <si>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</si>
  <si>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</si>
  <si>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</si>
  <si>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</si>
  <si>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</si>
  <si>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</si>
  <si>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</si>
  <si>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</si>
  <si>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</si>
  <si>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</si>
  <si>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</si>
  <si>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</si>
  <si>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</si>
  <si>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</si>
  <si>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</si>
  <si>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</si>
  <si>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</si>
  <si>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</si>
  <si>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</si>
  <si>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</si>
  <si>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</si>
  <si>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</si>
  <si>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</si>
  <si>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</si>
  <si>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</si>
  <si>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</si>
  <si>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</si>
  <si>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</si>
  <si>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</si>
  <si>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</si>
  <si>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</si>
  <si>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</si>
  <si>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</si>
  <si>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</si>
  <si>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</si>
  <si>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</si>
  <si>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</si>
  <si>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</si>
  <si>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</si>
  <si>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</si>
  <si>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</si>
  <si>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</si>
  <si>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</si>
  <si>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</si>
  <si>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</si>
  <si>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</si>
  <si>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</si>
  <si>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</si>
  <si>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</si>
  <si>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</si>
  <si>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</si>
  <si>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</si>
  <si>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</si>
  <si>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</si>
  <si>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</si>
  <si>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</si>
  <si>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</si>
  <si>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</si>
  <si>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</si>
  <si>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</si>
  <si>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</si>
  <si>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</si>
  <si>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</si>
  <si>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</si>
  <si>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</si>
  <si>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</si>
  <si>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</si>
  <si>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</si>
  <si>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</si>
  <si>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</si>
  <si>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</si>
  <si>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</si>
  <si>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</si>
  <si>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</si>
  <si>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</si>
  <si>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</si>
  <si>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</si>
  <si>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</si>
  <si>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</si>
  <si>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</si>
  <si>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</si>
  <si>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</si>
  <si>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</si>
  <si>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</si>
  <si>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</si>
  <si>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</si>
  <si>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</si>
  <si>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</si>
  <si>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</si>
  <si>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</si>
  <si>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</si>
  <si>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</si>
  <si>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</si>
  <si>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</si>
  <si>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</si>
  <si>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</si>
  <si>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</si>
  <si>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</si>
  <si>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</si>
  <si>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</si>
  <si>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</si>
  <si>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</si>
  <si>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</si>
  <si>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</si>
  <si>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</si>
  <si>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</si>
  <si>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</si>
  <si>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</si>
  <si>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</si>
  <si>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</si>
  <si>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</si>
  <si>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</si>
  <si>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</si>
  <si>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</si>
  <si>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</si>
  <si>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</si>
  <si>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</si>
  <si>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</si>
  <si>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</si>
  <si>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</si>
  <si>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</si>
  <si>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</si>
  <si>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</si>
  <si>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</si>
  <si>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</si>
  <si>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</si>
  <si>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</si>
  <si>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</si>
  <si>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</si>
  <si>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</si>
  <si>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</si>
  <si>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</si>
  <si>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</si>
  <si>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</si>
  <si>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</si>
  <si>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</si>
  <si>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</si>
  <si>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</si>
  <si>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</si>
  <si>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</si>
  <si>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</si>
  <si>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</si>
  <si>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</si>
  <si>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</si>
  <si>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</si>
  <si>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</si>
  <si>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</si>
  <si>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</si>
  <si>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</si>
  <si>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</si>
  <si>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</si>
  <si>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</si>
  <si>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</si>
  <si>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</si>
  <si>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</si>
  <si>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</si>
  <si>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</si>
  <si>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</si>
  <si>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</si>
  <si>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</si>
  <si>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</si>
  <si>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</si>
  <si>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</si>
  <si>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</si>
  <si>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</si>
  <si>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</si>
  <si>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</si>
  <si>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</si>
  <si>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</si>
  <si>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9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</si>
  <si>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</si>
  <si>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9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</si>
  <si>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</si>
  <si>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</si>
  <si>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</si>
  <si>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</si>
  <si>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9" type="noConversion"/>
  </si>
  <si>
    <t>Longitude:</t>
    <phoneticPr fontId="9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</si>
  <si>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</si>
  <si>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</si>
  <si>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</si>
  <si>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</si>
  <si>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</si>
  <si>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</si>
  <si>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</si>
  <si>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9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</si>
  <si>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</si>
  <si>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</si>
  <si>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</si>
  <si>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</si>
  <si>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</si>
  <si>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9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</si>
  <si>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</si>
  <si>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</si>
  <si>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</si>
  <si>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</si>
  <si>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</si>
  <si>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</si>
  <si>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</si>
  <si>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</si>
  <si>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</si>
  <si>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</si>
  <si>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</si>
  <si>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</si>
  <si>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</si>
  <si>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</si>
  <si>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</si>
  <si>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</si>
  <si>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</si>
  <si>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</si>
  <si>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</si>
  <si>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</si>
  <si>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</si>
  <si>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</si>
  <si>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</si>
  <si>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</si>
  <si>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</si>
  <si>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</si>
  <si>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</si>
  <si>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</si>
  <si>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</si>
  <si>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</si>
  <si>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</si>
  <si>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D4b, D3b, D1-2b, C1-3b</t>
  </si>
  <si>
    <t>H1-3i</t>
  </si>
  <si>
    <t>Erigeron sp.</t>
  </si>
  <si>
    <t>G1-4p</t>
  </si>
  <si>
    <t>see field data sheet</t>
  </si>
  <si>
    <t>This may be a slightly different plot than in past years! No markers at this plot in 2022 and diversity seems lower than in past years' surveys</t>
  </si>
  <si>
    <t>LBRP12022</t>
  </si>
  <si>
    <t>KB</t>
  </si>
  <si>
    <t>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</si>
</sst>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rgb="FFFF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2" fillId="0" borderId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20" fillId="0" borderId="18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19" applyNumberFormat="0" applyAlignment="0" applyProtection="0"/>
    <xf numFmtId="0" fontId="25" fillId="6" borderId="20" applyNumberFormat="0" applyAlignment="0" applyProtection="0"/>
    <xf numFmtId="0" fontId="26" fillId="6" borderId="19" applyNumberFormat="0" applyAlignment="0" applyProtection="0"/>
    <xf numFmtId="0" fontId="27" fillId="0" borderId="21" applyNumberFormat="0" applyFill="0" applyAlignment="0" applyProtection="0"/>
    <xf numFmtId="0" fontId="28" fillId="7" borderId="22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24" applyNumberFormat="0" applyFill="0" applyAlignment="0" applyProtection="0"/>
    <xf numFmtId="0" fontId="3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2" fillId="32" borderId="0" applyNumberFormat="0" applyBorder="0" applyAlignment="0" applyProtection="0"/>
    <xf numFmtId="0" fontId="34" fillId="0" borderId="0"/>
    <xf numFmtId="0" fontId="12" fillId="0" borderId="0"/>
    <xf numFmtId="0" fontId="6" fillId="0" borderId="0"/>
    <xf numFmtId="0" fontId="6" fillId="8" borderId="23" applyNumberFormat="0" applyFont="0" applyAlignment="0" applyProtection="0"/>
    <xf numFmtId="0" fontId="5" fillId="0" borderId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9" fillId="0" borderId="0"/>
    <xf numFmtId="0" fontId="5" fillId="0" borderId="0"/>
    <xf numFmtId="0" fontId="5" fillId="8" borderId="23" applyNumberFormat="0" applyFont="0" applyAlignment="0" applyProtection="0"/>
    <xf numFmtId="0" fontId="12" fillId="0" borderId="0"/>
  </cellStyleXfs>
  <cellXfs count="154">
    <xf numFmtId="0" fontId="0" fillId="0" borderId="0" xfId="0"/>
    <xf numFmtId="0" fontId="7" fillId="0" borderId="0" xfId="0" applyFont="1"/>
    <xf numFmtId="0" fontId="10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8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2" fillId="0" borderId="0" xfId="0" applyFont="1"/>
    <xf numFmtId="0" fontId="12" fillId="0" borderId="0" xfId="1"/>
    <xf numFmtId="0" fontId="11" fillId="0" borderId="0" xfId="1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8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2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8" fillId="0" borderId="0" xfId="0" applyFont="1" applyFill="1" applyBorder="1" applyAlignment="1">
      <alignment horizontal="center"/>
    </xf>
    <xf numFmtId="14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5" fillId="0" borderId="0" xfId="0" applyFont="1"/>
    <xf numFmtId="0" fontId="16" fillId="0" borderId="0" xfId="0" applyFont="1" applyAlignment="1">
      <alignment vertical="center"/>
    </xf>
    <xf numFmtId="0" fontId="12" fillId="0" borderId="0" xfId="0" applyFont="1" applyAlignment="1"/>
    <xf numFmtId="0" fontId="0" fillId="0" borderId="0" xfId="0" applyBorder="1"/>
    <xf numFmtId="0" fontId="7" fillId="0" borderId="15" xfId="0" applyFont="1" applyBorder="1"/>
    <xf numFmtId="0" fontId="0" fillId="0" borderId="0" xfId="0"/>
    <xf numFmtId="0" fontId="0" fillId="0" borderId="0" xfId="0"/>
    <xf numFmtId="0" fontId="33" fillId="0" borderId="25" xfId="0" applyFont="1" applyBorder="1"/>
    <xf numFmtId="0" fontId="33" fillId="0" borderId="25" xfId="0" applyFont="1" applyFill="1" applyBorder="1"/>
    <xf numFmtId="0" fontId="33" fillId="0" borderId="25" xfId="0" applyNumberFormat="1" applyFont="1" applyBorder="1"/>
    <xf numFmtId="0" fontId="34" fillId="0" borderId="0" xfId="0" applyFont="1" applyFill="1"/>
    <xf numFmtId="0" fontId="0" fillId="0" borderId="0" xfId="0" quotePrefix="1" applyNumberFormat="1"/>
    <xf numFmtId="0" fontId="34" fillId="0" borderId="0" xfId="0" quotePrefix="1" applyNumberFormat="1" applyFont="1"/>
    <xf numFmtId="0" fontId="0" fillId="0" borderId="0" xfId="0" applyNumberFormat="1"/>
    <xf numFmtId="0" fontId="34" fillId="0" borderId="0" xfId="0" applyFont="1"/>
    <xf numFmtId="0" fontId="34" fillId="0" borderId="0" xfId="0" quotePrefix="1" applyNumberFormat="1" applyFont="1" applyFill="1"/>
    <xf numFmtId="0" fontId="35" fillId="0" borderId="0" xfId="0" applyFont="1"/>
    <xf numFmtId="0" fontId="7" fillId="0" borderId="15" xfId="1" applyFont="1" applyFill="1" applyBorder="1"/>
    <xf numFmtId="0" fontId="12" fillId="0" borderId="0" xfId="0" applyFont="1" applyAlignment="1">
      <alignment vertical="center"/>
    </xf>
    <xf numFmtId="0" fontId="0" fillId="0" borderId="15" xfId="0" applyBorder="1"/>
    <xf numFmtId="0" fontId="12" fillId="0" borderId="0" xfId="1"/>
    <xf numFmtId="0" fontId="12" fillId="0" borderId="0" xfId="1" applyFont="1"/>
    <xf numFmtId="0" fontId="7" fillId="0" borderId="0" xfId="1" applyFont="1"/>
    <xf numFmtId="0" fontId="7" fillId="0" borderId="15" xfId="1" applyFont="1" applyBorder="1"/>
    <xf numFmtId="0" fontId="12" fillId="0" borderId="0" xfId="1" applyBorder="1"/>
    <xf numFmtId="0" fontId="7" fillId="0" borderId="0" xfId="1" applyFont="1" applyFill="1"/>
    <xf numFmtId="0" fontId="37" fillId="0" borderId="26" xfId="0" applyFont="1" applyBorder="1"/>
    <xf numFmtId="0" fontId="37" fillId="0" borderId="25" xfId="0" applyFont="1" applyBorder="1"/>
    <xf numFmtId="0" fontId="37" fillId="0" borderId="27" xfId="0" applyFont="1" applyBorder="1"/>
    <xf numFmtId="0" fontId="36" fillId="0" borderId="28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34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5" fillId="0" borderId="0" xfId="46"/>
    <xf numFmtId="0" fontId="34" fillId="0" borderId="0" xfId="59" applyFont="1" applyFill="1"/>
    <xf numFmtId="0" fontId="12" fillId="0" borderId="15" xfId="0" applyFont="1" applyBorder="1" applyAlignment="1">
      <alignment vertical="center"/>
    </xf>
    <xf numFmtId="0" fontId="12" fillId="0" borderId="30" xfId="1" applyBorder="1"/>
    <xf numFmtId="0" fontId="12" fillId="0" borderId="15" xfId="1" applyFont="1" applyBorder="1"/>
    <xf numFmtId="0" fontId="12" fillId="0" borderId="0" xfId="0" applyFont="1"/>
    <xf numFmtId="0" fontId="7" fillId="0" borderId="0" xfId="0" applyFont="1"/>
    <xf numFmtId="0" fontId="0" fillId="0" borderId="0" xfId="0"/>
    <xf numFmtId="0" fontId="0" fillId="0" borderId="0" xfId="0"/>
    <xf numFmtId="0" fontId="7" fillId="0" borderId="0" xfId="0" applyFont="1" applyAlignment="1">
      <alignment horizontal="right"/>
    </xf>
    <xf numFmtId="0" fontId="7" fillId="0" borderId="0" xfId="0" applyFont="1" applyAlignment="1"/>
    <xf numFmtId="0" fontId="13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2" fillId="0" borderId="0" xfId="1" applyNumberFormat="1" applyFont="1"/>
    <xf numFmtId="0" fontId="12" fillId="0" borderId="0" xfId="1" applyBorder="1"/>
    <xf numFmtId="0" fontId="7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7" fillId="0" borderId="0" xfId="1" applyFont="1" applyFill="1"/>
    <xf numFmtId="0" fontId="0" fillId="0" borderId="0" xfId="0"/>
    <xf numFmtId="0" fontId="7" fillId="0" borderId="0" xfId="1" applyFont="1"/>
    <xf numFmtId="0" fontId="0" fillId="0" borderId="0" xfId="0"/>
    <xf numFmtId="0" fontId="7" fillId="0" borderId="0" xfId="1" applyFont="1"/>
    <xf numFmtId="0" fontId="12" fillId="0" borderId="0" xfId="1" applyFont="1" applyFill="1"/>
    <xf numFmtId="0" fontId="12" fillId="34" borderId="0" xfId="1" applyFill="1" applyBorder="1"/>
    <xf numFmtId="0" fontId="12" fillId="34" borderId="0" xfId="0" applyFont="1" applyFill="1"/>
    <xf numFmtId="0" fontId="12" fillId="34" borderId="15" xfId="0" applyFont="1" applyFill="1" applyBorder="1"/>
    <xf numFmtId="0" fontId="0" fillId="0" borderId="0" xfId="0"/>
    <xf numFmtId="2" fontId="12" fillId="0" borderId="26" xfId="0" applyNumberFormat="1" applyFont="1" applyBorder="1"/>
    <xf numFmtId="2" fontId="12" fillId="0" borderId="32" xfId="0" applyNumberFormat="1" applyFont="1" applyBorder="1" applyAlignment="1">
      <alignment horizontal="center"/>
    </xf>
    <xf numFmtId="2" fontId="12" fillId="0" borderId="25" xfId="0" applyNumberFormat="1" applyFont="1" applyBorder="1"/>
    <xf numFmtId="2" fontId="12" fillId="0" borderId="27" xfId="0" applyNumberFormat="1" applyFont="1" applyBorder="1"/>
    <xf numFmtId="0" fontId="0" fillId="0" borderId="0" xfId="0"/>
    <xf numFmtId="0" fontId="12" fillId="35" borderId="0" xfId="0" applyFont="1" applyFill="1" applyAlignment="1">
      <alignment vertical="center"/>
    </xf>
    <xf numFmtId="0" fontId="12" fillId="35" borderId="0" xfId="1" applyFont="1" applyFill="1"/>
    <xf numFmtId="2" fontId="12" fillId="0" borderId="25" xfId="0" applyNumberFormat="1" applyFont="1" applyFill="1" applyBorder="1"/>
    <xf numFmtId="2" fontId="12" fillId="36" borderId="25" xfId="0" applyNumberFormat="1" applyFont="1" applyFill="1" applyBorder="1"/>
    <xf numFmtId="2" fontId="12" fillId="36" borderId="27" xfId="0" applyNumberFormat="1" applyFont="1" applyFill="1" applyBorder="1"/>
    <xf numFmtId="0" fontId="12" fillId="0" borderId="0" xfId="0" applyFont="1"/>
    <xf numFmtId="0" fontId="12" fillId="0" borderId="25" xfId="1" applyBorder="1"/>
    <xf numFmtId="0" fontId="7" fillId="0" borderId="25" xfId="1" applyFont="1" applyBorder="1"/>
    <xf numFmtId="0" fontId="12" fillId="0" borderId="25" xfId="1" applyBorder="1" applyAlignment="1">
      <alignment horizontal="center"/>
    </xf>
    <xf numFmtId="0" fontId="12" fillId="0" borderId="33" xfId="1" applyBorder="1" applyAlignment="1">
      <alignment horizontal="center"/>
    </xf>
    <xf numFmtId="0" fontId="12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4" fillId="0" borderId="0" xfId="46" applyFont="1"/>
    <xf numFmtId="0" fontId="0" fillId="0" borderId="0" xfId="0"/>
    <xf numFmtId="0" fontId="3" fillId="0" borderId="0" xfId="46" applyFont="1"/>
    <xf numFmtId="0" fontId="0" fillId="0" borderId="0" xfId="0"/>
    <xf numFmtId="0" fontId="41" fillId="0" borderId="34" xfId="0" applyFont="1" applyBorder="1" applyAlignment="1">
      <alignment wrapText="1"/>
    </xf>
    <xf numFmtId="0" fontId="2" fillId="0" borderId="0" xfId="46" applyFont="1"/>
    <xf numFmtId="0" fontId="42" fillId="0" borderId="25" xfId="0" applyFont="1" applyBorder="1"/>
    <xf numFmtId="0" fontId="1" fillId="0" borderId="0" xfId="46" applyFont="1"/>
    <xf numFmtId="0" fontId="42" fillId="0" borderId="25" xfId="0" applyFont="1" applyBorder="1" applyAlignment="1">
      <alignment horizontal="center"/>
    </xf>
    <xf numFmtId="0" fontId="42" fillId="0" borderId="0" xfId="0" applyFont="1"/>
    <xf numFmtId="0" fontId="43" fillId="0" borderId="0" xfId="0" applyFont="1"/>
    <xf numFmtId="0" fontId="0" fillId="0" borderId="0" xfId="0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7" fillId="0" borderId="0" xfId="1" applyFont="1" applyFill="1"/>
    <xf numFmtId="0" fontId="0" fillId="0" borderId="0" xfId="0"/>
    <xf numFmtId="0" fontId="7" fillId="0" borderId="0" xfId="1" applyFont="1"/>
    <xf numFmtId="0" fontId="11" fillId="0" borderId="0" xfId="1" applyFont="1"/>
    <xf numFmtId="0" fontId="14" fillId="0" borderId="0" xfId="1" applyFont="1" applyAlignment="1">
      <alignment horizontal="center"/>
    </xf>
    <xf numFmtId="0" fontId="12" fillId="0" borderId="0" xfId="1" applyFont="1" applyFill="1" applyBorder="1" applyAlignment="1">
      <alignment horizontal="center"/>
    </xf>
    <xf numFmtId="0" fontId="7" fillId="0" borderId="29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0" borderId="30" xfId="1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7" fillId="0" borderId="0" xfId="1" applyFont="1" applyBorder="1"/>
    <xf numFmtId="0" fontId="7" fillId="0" borderId="0" xfId="0" applyFont="1" applyBorder="1"/>
    <xf numFmtId="0" fontId="7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5" sqref="B5"/>
    </sheetView>
  </sheetViews>
  <sheetFormatPr defaultColWidth="10.90625" defaultRowHeight="12.6" x14ac:dyDescent="0.2"/>
  <cols>
    <col min="1" max="1" width="33.7265625" style="72" customWidth="1"/>
    <col min="2" max="2" width="15.26953125" customWidth="1"/>
    <col min="3" max="3" width="13.90625" customWidth="1"/>
    <col min="4" max="4" width="15.6328125" customWidth="1"/>
  </cols>
  <sheetData>
    <row r="1" spans="1:5" hidden="1" x14ac:dyDescent="0.2"/>
    <row r="2" spans="1:5" ht="19.8" x14ac:dyDescent="0.3">
      <c r="A2" s="134" t="s">
        <v>57</v>
      </c>
      <c r="B2" s="134"/>
      <c r="C2" s="134"/>
      <c r="D2" s="134"/>
      <c r="E2" s="134"/>
    </row>
    <row r="3" spans="1:5" x14ac:dyDescent="0.2">
      <c r="A3" s="69" t="s">
        <v>56</v>
      </c>
      <c r="B3" s="65" t="s">
        <v>5445</v>
      </c>
      <c r="C3" s="66"/>
      <c r="D3" s="65"/>
      <c r="E3" s="65"/>
    </row>
    <row r="4" spans="1:5" x14ac:dyDescent="0.2">
      <c r="A4" s="69"/>
      <c r="B4" s="123" t="s">
        <v>5446</v>
      </c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5383</v>
      </c>
      <c r="B12" s="65" t="s">
        <v>5384</v>
      </c>
      <c r="C12" s="65"/>
      <c r="D12" s="65"/>
      <c r="E12" s="65"/>
    </row>
    <row r="13" spans="1:5" x14ac:dyDescent="0.2">
      <c r="A13" s="69" t="s">
        <v>5385</v>
      </c>
      <c r="B13" s="65"/>
      <c r="C13" s="65"/>
      <c r="D13" s="65"/>
      <c r="E13" s="65"/>
    </row>
    <row r="14" spans="1:5" x14ac:dyDescent="0.2">
      <c r="A14" s="69" t="s">
        <v>5386</v>
      </c>
      <c r="B14" s="65"/>
      <c r="C14" s="65"/>
      <c r="D14" s="65"/>
      <c r="E14" s="65"/>
    </row>
    <row r="15" spans="1:5" x14ac:dyDescent="0.2">
      <c r="A15" s="69" t="s">
        <v>5387</v>
      </c>
      <c r="B15" s="28"/>
      <c r="C15" s="67"/>
      <c r="D15" s="28"/>
      <c r="E15" s="28"/>
    </row>
    <row r="16" spans="1:5" x14ac:dyDescent="0.2">
      <c r="A16" s="69" t="s">
        <v>5388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5389</v>
      </c>
      <c r="B18" s="65"/>
      <c r="C18" s="67"/>
      <c r="D18" s="65"/>
      <c r="E18" s="65"/>
    </row>
    <row r="19" spans="1:5" x14ac:dyDescent="0.2">
      <c r="A19" s="69" t="s">
        <v>5390</v>
      </c>
      <c r="B19" s="70"/>
      <c r="C19" s="65"/>
      <c r="D19" s="65"/>
      <c r="E19" s="65"/>
    </row>
    <row r="20" spans="1:5" x14ac:dyDescent="0.2">
      <c r="A20" s="25" t="s">
        <v>5391</v>
      </c>
      <c r="B20" s="65"/>
      <c r="C20" s="67"/>
      <c r="D20" s="65"/>
      <c r="E20" s="65"/>
    </row>
    <row r="21" spans="1:5" x14ac:dyDescent="0.2">
      <c r="A21" s="25" t="s">
        <v>5392</v>
      </c>
      <c r="B21" s="28"/>
      <c r="C21" s="28"/>
      <c r="D21" s="28"/>
      <c r="E21" s="28"/>
    </row>
    <row r="22" spans="1:5" x14ac:dyDescent="0.2">
      <c r="A22" s="136" t="s">
        <v>5393</v>
      </c>
      <c r="B22" s="136"/>
      <c r="C22" s="136"/>
      <c r="D22" s="136"/>
      <c r="E22" s="136"/>
    </row>
    <row r="23" spans="1:5" x14ac:dyDescent="0.2">
      <c r="A23" s="25"/>
      <c r="B23" s="65"/>
      <c r="C23" s="65"/>
      <c r="D23" s="65"/>
      <c r="E23" s="2"/>
    </row>
    <row r="24" spans="1:5" ht="13.8" x14ac:dyDescent="0.25">
      <c r="A24" s="135" t="s">
        <v>5394</v>
      </c>
      <c r="B24" s="135"/>
      <c r="C24" s="135"/>
      <c r="D24" s="135"/>
      <c r="E24" s="135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5395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5396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5397</v>
      </c>
      <c r="B38" s="66"/>
      <c r="C38" s="65"/>
      <c r="D38" s="65"/>
      <c r="E38" s="65"/>
    </row>
    <row r="39" spans="1:5" ht="13.8" x14ac:dyDescent="0.25">
      <c r="A39" s="135" t="s">
        <v>61</v>
      </c>
      <c r="B39" s="135"/>
      <c r="C39" s="135"/>
      <c r="D39" s="135"/>
      <c r="E39" s="135"/>
    </row>
    <row r="40" spans="1:5" x14ac:dyDescent="0.2">
      <c r="A40" s="69" t="s">
        <v>5398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5399</v>
      </c>
      <c r="B44" s="70"/>
      <c r="C44" s="70"/>
      <c r="D44" s="70"/>
      <c r="E44" s="70"/>
    </row>
    <row r="45" spans="1:5" ht="12" customHeight="1" x14ac:dyDescent="0.25">
      <c r="A45" s="135" t="s">
        <v>62</v>
      </c>
      <c r="B45" s="135"/>
      <c r="C45" s="135"/>
      <c r="D45" s="135"/>
      <c r="E45" s="135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3.8" x14ac:dyDescent="0.25">
      <c r="A53" s="69" t="s">
        <v>5400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5401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5402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5403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5404</v>
      </c>
      <c r="B75" s="65" t="s">
        <v>5405</v>
      </c>
      <c r="C75" s="65"/>
      <c r="D75" s="65"/>
      <c r="E75" s="65"/>
    </row>
    <row r="76" spans="1:5" x14ac:dyDescent="0.2">
      <c r="A76" s="69" t="s">
        <v>5406</v>
      </c>
      <c r="B76" s="65" t="s">
        <v>5405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5407</v>
      </c>
      <c r="B79" s="65" t="s">
        <v>5408</v>
      </c>
      <c r="C79" s="65"/>
      <c r="D79" s="65"/>
      <c r="E79" s="65"/>
    </row>
    <row r="80" spans="1:5" x14ac:dyDescent="0.2">
      <c r="A80" s="69" t="s">
        <v>5409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2" thickBot="1" x14ac:dyDescent="0.25">
      <c r="A93" s="125" t="s">
        <v>43</v>
      </c>
      <c r="B93" s="126"/>
      <c r="C93" s="127"/>
      <c r="D93" s="128" t="s">
        <v>44</v>
      </c>
      <c r="E93" s="129"/>
    </row>
    <row r="94" spans="1:5" x14ac:dyDescent="0.2">
      <c r="A94" s="73" t="s">
        <v>23</v>
      </c>
      <c r="B94" s="130" t="s">
        <v>30</v>
      </c>
      <c r="C94" s="131"/>
      <c r="D94" s="3" t="s">
        <v>46</v>
      </c>
      <c r="E94" s="9">
        <v>8</v>
      </c>
    </row>
    <row r="95" spans="1:5" x14ac:dyDescent="0.2">
      <c r="A95" s="73" t="s">
        <v>24</v>
      </c>
      <c r="B95" s="132" t="s">
        <v>31</v>
      </c>
      <c r="C95" s="133"/>
      <c r="D95" s="3" t="s">
        <v>47</v>
      </c>
      <c r="E95" s="9">
        <v>7</v>
      </c>
    </row>
    <row r="96" spans="1:5" x14ac:dyDescent="0.2">
      <c r="A96" s="73" t="s">
        <v>3</v>
      </c>
      <c r="B96" s="132" t="s">
        <v>32</v>
      </c>
      <c r="C96" s="133"/>
      <c r="D96" s="3" t="s">
        <v>48</v>
      </c>
      <c r="E96" s="9">
        <v>6</v>
      </c>
    </row>
    <row r="97" spans="1:5" x14ac:dyDescent="0.2">
      <c r="A97" s="73" t="s">
        <v>25</v>
      </c>
      <c r="B97" s="132" t="s">
        <v>33</v>
      </c>
      <c r="C97" s="133"/>
      <c r="D97" s="3" t="s">
        <v>49</v>
      </c>
      <c r="E97" s="9">
        <v>5</v>
      </c>
    </row>
    <row r="98" spans="1:5" x14ac:dyDescent="0.2">
      <c r="A98" s="73" t="s">
        <v>26</v>
      </c>
      <c r="B98" s="132" t="s">
        <v>34</v>
      </c>
      <c r="C98" s="133"/>
      <c r="D98" s="3" t="s">
        <v>50</v>
      </c>
      <c r="E98" s="9">
        <v>4</v>
      </c>
    </row>
    <row r="99" spans="1:5" x14ac:dyDescent="0.2">
      <c r="A99" s="73" t="s">
        <v>27</v>
      </c>
      <c r="B99" s="132" t="s">
        <v>35</v>
      </c>
      <c r="C99" s="133"/>
      <c r="D99" s="3" t="s">
        <v>4</v>
      </c>
      <c r="E99" s="9">
        <v>3</v>
      </c>
    </row>
    <row r="100" spans="1:5" x14ac:dyDescent="0.2">
      <c r="A100" s="73" t="s">
        <v>2</v>
      </c>
      <c r="B100" s="132" t="s">
        <v>36</v>
      </c>
      <c r="C100" s="133"/>
      <c r="D100" s="3" t="s">
        <v>5</v>
      </c>
      <c r="E100" s="9">
        <v>2</v>
      </c>
    </row>
    <row r="101" spans="1:5" x14ac:dyDescent="0.2">
      <c r="A101" s="73" t="s">
        <v>28</v>
      </c>
      <c r="B101" s="132" t="s">
        <v>37</v>
      </c>
      <c r="C101" s="133"/>
      <c r="D101" s="3" t="s">
        <v>6</v>
      </c>
      <c r="E101" s="9">
        <v>1</v>
      </c>
    </row>
    <row r="102" spans="1:5" ht="13.2" thickBot="1" x14ac:dyDescent="0.25">
      <c r="A102" s="74" t="s">
        <v>29</v>
      </c>
      <c r="B102" s="139" t="s">
        <v>38</v>
      </c>
      <c r="C102" s="140"/>
      <c r="D102" s="5"/>
      <c r="E102" s="8"/>
    </row>
    <row r="103" spans="1:5" ht="13.2" thickBot="1" x14ac:dyDescent="0.25">
      <c r="A103" s="125" t="s">
        <v>68</v>
      </c>
      <c r="B103" s="126"/>
      <c r="C103" s="127"/>
      <c r="D103" s="128" t="s">
        <v>45</v>
      </c>
      <c r="E103" s="129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2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2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2" thickBot="1" x14ac:dyDescent="0.25">
      <c r="A111" s="77" t="s">
        <v>0</v>
      </c>
      <c r="B111" s="19">
        <v>1</v>
      </c>
      <c r="C111" s="20" t="s">
        <v>65</v>
      </c>
    </row>
    <row r="112" spans="1:5" ht="13.2" thickBot="1" x14ac:dyDescent="0.25">
      <c r="A112" s="125" t="s">
        <v>21</v>
      </c>
      <c r="B112" s="126"/>
      <c r="C112" s="129"/>
    </row>
    <row r="113" spans="1:3" x14ac:dyDescent="0.2">
      <c r="A113" s="73">
        <v>1</v>
      </c>
      <c r="B113" s="130" t="s">
        <v>40</v>
      </c>
      <c r="C113" s="131"/>
    </row>
    <row r="114" spans="1:3" x14ac:dyDescent="0.2">
      <c r="A114" s="73" t="s">
        <v>39</v>
      </c>
      <c r="B114" s="132" t="s">
        <v>41</v>
      </c>
      <c r="C114" s="133"/>
    </row>
    <row r="115" spans="1:3" x14ac:dyDescent="0.2">
      <c r="A115" s="74" t="s">
        <v>15</v>
      </c>
      <c r="B115" s="137" t="s">
        <v>42</v>
      </c>
      <c r="C115" s="138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9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6" x14ac:dyDescent="0.2"/>
  <cols>
    <col min="1" max="1" width="3.7265625" customWidth="1"/>
    <col min="2" max="2" width="18" bestFit="1" customWidth="1"/>
    <col min="3" max="3" width="18.26953125" customWidth="1"/>
    <col min="4" max="4" width="4.36328125" customWidth="1"/>
    <col min="5" max="5" width="9.453125" customWidth="1"/>
    <col min="6" max="6" width="12.453125" customWidth="1"/>
    <col min="7" max="7" width="13.453125" customWidth="1"/>
    <col min="8" max="8" width="11.90625" customWidth="1"/>
    <col min="9" max="9" width="6.26953125" customWidth="1"/>
    <col min="10" max="10" width="13.7265625" customWidth="1"/>
  </cols>
  <sheetData>
    <row r="1" spans="1:14" ht="19.8" x14ac:dyDescent="0.3">
      <c r="A1" s="134" t="s">
        <v>127</v>
      </c>
      <c r="B1" s="134"/>
      <c r="C1" s="134"/>
      <c r="D1" s="134"/>
      <c r="E1" s="134"/>
      <c r="F1" s="134"/>
      <c r="G1" s="134"/>
      <c r="H1" s="14"/>
    </row>
    <row r="2" spans="1:14" x14ac:dyDescent="0.2">
      <c r="A2" s="143" t="s">
        <v>138</v>
      </c>
      <c r="B2" s="143"/>
      <c r="C2" s="15"/>
      <c r="D2" s="15"/>
      <c r="E2" s="15"/>
      <c r="F2" s="15"/>
      <c r="G2" s="15"/>
      <c r="H2" s="15"/>
    </row>
    <row r="3" spans="1:14" x14ac:dyDescent="0.2">
      <c r="A3" s="144" t="s">
        <v>52</v>
      </c>
      <c r="B3" s="144"/>
      <c r="C3" s="15"/>
      <c r="D3" s="15"/>
      <c r="E3" s="15"/>
      <c r="F3" s="15"/>
      <c r="G3" s="15"/>
      <c r="H3" s="15"/>
    </row>
    <row r="4" spans="1:14" x14ac:dyDescent="0.2">
      <c r="A4" s="144" t="s">
        <v>55</v>
      </c>
      <c r="B4" s="144"/>
      <c r="C4" s="15"/>
      <c r="D4" s="15"/>
      <c r="E4" s="15"/>
      <c r="F4" s="15"/>
      <c r="G4" s="15"/>
      <c r="H4" s="15"/>
    </row>
    <row r="5" spans="1:14" x14ac:dyDescent="0.2">
      <c r="A5" s="144" t="s">
        <v>51</v>
      </c>
      <c r="B5" s="144"/>
      <c r="C5" s="15"/>
      <c r="D5" s="15"/>
      <c r="E5" s="15"/>
      <c r="F5" s="15"/>
      <c r="G5" s="15"/>
      <c r="H5" s="15"/>
    </row>
    <row r="6" spans="1:14" x14ac:dyDescent="0.2">
      <c r="A6" s="141" t="s">
        <v>128</v>
      </c>
      <c r="B6" s="141"/>
    </row>
    <row r="7" spans="1:14" x14ac:dyDescent="0.2">
      <c r="A7" s="141" t="s">
        <v>129</v>
      </c>
      <c r="B7" s="141"/>
      <c r="C7" s="142"/>
      <c r="D7" s="142"/>
      <c r="E7" s="142"/>
      <c r="F7" s="142"/>
    </row>
    <row r="9" spans="1:14" s="1" customFormat="1" ht="13.2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2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16"/>
  <sheetViews>
    <sheetView topLeftCell="A1092" zoomScale="70" zoomScaleNormal="70" workbookViewId="0">
      <selection activeCell="C1121" sqref="C1121"/>
    </sheetView>
  </sheetViews>
  <sheetFormatPr defaultColWidth="9" defaultRowHeight="13.2" x14ac:dyDescent="0.25"/>
  <cols>
    <col min="1" max="1" width="36.7265625" style="36" customWidth="1"/>
    <col min="2" max="2" width="21" style="31" customWidth="1"/>
    <col min="3" max="3" width="8" style="31" customWidth="1"/>
    <col min="4" max="4" width="9" style="31"/>
    <col min="5" max="5" width="11.453125" style="31" customWidth="1"/>
    <col min="6" max="6" width="9.36328125" style="31" customWidth="1"/>
    <col min="7" max="7" width="9" style="31"/>
    <col min="8" max="8" width="14.08984375" style="31" customWidth="1"/>
    <col min="9" max="9" width="11.453125" customWidth="1"/>
    <col min="10" max="10" width="8.7265625"/>
    <col min="11" max="13" width="9" style="31"/>
    <col min="14" max="14" width="8" style="31" customWidth="1"/>
    <col min="15" max="15" width="49.453125" style="31" customWidth="1"/>
    <col min="16" max="16384" width="9" style="31"/>
  </cols>
  <sheetData>
    <row r="1" spans="1:15" s="33" customFormat="1" ht="14.4" x14ac:dyDescent="0.3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4.4" x14ac:dyDescent="0.3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5412</v>
      </c>
      <c r="I2" s="42" t="s">
        <v>4828</v>
      </c>
      <c r="J2" s="42">
        <v>0.5</v>
      </c>
      <c r="K2" s="42"/>
      <c r="L2" s="42"/>
      <c r="M2" s="42"/>
      <c r="N2" s="13" t="s">
        <v>5381</v>
      </c>
      <c r="O2" s="27" t="s">
        <v>77</v>
      </c>
    </row>
    <row r="3" spans="1:15" ht="14.4" x14ac:dyDescent="0.3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5410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4.4" x14ac:dyDescent="0.3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4.4" x14ac:dyDescent="0.3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4.4" x14ac:dyDescent="0.3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4.4" x14ac:dyDescent="0.3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4.4" x14ac:dyDescent="0.3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5411</v>
      </c>
      <c r="J8" s="42">
        <v>87.5</v>
      </c>
      <c r="K8" s="42"/>
      <c r="L8" s="42"/>
      <c r="M8" s="42"/>
      <c r="O8" s="27" t="s">
        <v>83</v>
      </c>
    </row>
    <row r="9" spans="1:15" ht="14.4" x14ac:dyDescent="0.3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4.4" x14ac:dyDescent="0.25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4.4" x14ac:dyDescent="0.25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4.4" x14ac:dyDescent="0.25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4.4" x14ac:dyDescent="0.25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4.4" x14ac:dyDescent="0.25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4.4" x14ac:dyDescent="0.3">
      <c r="A15" s="60" t="s">
        <v>4846</v>
      </c>
      <c r="C15" s="32"/>
      <c r="E15" s="32"/>
      <c r="F15" s="32"/>
      <c r="O15" s="27" t="s">
        <v>90</v>
      </c>
    </row>
    <row r="16" spans="1:15" ht="14.4" x14ac:dyDescent="0.25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4.4" x14ac:dyDescent="0.25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4.4" x14ac:dyDescent="0.25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4.4" x14ac:dyDescent="0.3">
      <c r="A19" s="60" t="s">
        <v>4847</v>
      </c>
      <c r="C19" s="32"/>
      <c r="E19" s="32"/>
      <c r="F19" s="32"/>
      <c r="O19" s="27" t="s">
        <v>94</v>
      </c>
    </row>
    <row r="20" spans="1:15" ht="14.4" x14ac:dyDescent="0.25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4.4" x14ac:dyDescent="0.25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4.4" x14ac:dyDescent="0.25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4.4" x14ac:dyDescent="0.25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4.4" x14ac:dyDescent="0.3">
      <c r="A24" s="60" t="s">
        <v>4848</v>
      </c>
      <c r="B24" s="31" t="s">
        <v>5376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4.4" x14ac:dyDescent="0.25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4.4" x14ac:dyDescent="0.25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4.4" x14ac:dyDescent="0.25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4.4" x14ac:dyDescent="0.25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4.4" x14ac:dyDescent="0.25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4.4" x14ac:dyDescent="0.25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4.4" x14ac:dyDescent="0.25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4.4" x14ac:dyDescent="0.25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4.4" x14ac:dyDescent="0.25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4.4" x14ac:dyDescent="0.25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4.4" x14ac:dyDescent="0.25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4.4" x14ac:dyDescent="0.3">
      <c r="A36" s="60" t="s">
        <v>4849</v>
      </c>
      <c r="B36" s="31" t="s">
        <v>5377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4.4" x14ac:dyDescent="0.25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4.4" x14ac:dyDescent="0.25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4.4" x14ac:dyDescent="0.25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4.4" x14ac:dyDescent="0.25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4.4" x14ac:dyDescent="0.3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4.4" x14ac:dyDescent="0.25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4.4" x14ac:dyDescent="0.25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4.4" x14ac:dyDescent="0.25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4.4" x14ac:dyDescent="0.25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4.4" x14ac:dyDescent="0.25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4.4" x14ac:dyDescent="0.25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4.4" x14ac:dyDescent="0.3">
      <c r="A48" s="60" t="s">
        <v>4851</v>
      </c>
      <c r="C48" s="32"/>
      <c r="E48" s="32"/>
      <c r="F48" s="32"/>
      <c r="O48" s="27" t="s">
        <v>123</v>
      </c>
    </row>
    <row r="49" spans="1:15" ht="14.4" x14ac:dyDescent="0.25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4.4" x14ac:dyDescent="0.25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4.4" x14ac:dyDescent="0.25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5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5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5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5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5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4.4" x14ac:dyDescent="0.3">
      <c r="A57" s="60" t="s">
        <v>4852</v>
      </c>
      <c r="C57" s="32"/>
      <c r="E57" s="32"/>
      <c r="F57" s="32"/>
    </row>
    <row r="58" spans="1:15" x14ac:dyDescent="0.25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5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4.4" x14ac:dyDescent="0.3">
      <c r="A60" s="60" t="s">
        <v>4853</v>
      </c>
      <c r="E60" s="32"/>
      <c r="F60" s="32"/>
    </row>
    <row r="61" spans="1:15" x14ac:dyDescent="0.25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5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5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5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5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5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5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4.4" x14ac:dyDescent="0.3">
      <c r="A68" s="60" t="s">
        <v>4854</v>
      </c>
      <c r="C68" s="32"/>
      <c r="E68" s="32"/>
      <c r="F68" s="32"/>
    </row>
    <row r="69" spans="1:7" x14ac:dyDescent="0.25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5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5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5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5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5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5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4.4" x14ac:dyDescent="0.3">
      <c r="A76" s="60" t="s">
        <v>4855</v>
      </c>
      <c r="C76" s="32"/>
      <c r="E76" s="32"/>
      <c r="F76" s="32"/>
    </row>
    <row r="77" spans="1:7" x14ac:dyDescent="0.25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5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5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5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5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5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4.4" x14ac:dyDescent="0.3">
      <c r="A83" s="60" t="s">
        <v>4856</v>
      </c>
      <c r="C83" s="32"/>
      <c r="E83" s="32"/>
      <c r="F83" s="32"/>
    </row>
    <row r="84" spans="1:6" x14ac:dyDescent="0.25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5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5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5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5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5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5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5">
      <c r="A91" s="36" t="s">
        <v>314</v>
      </c>
      <c r="C91" s="37"/>
      <c r="D91" s="31" t="s">
        <v>149</v>
      </c>
      <c r="E91" s="37"/>
      <c r="F91" s="37"/>
    </row>
    <row r="92" spans="1:6" ht="14.4" x14ac:dyDescent="0.3">
      <c r="A92" s="60" t="s">
        <v>4857</v>
      </c>
      <c r="E92" s="32"/>
      <c r="F92" s="32"/>
    </row>
    <row r="93" spans="1:6" x14ac:dyDescent="0.25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5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5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5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4.4" x14ac:dyDescent="0.3">
      <c r="A97" s="60" t="s">
        <v>4858</v>
      </c>
      <c r="E97" s="32"/>
      <c r="F97" s="32"/>
    </row>
    <row r="98" spans="1:7" x14ac:dyDescent="0.25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5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5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5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5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5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5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5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5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4.4" x14ac:dyDescent="0.3">
      <c r="A107" s="60" t="s">
        <v>4859</v>
      </c>
      <c r="E107" s="32"/>
      <c r="F107" s="32"/>
    </row>
    <row r="108" spans="1:7" x14ac:dyDescent="0.25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5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5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5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5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5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5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5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4.4" x14ac:dyDescent="0.3">
      <c r="A116" s="60" t="s">
        <v>4860</v>
      </c>
      <c r="C116" s="32"/>
      <c r="E116" s="32"/>
      <c r="F116" s="32"/>
    </row>
    <row r="117" spans="1:7" x14ac:dyDescent="0.25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5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5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4.4" x14ac:dyDescent="0.3">
      <c r="A120" s="60" t="s">
        <v>4861</v>
      </c>
      <c r="C120" s="32"/>
      <c r="E120" s="32"/>
      <c r="F120" s="32"/>
    </row>
    <row r="121" spans="1:7" x14ac:dyDescent="0.25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5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5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5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5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5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5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4.4" x14ac:dyDescent="0.3">
      <c r="A128" s="60" t="s">
        <v>4862</v>
      </c>
      <c r="C128" s="32"/>
      <c r="E128" s="32"/>
      <c r="F128" s="32"/>
    </row>
    <row r="129" spans="1:7" x14ac:dyDescent="0.25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5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5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5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5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5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5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5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5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5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5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4.4" x14ac:dyDescent="0.3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5">
      <c r="A141" s="36" t="s">
        <v>5433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5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5">
      <c r="A143" s="36" t="s">
        <v>401</v>
      </c>
      <c r="C143" s="37"/>
      <c r="D143" s="31" t="s">
        <v>149</v>
      </c>
      <c r="E143" s="37"/>
      <c r="F143" s="37"/>
    </row>
    <row r="144" spans="1:7" x14ac:dyDescent="0.25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5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5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5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5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5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5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5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5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5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5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5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5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5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4.4" x14ac:dyDescent="0.3">
      <c r="A158" s="60" t="s">
        <v>4864</v>
      </c>
      <c r="C158" s="32"/>
      <c r="E158" s="32"/>
      <c r="F158" s="32"/>
    </row>
    <row r="159" spans="1:7" x14ac:dyDescent="0.25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5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5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5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5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5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5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5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4.4" x14ac:dyDescent="0.3">
      <c r="A167" s="60" t="s">
        <v>4865</v>
      </c>
      <c r="E167" s="32"/>
      <c r="F167" s="32"/>
    </row>
    <row r="168" spans="1:6" x14ac:dyDescent="0.25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5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5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5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4.4" x14ac:dyDescent="0.3">
      <c r="A172" s="60" t="s">
        <v>4866</v>
      </c>
      <c r="C172" s="32"/>
      <c r="E172" s="32"/>
      <c r="F172" s="32"/>
    </row>
    <row r="173" spans="1:6" x14ac:dyDescent="0.25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5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5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5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5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4.4" x14ac:dyDescent="0.3">
      <c r="A178" s="60" t="s">
        <v>4867</v>
      </c>
      <c r="C178" s="32"/>
      <c r="E178" s="32"/>
      <c r="F178" s="32"/>
    </row>
    <row r="179" spans="1:7" x14ac:dyDescent="0.25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5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5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5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5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4.4" x14ac:dyDescent="0.3">
      <c r="A184" s="60" t="s">
        <v>4868</v>
      </c>
      <c r="B184" s="32"/>
      <c r="C184" s="32"/>
      <c r="D184" s="32"/>
      <c r="E184" s="32"/>
      <c r="F184" s="32"/>
    </row>
    <row r="185" spans="1:7" x14ac:dyDescent="0.25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5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5">
      <c r="A187" s="61" t="s">
        <v>4869</v>
      </c>
      <c r="C187" s="32"/>
      <c r="E187" s="32"/>
      <c r="F187" s="32"/>
    </row>
    <row r="188" spans="1:7" x14ac:dyDescent="0.25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5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5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5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5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5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5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5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5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4.4" x14ac:dyDescent="0.3">
      <c r="A197" s="60" t="s">
        <v>4870</v>
      </c>
      <c r="C197" s="32"/>
      <c r="E197" s="32"/>
      <c r="F197" s="32"/>
    </row>
    <row r="198" spans="1:7" x14ac:dyDescent="0.25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5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5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5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5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4.4" x14ac:dyDescent="0.3">
      <c r="A203" s="60" t="s">
        <v>4871</v>
      </c>
      <c r="C203" s="32"/>
      <c r="E203" s="32"/>
      <c r="F203" s="32"/>
    </row>
    <row r="204" spans="1:7" x14ac:dyDescent="0.25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5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5">
      <c r="A206" s="36" t="s">
        <v>502</v>
      </c>
      <c r="C206" s="37"/>
      <c r="D206" s="31" t="s">
        <v>189</v>
      </c>
      <c r="E206" s="37"/>
      <c r="F206" s="37"/>
    </row>
    <row r="207" spans="1:7" x14ac:dyDescent="0.25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4.4" x14ac:dyDescent="0.3">
      <c r="A208" s="60" t="s">
        <v>4872</v>
      </c>
      <c r="C208" s="32"/>
      <c r="E208" s="32"/>
      <c r="F208" s="32"/>
    </row>
    <row r="209" spans="1:7" x14ac:dyDescent="0.25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5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5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5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5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5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5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5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5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5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5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5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5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5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5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5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5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5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5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5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5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5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4.4" x14ac:dyDescent="0.3">
      <c r="A231" s="60" t="s">
        <v>4873</v>
      </c>
      <c r="C231" s="32"/>
      <c r="E231" s="32"/>
      <c r="F231" s="32"/>
    </row>
    <row r="232" spans="1:7" x14ac:dyDescent="0.25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5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5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5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5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5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5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5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5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5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4.4" x14ac:dyDescent="0.3">
      <c r="A242" s="60" t="s">
        <v>4874</v>
      </c>
      <c r="C242" s="32"/>
      <c r="E242" s="32"/>
      <c r="F242" s="32"/>
    </row>
    <row r="243" spans="1:7" x14ac:dyDescent="0.25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5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5">
      <c r="A245" s="36" t="s">
        <v>568</v>
      </c>
      <c r="C245" s="37"/>
      <c r="D245" s="31" t="s">
        <v>149</v>
      </c>
      <c r="E245" s="37"/>
      <c r="F245" s="37"/>
    </row>
    <row r="246" spans="1:7" x14ac:dyDescent="0.25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5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5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5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5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5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5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5">
      <c r="A253" s="36" t="s">
        <v>581</v>
      </c>
      <c r="C253" s="37"/>
      <c r="D253" s="31" t="s">
        <v>149</v>
      </c>
      <c r="E253" s="37"/>
      <c r="F253" s="37"/>
    </row>
    <row r="254" spans="1:7" x14ac:dyDescent="0.25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5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5">
      <c r="A256" s="36" t="s">
        <v>586</v>
      </c>
      <c r="C256" s="37"/>
      <c r="D256" s="31" t="s">
        <v>149</v>
      </c>
      <c r="E256" s="37"/>
      <c r="F256" s="37"/>
    </row>
    <row r="257" spans="1:7" x14ac:dyDescent="0.25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5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5">
      <c r="A259" s="36" t="s">
        <v>591</v>
      </c>
      <c r="C259" s="37"/>
      <c r="D259" s="31" t="s">
        <v>149</v>
      </c>
      <c r="E259" s="37"/>
      <c r="F259" s="37"/>
    </row>
    <row r="260" spans="1:7" x14ac:dyDescent="0.25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4.4" x14ac:dyDescent="0.3">
      <c r="A261" s="60" t="s">
        <v>4875</v>
      </c>
      <c r="C261" s="32"/>
      <c r="E261" s="32"/>
      <c r="F261" s="32"/>
    </row>
    <row r="262" spans="1:7" x14ac:dyDescent="0.25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5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5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5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5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4.4" x14ac:dyDescent="0.3">
      <c r="A267" s="60" t="s">
        <v>4876</v>
      </c>
      <c r="C267" s="32"/>
      <c r="E267" s="32"/>
      <c r="F267" s="32"/>
    </row>
    <row r="268" spans="1:7" x14ac:dyDescent="0.25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5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5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5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5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4.4" x14ac:dyDescent="0.3">
      <c r="A273" s="60" t="s">
        <v>4877</v>
      </c>
      <c r="C273" s="32"/>
      <c r="E273" s="32"/>
      <c r="F273" s="32"/>
    </row>
    <row r="274" spans="1:7" x14ac:dyDescent="0.25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5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4.4" x14ac:dyDescent="0.3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5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5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5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5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5">
      <c r="A281" s="36" t="s">
        <v>622</v>
      </c>
      <c r="C281" s="37"/>
      <c r="D281" s="31" t="s">
        <v>149</v>
      </c>
      <c r="E281" s="37"/>
      <c r="F281" s="37"/>
    </row>
    <row r="282" spans="1:7" x14ac:dyDescent="0.25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5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5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4.4" x14ac:dyDescent="0.3">
      <c r="A285" s="60" t="s">
        <v>4879</v>
      </c>
      <c r="C285" s="32"/>
      <c r="E285" s="32"/>
      <c r="F285" s="32"/>
    </row>
    <row r="286" spans="1:7" x14ac:dyDescent="0.25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4.4" x14ac:dyDescent="0.3">
      <c r="A287" s="60" t="s">
        <v>4880</v>
      </c>
      <c r="C287" s="32"/>
      <c r="E287" s="32"/>
      <c r="F287" s="32"/>
    </row>
    <row r="288" spans="1:7" x14ac:dyDescent="0.25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5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5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5">
      <c r="A291" s="36" t="s">
        <v>637</v>
      </c>
      <c r="C291" s="37"/>
      <c r="D291" s="31" t="s">
        <v>149</v>
      </c>
      <c r="E291" s="37"/>
      <c r="F291" s="37"/>
    </row>
    <row r="292" spans="1:7" ht="14.4" x14ac:dyDescent="0.3">
      <c r="A292" s="60" t="s">
        <v>4881</v>
      </c>
      <c r="C292" s="32"/>
      <c r="E292" s="32"/>
      <c r="F292" s="32"/>
    </row>
    <row r="293" spans="1:7" x14ac:dyDescent="0.25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5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5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5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5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5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5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5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5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5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4.4" x14ac:dyDescent="0.3">
      <c r="A303" s="60" t="s">
        <v>4882</v>
      </c>
      <c r="C303" s="32"/>
      <c r="E303" s="32"/>
      <c r="F303" s="32"/>
    </row>
    <row r="304" spans="1:7" x14ac:dyDescent="0.25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5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5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5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5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5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5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5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4.4" x14ac:dyDescent="0.3">
      <c r="A312" s="60" t="s">
        <v>4883</v>
      </c>
      <c r="C312" s="32"/>
      <c r="E312" s="32"/>
      <c r="F312" s="32"/>
    </row>
    <row r="313" spans="1:7" x14ac:dyDescent="0.25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5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5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5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5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4.4" x14ac:dyDescent="0.3">
      <c r="A318" s="60" t="s">
        <v>4884</v>
      </c>
      <c r="C318" s="32"/>
      <c r="E318" s="32"/>
      <c r="F318" s="32"/>
    </row>
    <row r="319" spans="1:7" x14ac:dyDescent="0.25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5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5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5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5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5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5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5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4.4" x14ac:dyDescent="0.3">
      <c r="A327" s="60" t="s">
        <v>4885</v>
      </c>
      <c r="C327" s="32"/>
      <c r="E327" s="32"/>
      <c r="F327" s="32"/>
    </row>
    <row r="328" spans="1:7" x14ac:dyDescent="0.25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5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5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5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5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4.4" x14ac:dyDescent="0.3">
      <c r="A333" s="60" t="s">
        <v>4886</v>
      </c>
      <c r="C333" s="32"/>
      <c r="E333" s="32"/>
      <c r="F333" s="32"/>
    </row>
    <row r="334" spans="1:7" x14ac:dyDescent="0.25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5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5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4.4" x14ac:dyDescent="0.3">
      <c r="A337" s="60" t="s">
        <v>4887</v>
      </c>
      <c r="C337" s="32"/>
      <c r="E337" s="32"/>
      <c r="F337" s="32"/>
    </row>
    <row r="338" spans="1:7" x14ac:dyDescent="0.25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5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5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5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5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5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5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5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5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5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5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5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5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5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5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5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5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5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5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5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4.4" x14ac:dyDescent="0.3">
      <c r="A358" s="60" t="s">
        <v>4888</v>
      </c>
      <c r="C358" s="32"/>
      <c r="E358" s="32"/>
      <c r="F358" s="32"/>
    </row>
    <row r="359" spans="1:7" x14ac:dyDescent="0.25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5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5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5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5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5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4.4" x14ac:dyDescent="0.3">
      <c r="A365" s="60" t="s">
        <v>4889</v>
      </c>
      <c r="C365" s="32"/>
      <c r="E365" s="32"/>
      <c r="F365" s="32"/>
    </row>
    <row r="366" spans="1:7" x14ac:dyDescent="0.25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5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4.4" x14ac:dyDescent="0.3">
      <c r="A368" s="60" t="s">
        <v>4890</v>
      </c>
      <c r="C368" s="32"/>
      <c r="E368" s="32"/>
      <c r="F368" s="32"/>
    </row>
    <row r="369" spans="1:6" x14ac:dyDescent="0.25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5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5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5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4.4" x14ac:dyDescent="0.3">
      <c r="A373" s="60" t="s">
        <v>4891</v>
      </c>
      <c r="C373" s="32"/>
      <c r="E373" s="32"/>
      <c r="F373" s="32"/>
    </row>
    <row r="374" spans="1:6" x14ac:dyDescent="0.25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5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4.4" x14ac:dyDescent="0.3">
      <c r="A376" s="60" t="s">
        <v>4892</v>
      </c>
      <c r="C376" s="32"/>
      <c r="E376" s="32"/>
      <c r="F376" s="32"/>
    </row>
    <row r="377" spans="1:6" x14ac:dyDescent="0.25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5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5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5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5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5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5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5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4.4" x14ac:dyDescent="0.3">
      <c r="A385" s="60" t="s">
        <v>4893</v>
      </c>
      <c r="C385" s="32"/>
      <c r="E385" s="32"/>
      <c r="F385" s="32"/>
    </row>
    <row r="386" spans="1:7" x14ac:dyDescent="0.25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5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5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5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5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5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5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5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5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5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5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4.4" x14ac:dyDescent="0.3">
      <c r="A397" s="60" t="s">
        <v>4894</v>
      </c>
      <c r="C397" s="32"/>
      <c r="E397" s="32"/>
      <c r="F397" s="32"/>
    </row>
    <row r="398" spans="1:7" x14ac:dyDescent="0.25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5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5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5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5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4.4" x14ac:dyDescent="0.3">
      <c r="A403" s="60" t="s">
        <v>4895</v>
      </c>
      <c r="C403" s="32"/>
      <c r="E403" s="32"/>
      <c r="F403" s="32"/>
    </row>
    <row r="404" spans="1:7" x14ac:dyDescent="0.25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5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5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5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5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4.4" x14ac:dyDescent="0.3">
      <c r="A409" s="60" t="s">
        <v>4896</v>
      </c>
      <c r="C409" s="32"/>
      <c r="E409" s="32"/>
      <c r="F409" s="32"/>
    </row>
    <row r="410" spans="1:7" x14ac:dyDescent="0.25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4.4" x14ac:dyDescent="0.3">
      <c r="A411" s="60" t="s">
        <v>4897</v>
      </c>
      <c r="C411" s="32"/>
      <c r="E411" s="32"/>
      <c r="F411" s="32"/>
    </row>
    <row r="412" spans="1:7" x14ac:dyDescent="0.25">
      <c r="A412" s="36" t="s">
        <v>835</v>
      </c>
      <c r="C412" s="37"/>
      <c r="D412" s="31" t="s">
        <v>149</v>
      </c>
      <c r="E412" s="37"/>
      <c r="F412" s="37"/>
    </row>
    <row r="413" spans="1:7" x14ac:dyDescent="0.25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5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5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4.4" x14ac:dyDescent="0.3">
      <c r="A416" s="60" t="s">
        <v>4898</v>
      </c>
      <c r="C416" s="32"/>
      <c r="E416" s="32"/>
      <c r="F416" s="32"/>
    </row>
    <row r="417" spans="1:6" x14ac:dyDescent="0.25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5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5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5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5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4.4" x14ac:dyDescent="0.3">
      <c r="A422" s="60" t="s">
        <v>4899</v>
      </c>
      <c r="C422" s="32"/>
      <c r="E422" s="32"/>
      <c r="F422" s="32"/>
    </row>
    <row r="423" spans="1:6" x14ac:dyDescent="0.25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5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5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4.4" x14ac:dyDescent="0.3">
      <c r="A426" s="60" t="s">
        <v>4900</v>
      </c>
      <c r="C426" s="32"/>
      <c r="E426" s="32"/>
      <c r="F426" s="32"/>
    </row>
    <row r="427" spans="1:6" x14ac:dyDescent="0.25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5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5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5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5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5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5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4.4" x14ac:dyDescent="0.3">
      <c r="A434" s="60" t="s">
        <v>4901</v>
      </c>
      <c r="C434" s="32"/>
      <c r="E434" s="32"/>
      <c r="F434" s="32"/>
    </row>
    <row r="435" spans="1:7" x14ac:dyDescent="0.25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5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5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5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5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5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5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5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5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5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4.4" x14ac:dyDescent="0.3">
      <c r="A445" s="60" t="s">
        <v>4902</v>
      </c>
      <c r="C445" s="32"/>
      <c r="E445" s="32"/>
      <c r="F445" s="32"/>
    </row>
    <row r="446" spans="1:7" x14ac:dyDescent="0.25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5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5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4.4" x14ac:dyDescent="0.3">
      <c r="A449" s="60" t="s">
        <v>4903</v>
      </c>
      <c r="C449" s="32"/>
      <c r="E449" s="32"/>
      <c r="F449" s="32"/>
    </row>
    <row r="450" spans="1:7" x14ac:dyDescent="0.25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5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5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5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5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5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5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5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5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5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5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5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5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5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5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5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5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5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5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5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5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5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5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5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5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5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5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5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5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5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5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5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5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5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5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5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5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5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5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5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5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5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5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5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5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5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5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5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5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5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5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5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5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5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5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5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5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5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5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5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5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5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5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5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5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5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5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5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5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5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5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5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5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5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5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5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5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5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5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5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5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5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5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5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5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5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5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5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5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5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5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5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5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5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5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5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5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5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5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5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5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5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5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5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5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5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5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5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5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5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5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5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5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5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5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5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5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5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5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5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5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5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5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5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5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5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5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5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5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5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5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5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5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5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5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5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5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5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5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5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5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5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5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5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4.4" x14ac:dyDescent="0.3">
      <c r="A594" s="60" t="s">
        <v>4904</v>
      </c>
      <c r="C594" s="32"/>
      <c r="D594" s="32" t="s">
        <v>189</v>
      </c>
      <c r="E594" s="37" t="s">
        <v>147</v>
      </c>
      <c r="F594" s="32"/>
    </row>
    <row r="595" spans="1:7" x14ac:dyDescent="0.25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5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5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5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5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5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5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5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5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5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5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5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5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5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5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5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5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5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5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5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5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5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5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5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5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5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5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5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5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5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5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5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5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5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5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5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5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5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5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5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4.4" x14ac:dyDescent="0.3">
      <c r="A635" s="60" t="s">
        <v>4905</v>
      </c>
      <c r="E635" s="32"/>
      <c r="F635" s="32"/>
    </row>
    <row r="636" spans="1:7" x14ac:dyDescent="0.25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5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5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4.4" x14ac:dyDescent="0.3">
      <c r="A639" s="60" t="s">
        <v>4906</v>
      </c>
      <c r="E639" s="32"/>
      <c r="F639" s="32"/>
    </row>
    <row r="640" spans="1:7" x14ac:dyDescent="0.25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5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5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5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5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4.4" x14ac:dyDescent="0.3">
      <c r="A645" s="60" t="s">
        <v>4907</v>
      </c>
      <c r="C645" s="32"/>
      <c r="E645" s="32"/>
      <c r="F645" s="32"/>
    </row>
    <row r="646" spans="1:6" x14ac:dyDescent="0.25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5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4.4" x14ac:dyDescent="0.3">
      <c r="A648" s="60" t="s">
        <v>4908</v>
      </c>
      <c r="C648" s="32"/>
      <c r="E648" s="32"/>
      <c r="F648" s="32"/>
    </row>
    <row r="649" spans="1:6" x14ac:dyDescent="0.25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5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5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4.4" x14ac:dyDescent="0.3">
      <c r="A652" s="60" t="s">
        <v>4909</v>
      </c>
      <c r="C652" s="32"/>
      <c r="E652" s="32"/>
      <c r="F652" s="32"/>
    </row>
    <row r="653" spans="1:6" x14ac:dyDescent="0.25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5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4.4" x14ac:dyDescent="0.3">
      <c r="A655" s="60" t="s">
        <v>4910</v>
      </c>
      <c r="C655" s="32"/>
      <c r="E655" s="32"/>
      <c r="F655" s="32"/>
    </row>
    <row r="656" spans="1:6" x14ac:dyDescent="0.25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5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5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5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5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5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5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5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5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5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5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4.4" x14ac:dyDescent="0.3">
      <c r="A667" s="60" t="s">
        <v>4911</v>
      </c>
      <c r="C667" s="32"/>
      <c r="E667" s="32"/>
      <c r="F667" s="32"/>
    </row>
    <row r="668" spans="1:7" x14ac:dyDescent="0.25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5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4.4" x14ac:dyDescent="0.3">
      <c r="A670" s="60" t="s">
        <v>4912</v>
      </c>
      <c r="C670" s="32"/>
      <c r="E670" s="32"/>
      <c r="F670" s="32"/>
    </row>
    <row r="671" spans="1:7" x14ac:dyDescent="0.25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5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5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5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5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5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5">
      <c r="A677" s="36" t="s">
        <v>1293</v>
      </c>
      <c r="C677" s="37"/>
      <c r="E677" s="37"/>
      <c r="F677" s="37"/>
    </row>
    <row r="678" spans="1:7" x14ac:dyDescent="0.25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5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5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5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5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5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5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4.4" x14ac:dyDescent="0.3">
      <c r="A685" s="60" t="s">
        <v>4913</v>
      </c>
      <c r="E685" s="32"/>
      <c r="F685" s="32"/>
    </row>
    <row r="686" spans="1:7" x14ac:dyDescent="0.25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5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5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5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5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5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4.4" x14ac:dyDescent="0.3">
      <c r="A692" s="60" t="s">
        <v>4914</v>
      </c>
    </row>
    <row r="693" spans="1:6" x14ac:dyDescent="0.25">
      <c r="A693" s="36" t="s">
        <v>5429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5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5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5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5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5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5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5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5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5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5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5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5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5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5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5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4.4" x14ac:dyDescent="0.3">
      <c r="A709" s="60" t="s">
        <v>4915</v>
      </c>
      <c r="C709" s="32"/>
      <c r="E709" s="32"/>
      <c r="F709" s="32"/>
    </row>
    <row r="710" spans="1:7" x14ac:dyDescent="0.25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4.4" x14ac:dyDescent="0.3">
      <c r="A711" s="60" t="s">
        <v>4916</v>
      </c>
      <c r="C711" s="32"/>
      <c r="E711" s="32"/>
      <c r="F711" s="32"/>
    </row>
    <row r="712" spans="1:7" x14ac:dyDescent="0.25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5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5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5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4.4" x14ac:dyDescent="0.3">
      <c r="A716" s="60" t="s">
        <v>4917</v>
      </c>
      <c r="C716" s="32"/>
      <c r="E716" s="32"/>
      <c r="F716" s="32"/>
    </row>
    <row r="717" spans="1:7" x14ac:dyDescent="0.25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5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5">
      <c r="A719" s="36" t="s">
        <v>1355</v>
      </c>
      <c r="B719" s="31" t="s">
        <v>5382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5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4.4" x14ac:dyDescent="0.3">
      <c r="A721" s="60" t="s">
        <v>4918</v>
      </c>
      <c r="B721" s="31" t="s">
        <v>5382</v>
      </c>
      <c r="C721" s="32"/>
      <c r="E721" s="32"/>
      <c r="F721" s="32"/>
    </row>
    <row r="722" spans="1:7" x14ac:dyDescent="0.25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5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4.4" x14ac:dyDescent="0.3">
      <c r="A724" s="60" t="s">
        <v>4919</v>
      </c>
      <c r="C724" s="32"/>
      <c r="E724" s="32"/>
      <c r="F724" s="32"/>
    </row>
    <row r="725" spans="1:7" x14ac:dyDescent="0.25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5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5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4.4" x14ac:dyDescent="0.3">
      <c r="A728" s="60" t="s">
        <v>4920</v>
      </c>
      <c r="C728" s="32"/>
      <c r="E728" s="32"/>
      <c r="F728" s="32"/>
    </row>
    <row r="729" spans="1:7" x14ac:dyDescent="0.25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5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5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5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5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5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5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5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4.4" x14ac:dyDescent="0.3">
      <c r="A737" s="60" t="s">
        <v>4921</v>
      </c>
      <c r="C737" s="32"/>
      <c r="E737" s="32"/>
      <c r="F737" s="32"/>
    </row>
    <row r="738" spans="1:7" x14ac:dyDescent="0.25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5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5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4.4" x14ac:dyDescent="0.3">
      <c r="A741" s="60" t="s">
        <v>4922</v>
      </c>
      <c r="C741" s="32"/>
      <c r="E741" s="32"/>
      <c r="F741" s="32"/>
    </row>
    <row r="742" spans="1:7" x14ac:dyDescent="0.25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5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5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4.4" x14ac:dyDescent="0.3">
      <c r="A745" s="60" t="s">
        <v>4923</v>
      </c>
      <c r="C745" s="32"/>
      <c r="E745" s="32"/>
      <c r="F745" s="32"/>
    </row>
    <row r="746" spans="1:7" x14ac:dyDescent="0.25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5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5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5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5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5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5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5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5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4.4" x14ac:dyDescent="0.3">
      <c r="A755" s="60" t="s">
        <v>4924</v>
      </c>
      <c r="C755" s="32"/>
      <c r="E755" s="32"/>
      <c r="F755" s="32"/>
    </row>
    <row r="756" spans="1:7" x14ac:dyDescent="0.25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5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5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5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5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5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4.4" x14ac:dyDescent="0.3">
      <c r="A762" s="60" t="s">
        <v>4925</v>
      </c>
      <c r="C762" s="32"/>
      <c r="E762" s="32"/>
      <c r="F762" s="32"/>
    </row>
    <row r="763" spans="1:7" x14ac:dyDescent="0.25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5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5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5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5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5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4.4" x14ac:dyDescent="0.3">
      <c r="A769" s="60" t="s">
        <v>4926</v>
      </c>
      <c r="C769" s="32"/>
      <c r="E769" s="32"/>
      <c r="F769" s="32"/>
    </row>
    <row r="770" spans="1:7" x14ac:dyDescent="0.25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5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5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5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5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4.4" x14ac:dyDescent="0.3">
      <c r="A775" s="60" t="s">
        <v>4927</v>
      </c>
      <c r="C775" s="32"/>
      <c r="E775" s="32"/>
      <c r="F775" s="32"/>
    </row>
    <row r="776" spans="1:7" x14ac:dyDescent="0.25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5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5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5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4.4" x14ac:dyDescent="0.3">
      <c r="A780" s="60" t="s">
        <v>4928</v>
      </c>
      <c r="C780" s="32"/>
      <c r="E780" s="32"/>
      <c r="F780" s="32"/>
    </row>
    <row r="781" spans="1:7" x14ac:dyDescent="0.25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5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5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5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5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5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5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5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5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4.4" x14ac:dyDescent="0.3">
      <c r="A790" s="60" t="s">
        <v>4929</v>
      </c>
    </row>
    <row r="791" spans="1:7" x14ac:dyDescent="0.25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5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5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5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5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5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4.4" x14ac:dyDescent="0.3">
      <c r="A797" s="60" t="s">
        <v>4930</v>
      </c>
      <c r="C797" s="32"/>
      <c r="E797" s="32"/>
      <c r="F797" s="32"/>
    </row>
    <row r="798" spans="1:7" x14ac:dyDescent="0.25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5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5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4.4" x14ac:dyDescent="0.3">
      <c r="A801" s="60" t="s">
        <v>4931</v>
      </c>
      <c r="C801" s="32"/>
      <c r="E801" s="32"/>
      <c r="F801" s="32"/>
    </row>
    <row r="802" spans="1:7" x14ac:dyDescent="0.25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5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4.4" x14ac:dyDescent="0.3">
      <c r="A804" s="60" t="s">
        <v>4932</v>
      </c>
      <c r="C804" s="32"/>
      <c r="E804" s="32"/>
      <c r="F804" s="32"/>
    </row>
    <row r="805" spans="1:7" x14ac:dyDescent="0.25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5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5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5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5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5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5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5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5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5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4.4" x14ac:dyDescent="0.3">
      <c r="A815" s="60" t="s">
        <v>4933</v>
      </c>
      <c r="E815" s="32"/>
      <c r="F815" s="32"/>
    </row>
    <row r="816" spans="1:7" x14ac:dyDescent="0.25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5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5">
      <c r="A818" s="36" t="s">
        <v>1508</v>
      </c>
      <c r="C818" s="37"/>
      <c r="D818" s="31" t="s">
        <v>149</v>
      </c>
      <c r="E818" s="37"/>
      <c r="F818" s="37"/>
    </row>
    <row r="819" spans="1:7" x14ac:dyDescent="0.25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4.4" x14ac:dyDescent="0.3">
      <c r="A820" s="60" t="s">
        <v>4934</v>
      </c>
      <c r="C820" s="32"/>
      <c r="E820" s="32"/>
      <c r="F820" s="32"/>
    </row>
    <row r="821" spans="1:7" x14ac:dyDescent="0.25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5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5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5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5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5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5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5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5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5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5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5">
      <c r="A832" s="36" t="s">
        <v>1532</v>
      </c>
      <c r="C832" s="37"/>
      <c r="D832" s="31" t="s">
        <v>149</v>
      </c>
      <c r="E832" s="37"/>
      <c r="F832" s="37"/>
    </row>
    <row r="833" spans="1:7" x14ac:dyDescent="0.25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5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5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4.4" x14ac:dyDescent="0.3">
      <c r="A836" s="60" t="s">
        <v>4935</v>
      </c>
      <c r="C836" s="32"/>
      <c r="E836" s="32"/>
      <c r="F836" s="32"/>
    </row>
    <row r="837" spans="1:7" x14ac:dyDescent="0.25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5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5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5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4.4" x14ac:dyDescent="0.3">
      <c r="A841" s="60" t="s">
        <v>4936</v>
      </c>
      <c r="C841" s="32"/>
      <c r="E841" s="32"/>
      <c r="F841" s="32"/>
    </row>
    <row r="842" spans="1:7" x14ac:dyDescent="0.25">
      <c r="A842" s="36" t="s">
        <v>1547</v>
      </c>
      <c r="C842" s="37"/>
      <c r="D842" s="31" t="s">
        <v>149</v>
      </c>
      <c r="E842" s="37"/>
      <c r="F842" s="37"/>
    </row>
    <row r="843" spans="1:7" x14ac:dyDescent="0.25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5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5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5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5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5">
      <c r="A848" s="36" t="s">
        <v>1558</v>
      </c>
      <c r="B848" s="31" t="s">
        <v>5378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5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5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5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5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5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5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5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5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4.4" x14ac:dyDescent="0.3">
      <c r="A857" s="60" t="s">
        <v>4937</v>
      </c>
      <c r="C857" s="32"/>
      <c r="E857" s="32"/>
      <c r="F857" s="32"/>
    </row>
    <row r="858" spans="1:7" x14ac:dyDescent="0.25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5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5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5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5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5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5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5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5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5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4.4" x14ac:dyDescent="0.3">
      <c r="A868" s="60" t="s">
        <v>4938</v>
      </c>
      <c r="E868" s="32"/>
      <c r="F868" s="32"/>
    </row>
    <row r="869" spans="1:7" x14ac:dyDescent="0.25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5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5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5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5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4.4" x14ac:dyDescent="0.3">
      <c r="A874" s="60" t="s">
        <v>4939</v>
      </c>
      <c r="E874" s="32"/>
      <c r="F874" s="32"/>
    </row>
    <row r="875" spans="1:7" x14ac:dyDescent="0.25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5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5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5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5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5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5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5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5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4.4" x14ac:dyDescent="0.3">
      <c r="A884" s="60" t="s">
        <v>4940</v>
      </c>
      <c r="C884" s="32"/>
      <c r="E884" s="32"/>
      <c r="F884" s="32"/>
    </row>
    <row r="885" spans="1:7" x14ac:dyDescent="0.25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5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5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5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4.4" x14ac:dyDescent="0.3">
      <c r="A889" s="60" t="s">
        <v>4941</v>
      </c>
      <c r="C889" s="32"/>
      <c r="E889" s="32"/>
      <c r="F889" s="32"/>
    </row>
    <row r="890" spans="1:7" x14ac:dyDescent="0.25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5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5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5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5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5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5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5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5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5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5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4.4" x14ac:dyDescent="0.3">
      <c r="A901" s="60" t="s">
        <v>4942</v>
      </c>
      <c r="C901" s="32"/>
      <c r="E901" s="32"/>
      <c r="F901" s="32"/>
    </row>
    <row r="902" spans="1:7" x14ac:dyDescent="0.25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5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5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5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4.4" x14ac:dyDescent="0.3">
      <c r="A906" s="60" t="s">
        <v>4943</v>
      </c>
      <c r="C906" s="32"/>
      <c r="E906" s="32"/>
      <c r="F906" s="32"/>
    </row>
    <row r="907" spans="1:7" x14ac:dyDescent="0.25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5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5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5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5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5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5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4.4" x14ac:dyDescent="0.3">
      <c r="A914" s="60" t="s">
        <v>4944</v>
      </c>
      <c r="C914" s="32"/>
      <c r="E914" s="32"/>
      <c r="F914" s="32"/>
    </row>
    <row r="915" spans="1:7" x14ac:dyDescent="0.25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5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5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5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5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4.4" x14ac:dyDescent="0.3">
      <c r="A920" s="60" t="s">
        <v>4945</v>
      </c>
      <c r="C920" s="32"/>
      <c r="E920" s="32"/>
      <c r="F920" s="32"/>
    </row>
    <row r="921" spans="1:7" x14ac:dyDescent="0.25">
      <c r="A921" s="36" t="s">
        <v>1672</v>
      </c>
      <c r="C921" s="37"/>
      <c r="D921" s="31" t="s">
        <v>189</v>
      </c>
      <c r="E921" s="37"/>
      <c r="F921" s="37"/>
    </row>
    <row r="922" spans="1:7" x14ac:dyDescent="0.25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5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5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5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5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5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5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5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5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5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5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5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5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5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5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5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5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5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5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4.4" x14ac:dyDescent="0.3">
      <c r="A941" s="115" t="s">
        <v>5437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5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5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5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5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5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5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5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5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4.4" x14ac:dyDescent="0.3">
      <c r="A950" s="60" t="s">
        <v>4946</v>
      </c>
      <c r="C950" s="32"/>
      <c r="E950" s="32"/>
      <c r="F950" s="32"/>
    </row>
    <row r="951" spans="1:7" x14ac:dyDescent="0.25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5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5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5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4.4" x14ac:dyDescent="0.3">
      <c r="A955" s="60" t="s">
        <v>4947</v>
      </c>
      <c r="C955" s="32"/>
      <c r="E955" s="32"/>
      <c r="F955" s="32"/>
    </row>
    <row r="956" spans="1:7" x14ac:dyDescent="0.25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5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5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5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5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5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5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5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5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4.4" x14ac:dyDescent="0.3">
      <c r="A965" s="60" t="s">
        <v>4948</v>
      </c>
      <c r="C965" s="32"/>
      <c r="E965" s="32"/>
      <c r="F965" s="32"/>
    </row>
    <row r="966" spans="1:7" ht="14.4" x14ac:dyDescent="0.3">
      <c r="A966" s="60" t="s">
        <v>4949</v>
      </c>
      <c r="C966" s="32"/>
      <c r="E966" s="32"/>
      <c r="F966" s="32"/>
    </row>
    <row r="967" spans="1:7" x14ac:dyDescent="0.25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5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5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5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5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5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5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5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4.4" x14ac:dyDescent="0.3">
      <c r="A975" s="60" t="s">
        <v>4950</v>
      </c>
      <c r="C975" s="32"/>
      <c r="E975" s="32"/>
      <c r="F975" s="32"/>
    </row>
    <row r="976" spans="1:7" x14ac:dyDescent="0.25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5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5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5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5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4.4" x14ac:dyDescent="0.3">
      <c r="A981" s="60" t="s">
        <v>4951</v>
      </c>
    </row>
    <row r="982" spans="1:7" x14ac:dyDescent="0.25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5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5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5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5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5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5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5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5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4.4" x14ac:dyDescent="0.3">
      <c r="A991" s="60" t="s">
        <v>4952</v>
      </c>
      <c r="C991" s="32"/>
      <c r="E991" s="32"/>
      <c r="F991" s="32"/>
    </row>
    <row r="992" spans="1:7" x14ac:dyDescent="0.25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5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5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5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5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5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5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5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4.4" x14ac:dyDescent="0.3">
      <c r="A1000" s="60" t="s">
        <v>4953</v>
      </c>
      <c r="C1000" s="32"/>
      <c r="E1000" s="32"/>
      <c r="F1000" s="32"/>
    </row>
    <row r="1001" spans="1:7" x14ac:dyDescent="0.25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5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5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5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4.4" x14ac:dyDescent="0.3">
      <c r="A1005" s="60" t="s">
        <v>4954</v>
      </c>
      <c r="C1005" s="32"/>
      <c r="E1005" s="32"/>
      <c r="F1005" s="32"/>
    </row>
    <row r="1006" spans="1:7" x14ac:dyDescent="0.25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5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5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5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5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5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4.4" x14ac:dyDescent="0.3">
      <c r="A1012" s="60" t="s">
        <v>4955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5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4.4" x14ac:dyDescent="0.3">
      <c r="A1014" s="60" t="s">
        <v>4956</v>
      </c>
      <c r="C1014" s="32"/>
      <c r="E1014" s="32"/>
      <c r="F1014" s="32"/>
    </row>
    <row r="1015" spans="1:22" x14ac:dyDescent="0.25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5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5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5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5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5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5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5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5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5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5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5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5">
      <c r="A1027" s="36" t="s">
        <v>1843</v>
      </c>
      <c r="C1027" s="37"/>
      <c r="D1027" s="31" t="s">
        <v>189</v>
      </c>
      <c r="E1027" s="37"/>
      <c r="F1027" s="37"/>
    </row>
    <row r="1028" spans="1:7" x14ac:dyDescent="0.25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5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5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5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5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5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5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5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5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5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4.4" x14ac:dyDescent="0.3">
      <c r="A1038" s="60" t="s">
        <v>4957</v>
      </c>
      <c r="C1038" s="32"/>
      <c r="E1038" s="32"/>
      <c r="F1038" s="32"/>
    </row>
    <row r="1039" spans="1:7" x14ac:dyDescent="0.25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5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5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5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5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4.4" x14ac:dyDescent="0.3">
      <c r="A1044" s="60" t="s">
        <v>4958</v>
      </c>
      <c r="C1044" s="32"/>
      <c r="E1044" s="32"/>
      <c r="F1044" s="32"/>
    </row>
    <row r="1045" spans="1:7" x14ac:dyDescent="0.25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5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5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5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5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5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5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4.4" x14ac:dyDescent="0.3">
      <c r="A1052" s="60" t="s">
        <v>4959</v>
      </c>
      <c r="C1052" s="32"/>
      <c r="E1052" s="32"/>
      <c r="F1052" s="32"/>
    </row>
    <row r="1053" spans="1:7" x14ac:dyDescent="0.25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5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5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5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5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5">
      <c r="A1058" s="36" t="s">
        <v>1893</v>
      </c>
      <c r="C1058" s="37"/>
      <c r="D1058" s="31" t="s">
        <v>189</v>
      </c>
      <c r="E1058" s="37"/>
      <c r="F1058" s="37"/>
    </row>
    <row r="1059" spans="1:7" x14ac:dyDescent="0.25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5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5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5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4.4" x14ac:dyDescent="0.3">
      <c r="A1063" s="60" t="s">
        <v>4960</v>
      </c>
      <c r="C1063" s="32"/>
      <c r="E1063" s="32"/>
      <c r="F1063" s="32"/>
    </row>
    <row r="1064" spans="1:7" x14ac:dyDescent="0.25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5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5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5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5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5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5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5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5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5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5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4.4" x14ac:dyDescent="0.3">
      <c r="A1075" s="60" t="s">
        <v>4961</v>
      </c>
      <c r="C1075" s="32"/>
      <c r="E1075" s="32"/>
      <c r="F1075" s="32"/>
    </row>
    <row r="1076" spans="1:6" x14ac:dyDescent="0.25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5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5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5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5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5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5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5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5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5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5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4.4" x14ac:dyDescent="0.3">
      <c r="A1087" s="60" t="s">
        <v>4962</v>
      </c>
      <c r="C1087" s="32"/>
      <c r="E1087" s="32"/>
      <c r="F1087" s="32"/>
    </row>
    <row r="1088" spans="1:6" x14ac:dyDescent="0.25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5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5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5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5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5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5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5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5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5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5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5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5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5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5">
      <c r="A1102" s="36" t="s">
        <v>1967</v>
      </c>
      <c r="C1102" s="37"/>
      <c r="D1102" s="31" t="s">
        <v>189</v>
      </c>
      <c r="E1102" s="37"/>
      <c r="F1102" s="37"/>
    </row>
    <row r="1103" spans="1:6" x14ac:dyDescent="0.25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5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4.4" x14ac:dyDescent="0.3">
      <c r="A1105" s="60" t="s">
        <v>4963</v>
      </c>
      <c r="C1105" s="32"/>
      <c r="E1105" s="32"/>
      <c r="F1105" s="32"/>
    </row>
    <row r="1106" spans="1:7" x14ac:dyDescent="0.25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5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5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5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5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5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5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5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5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5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5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5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5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5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4.4" x14ac:dyDescent="0.3">
      <c r="A1120" s="120" t="s">
        <v>5443</v>
      </c>
      <c r="C1120" s="39">
        <v>0</v>
      </c>
      <c r="D1120" s="31" t="s">
        <v>149</v>
      </c>
      <c r="E1120" s="39" t="s">
        <v>147</v>
      </c>
      <c r="F1120" s="32"/>
    </row>
    <row r="1121" spans="1:6" x14ac:dyDescent="0.25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5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5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5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5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5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5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5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5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4.4" x14ac:dyDescent="0.3">
      <c r="A1130" s="60" t="s">
        <v>4964</v>
      </c>
      <c r="E1130" s="32"/>
      <c r="F1130" s="32"/>
    </row>
    <row r="1131" spans="1:6" x14ac:dyDescent="0.25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5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5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5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5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5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7" x14ac:dyDescent="0.25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7" x14ac:dyDescent="0.25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7" x14ac:dyDescent="0.25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7" x14ac:dyDescent="0.25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7" ht="14.4" x14ac:dyDescent="0.3">
      <c r="A1141" s="60" t="s">
        <v>4965</v>
      </c>
      <c r="C1141" s="32"/>
      <c r="E1141" s="32"/>
      <c r="F1141" s="32"/>
    </row>
    <row r="1142" spans="1:7" x14ac:dyDescent="0.25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7" x14ac:dyDescent="0.25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7" x14ac:dyDescent="0.25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7" x14ac:dyDescent="0.25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7" x14ac:dyDescent="0.25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7" ht="14.4" x14ac:dyDescent="0.3">
      <c r="A1147" s="60" t="s">
        <v>4966</v>
      </c>
      <c r="C1147" s="32"/>
      <c r="E1147" s="32"/>
      <c r="F1147" s="32"/>
    </row>
    <row r="1148" spans="1:7" x14ac:dyDescent="0.25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7" s="36" customFormat="1" x14ac:dyDescent="0.25">
      <c r="A1149" s="36" t="s">
        <v>5430</v>
      </c>
    </row>
    <row r="1150" spans="1:7" x14ac:dyDescent="0.25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7" x14ac:dyDescent="0.25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7" x14ac:dyDescent="0.25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5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4.4" x14ac:dyDescent="0.3">
      <c r="A1154" s="60" t="s">
        <v>4967</v>
      </c>
      <c r="C1154" s="32"/>
      <c r="E1154" s="32"/>
      <c r="F1154" s="32"/>
    </row>
    <row r="1155" spans="1:7" x14ac:dyDescent="0.25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5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5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5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5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5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5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5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5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5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5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5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5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5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5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4.4" x14ac:dyDescent="0.3">
      <c r="A1170" s="60" t="s">
        <v>4968</v>
      </c>
      <c r="C1170" s="32"/>
      <c r="E1170" s="32"/>
      <c r="F1170" s="32"/>
    </row>
    <row r="1171" spans="1:7" x14ac:dyDescent="0.25">
      <c r="A1171" s="36" t="s">
        <v>2077</v>
      </c>
      <c r="C1171" s="37"/>
      <c r="D1171" s="32" t="s">
        <v>149</v>
      </c>
      <c r="E1171" s="37"/>
      <c r="F1171" s="37"/>
    </row>
    <row r="1172" spans="1:7" x14ac:dyDescent="0.25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5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4.4" x14ac:dyDescent="0.3">
      <c r="A1174" s="60" t="s">
        <v>4969</v>
      </c>
      <c r="C1174" s="32"/>
      <c r="E1174" s="32"/>
      <c r="F1174" s="32"/>
    </row>
    <row r="1175" spans="1:7" x14ac:dyDescent="0.25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5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5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4.4" x14ac:dyDescent="0.3">
      <c r="A1178" s="60" t="s">
        <v>4970</v>
      </c>
      <c r="C1178" s="32"/>
      <c r="E1178" s="32"/>
      <c r="F1178" s="32"/>
    </row>
    <row r="1179" spans="1:7" x14ac:dyDescent="0.25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5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5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5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5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5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" thickBot="1" x14ac:dyDescent="0.35">
      <c r="A1185" s="60" t="s">
        <v>4971</v>
      </c>
      <c r="C1185" s="32"/>
      <c r="E1185" s="32"/>
      <c r="F1185" s="32"/>
    </row>
    <row r="1186" spans="1:6" s="114" customFormat="1" ht="15" thickBot="1" x14ac:dyDescent="0.35">
      <c r="A1186" s="117" t="s">
        <v>5438</v>
      </c>
      <c r="C1186" s="114">
        <v>0</v>
      </c>
      <c r="D1186" s="114" t="s">
        <v>157</v>
      </c>
      <c r="E1186" s="39" t="s">
        <v>152</v>
      </c>
    </row>
    <row r="1187" spans="1:6" x14ac:dyDescent="0.25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5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5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5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5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5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4.4" x14ac:dyDescent="0.3">
      <c r="A1193" s="60" t="s">
        <v>4972</v>
      </c>
      <c r="C1193" s="32"/>
      <c r="E1193" s="32"/>
      <c r="F1193" s="32"/>
    </row>
    <row r="1194" spans="1:6" x14ac:dyDescent="0.25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5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5">
      <c r="A1196" s="36" t="s">
        <v>2111</v>
      </c>
      <c r="B1196" s="40"/>
      <c r="C1196" s="40"/>
      <c r="D1196" s="40"/>
      <c r="E1196" s="37"/>
      <c r="F1196" s="37"/>
    </row>
    <row r="1197" spans="1:6" x14ac:dyDescent="0.25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5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5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5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5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4.4" x14ac:dyDescent="0.3">
      <c r="A1202" s="60" t="s">
        <v>4973</v>
      </c>
      <c r="C1202" s="32"/>
      <c r="E1202" s="32"/>
      <c r="F1202" s="32"/>
    </row>
    <row r="1203" spans="1:7" x14ac:dyDescent="0.25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5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5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5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5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4.4" x14ac:dyDescent="0.3">
      <c r="A1208" s="60" t="s">
        <v>4974</v>
      </c>
      <c r="C1208" s="32"/>
      <c r="E1208" s="32"/>
      <c r="F1208" s="32"/>
    </row>
    <row r="1209" spans="1:7" x14ac:dyDescent="0.25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4.4" x14ac:dyDescent="0.3">
      <c r="A1210" s="60" t="s">
        <v>4975</v>
      </c>
      <c r="E1210" s="32"/>
      <c r="F1210" s="32"/>
    </row>
    <row r="1211" spans="1:7" x14ac:dyDescent="0.25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5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5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5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5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5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5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5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5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4.4" x14ac:dyDescent="0.3">
      <c r="A1220" s="60" t="s">
        <v>4976</v>
      </c>
      <c r="C1220" s="32"/>
      <c r="E1220" s="32"/>
      <c r="F1220" s="32"/>
    </row>
    <row r="1221" spans="1:7" x14ac:dyDescent="0.25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5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5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4.4" x14ac:dyDescent="0.3">
      <c r="A1224" s="60" t="s">
        <v>4977</v>
      </c>
      <c r="C1224" s="32"/>
      <c r="E1224" s="32"/>
      <c r="F1224" s="32"/>
    </row>
    <row r="1225" spans="1:7" x14ac:dyDescent="0.25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5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5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5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5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5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5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4.4" x14ac:dyDescent="0.3">
      <c r="A1232" s="60" t="s">
        <v>4978</v>
      </c>
      <c r="C1232" s="32"/>
      <c r="E1232" s="32"/>
      <c r="F1232" s="32"/>
    </row>
    <row r="1233" spans="1:7" x14ac:dyDescent="0.25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5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5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5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5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5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5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5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5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5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4.4" x14ac:dyDescent="0.3">
      <c r="A1243" s="60" t="s">
        <v>4979</v>
      </c>
      <c r="C1243" s="32"/>
      <c r="D1243" s="32"/>
      <c r="E1243" s="32"/>
      <c r="F1243" s="32"/>
    </row>
    <row r="1244" spans="1:7" x14ac:dyDescent="0.25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5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5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5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5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5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5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5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5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4.4" x14ac:dyDescent="0.3">
      <c r="A1253" s="60" t="s">
        <v>4980</v>
      </c>
      <c r="C1253" s="32"/>
      <c r="E1253" s="32"/>
      <c r="F1253" s="32"/>
    </row>
    <row r="1254" spans="1:7" x14ac:dyDescent="0.25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5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5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4.4" x14ac:dyDescent="0.3">
      <c r="A1257" s="60" t="s">
        <v>4981</v>
      </c>
      <c r="C1257" s="32"/>
      <c r="E1257" s="32"/>
      <c r="F1257" s="32"/>
    </row>
    <row r="1258" spans="1:7" x14ac:dyDescent="0.25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5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5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5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5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5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5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5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4.4" x14ac:dyDescent="0.3">
      <c r="A1266" s="60" t="s">
        <v>4982</v>
      </c>
      <c r="C1266" s="32"/>
      <c r="E1266" s="32"/>
      <c r="F1266" s="32"/>
    </row>
    <row r="1267" spans="1:7" x14ac:dyDescent="0.25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5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5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5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4.4" x14ac:dyDescent="0.3">
      <c r="A1271" s="60" t="s">
        <v>4983</v>
      </c>
      <c r="C1271" s="32"/>
      <c r="E1271" s="32"/>
      <c r="F1271" s="32"/>
    </row>
    <row r="1272" spans="1:7" x14ac:dyDescent="0.25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5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4.4" x14ac:dyDescent="0.3">
      <c r="A1274" s="60" t="s">
        <v>4984</v>
      </c>
      <c r="C1274" s="32"/>
      <c r="E1274" s="32"/>
      <c r="F1274" s="32"/>
    </row>
    <row r="1275" spans="1:7" x14ac:dyDescent="0.25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5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5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5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5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4.4" x14ac:dyDescent="0.3">
      <c r="A1280" s="60" t="s">
        <v>4985</v>
      </c>
      <c r="C1280" s="32"/>
      <c r="E1280" s="32"/>
      <c r="F1280" s="32"/>
    </row>
    <row r="1281" spans="1:7" x14ac:dyDescent="0.25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5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5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5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5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5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5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4.4" x14ac:dyDescent="0.3">
      <c r="A1288" s="60" t="s">
        <v>4986</v>
      </c>
      <c r="C1288" s="32"/>
      <c r="E1288" s="32"/>
      <c r="F1288" s="32"/>
    </row>
    <row r="1289" spans="1:7" x14ac:dyDescent="0.25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5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5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5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5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5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5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5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4.4" x14ac:dyDescent="0.3">
      <c r="A1297" s="60" t="s">
        <v>4987</v>
      </c>
      <c r="C1297" s="32"/>
      <c r="E1297" s="32"/>
      <c r="F1297" s="32"/>
    </row>
    <row r="1298" spans="1:7" x14ac:dyDescent="0.25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5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5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5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5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4.4" x14ac:dyDescent="0.3">
      <c r="A1303" s="60" t="s">
        <v>4988</v>
      </c>
      <c r="C1303" s="32"/>
      <c r="E1303" s="32"/>
      <c r="F1303" s="32"/>
    </row>
    <row r="1304" spans="1:7" x14ac:dyDescent="0.25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5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5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4.4" x14ac:dyDescent="0.3">
      <c r="A1307" s="60" t="s">
        <v>4989</v>
      </c>
      <c r="C1307" s="32"/>
      <c r="E1307" s="32"/>
      <c r="F1307" s="32"/>
    </row>
    <row r="1308" spans="1:7" x14ac:dyDescent="0.25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5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5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5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5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4.4" x14ac:dyDescent="0.3">
      <c r="A1313" s="60" t="s">
        <v>4990</v>
      </c>
      <c r="C1313" s="32"/>
      <c r="E1313" s="32"/>
      <c r="F1313" s="32"/>
    </row>
    <row r="1314" spans="1:7" x14ac:dyDescent="0.25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5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5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4.4" x14ac:dyDescent="0.3">
      <c r="A1317" s="60" t="s">
        <v>4991</v>
      </c>
      <c r="C1317" s="32"/>
      <c r="E1317" s="32"/>
      <c r="F1317" s="32"/>
    </row>
    <row r="1318" spans="1:7" x14ac:dyDescent="0.25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5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4.4" x14ac:dyDescent="0.3">
      <c r="A1320" s="60" t="s">
        <v>4992</v>
      </c>
      <c r="C1320" s="32"/>
      <c r="D1320" s="32"/>
      <c r="E1320" s="32"/>
      <c r="F1320" s="32"/>
    </row>
    <row r="1321" spans="1:7" x14ac:dyDescent="0.25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5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4.4" x14ac:dyDescent="0.3">
      <c r="A1323" s="60" t="s">
        <v>4993</v>
      </c>
      <c r="C1323" s="32"/>
      <c r="E1323" s="32"/>
      <c r="F1323" s="32"/>
    </row>
    <row r="1324" spans="1:7" x14ac:dyDescent="0.25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5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5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4.4" x14ac:dyDescent="0.3">
      <c r="A1327" s="60" t="s">
        <v>4994</v>
      </c>
      <c r="C1327" s="32"/>
      <c r="E1327" s="32"/>
      <c r="F1327" s="32"/>
    </row>
    <row r="1328" spans="1:7" x14ac:dyDescent="0.25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5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5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5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4.4" x14ac:dyDescent="0.3">
      <c r="A1332" s="60" t="s">
        <v>4995</v>
      </c>
      <c r="E1332" s="32"/>
      <c r="F1332" s="32"/>
    </row>
    <row r="1333" spans="1:7" x14ac:dyDescent="0.25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5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5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4.4" x14ac:dyDescent="0.3">
      <c r="A1336" s="60" t="s">
        <v>4996</v>
      </c>
      <c r="C1336" s="32"/>
      <c r="E1336" s="32"/>
      <c r="F1336" s="32"/>
    </row>
    <row r="1337" spans="1:7" x14ac:dyDescent="0.25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5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4.4" x14ac:dyDescent="0.3">
      <c r="A1339" s="60" t="s">
        <v>4997</v>
      </c>
      <c r="C1339" s="32"/>
      <c r="E1339" s="32"/>
      <c r="F1339" s="32"/>
    </row>
    <row r="1340" spans="1:7" x14ac:dyDescent="0.25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5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5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5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5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5">
      <c r="A1345" s="36" t="s">
        <v>2332</v>
      </c>
      <c r="C1345" s="37"/>
      <c r="D1345" s="40" t="s">
        <v>149</v>
      </c>
      <c r="E1345" s="37"/>
      <c r="F1345" s="37"/>
    </row>
    <row r="1346" spans="1:7" x14ac:dyDescent="0.25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5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5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5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5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5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5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5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4.4" x14ac:dyDescent="0.3">
      <c r="A1354" s="60" t="s">
        <v>4998</v>
      </c>
      <c r="C1354" s="32"/>
      <c r="D1354" s="32"/>
      <c r="E1354" s="32"/>
      <c r="F1354" s="32"/>
    </row>
    <row r="1355" spans="1:7" x14ac:dyDescent="0.25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5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5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5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5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4.4" x14ac:dyDescent="0.3">
      <c r="A1360" s="60" t="s">
        <v>4999</v>
      </c>
      <c r="C1360" s="32"/>
      <c r="E1360" s="32"/>
      <c r="F1360" s="32"/>
    </row>
    <row r="1361" spans="1:10" x14ac:dyDescent="0.25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5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5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5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5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5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4.4" x14ac:dyDescent="0.3">
      <c r="A1367" s="60" t="s">
        <v>5000</v>
      </c>
      <c r="C1367" s="32"/>
      <c r="E1367" s="32"/>
      <c r="F1367" s="32"/>
    </row>
    <row r="1368" spans="1:10" x14ac:dyDescent="0.25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5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4.4" x14ac:dyDescent="0.3">
      <c r="A1370" s="60" t="s">
        <v>5001</v>
      </c>
      <c r="C1370" s="32"/>
      <c r="E1370" s="32"/>
      <c r="F1370" s="32"/>
    </row>
    <row r="1371" spans="1:10" ht="14.4" x14ac:dyDescent="0.3">
      <c r="A1371" s="60" t="s">
        <v>5002</v>
      </c>
      <c r="C1371" s="32"/>
      <c r="E1371" s="32"/>
      <c r="F1371" s="32"/>
    </row>
    <row r="1372" spans="1:10" x14ac:dyDescent="0.25">
      <c r="A1372" s="36" t="s">
        <v>2370</v>
      </c>
      <c r="C1372" s="37"/>
      <c r="D1372" s="40" t="s">
        <v>149</v>
      </c>
      <c r="E1372" s="37"/>
      <c r="F1372" s="37"/>
    </row>
    <row r="1373" spans="1:10" x14ac:dyDescent="0.25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5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5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5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5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5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5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4.4" x14ac:dyDescent="0.3">
      <c r="A1380" s="60" t="s">
        <v>5003</v>
      </c>
      <c r="C1380" s="32"/>
      <c r="E1380" s="32"/>
      <c r="F1380" s="32"/>
    </row>
    <row r="1381" spans="1:7" x14ac:dyDescent="0.25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4.4" x14ac:dyDescent="0.3">
      <c r="A1382" s="60" t="s">
        <v>5004</v>
      </c>
      <c r="C1382" s="32"/>
      <c r="D1382" s="32"/>
      <c r="E1382" s="32"/>
      <c r="F1382" s="32"/>
    </row>
    <row r="1383" spans="1:7" x14ac:dyDescent="0.25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5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5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5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5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5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5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4.4" x14ac:dyDescent="0.3">
      <c r="A1390" s="60" t="s">
        <v>5005</v>
      </c>
      <c r="C1390" s="32"/>
      <c r="E1390" s="32"/>
      <c r="F1390" s="32"/>
    </row>
    <row r="1391" spans="1:7" x14ac:dyDescent="0.25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5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5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4.4" x14ac:dyDescent="0.3">
      <c r="A1394" s="60" t="s">
        <v>5006</v>
      </c>
      <c r="C1394" s="32"/>
      <c r="E1394" s="32"/>
      <c r="F1394" s="32"/>
    </row>
    <row r="1395" spans="1:7" x14ac:dyDescent="0.25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5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5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5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4.4" x14ac:dyDescent="0.3">
      <c r="A1399" s="60" t="s">
        <v>5007</v>
      </c>
      <c r="E1399" s="32"/>
      <c r="F1399" s="32"/>
    </row>
    <row r="1400" spans="1:7" x14ac:dyDescent="0.25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5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4.4" x14ac:dyDescent="0.3">
      <c r="A1402" s="60" t="s">
        <v>5008</v>
      </c>
      <c r="C1402" s="32"/>
      <c r="E1402" s="32"/>
      <c r="F1402" s="32"/>
    </row>
    <row r="1403" spans="1:7" x14ac:dyDescent="0.25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5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5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5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5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5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4.4" x14ac:dyDescent="0.3">
      <c r="A1409" s="60" t="s">
        <v>5009</v>
      </c>
      <c r="C1409" s="32"/>
      <c r="E1409" s="32"/>
      <c r="F1409" s="32"/>
    </row>
    <row r="1410" spans="1:7" x14ac:dyDescent="0.25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5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5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5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5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5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4.4" x14ac:dyDescent="0.3">
      <c r="A1416" s="60" t="s">
        <v>5010</v>
      </c>
      <c r="C1416" s="32"/>
      <c r="E1416" s="32"/>
      <c r="F1416" s="32"/>
    </row>
    <row r="1417" spans="1:7" x14ac:dyDescent="0.25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5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5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4.4" x14ac:dyDescent="0.3">
      <c r="A1420" s="60" t="s">
        <v>5011</v>
      </c>
      <c r="D1420" s="32"/>
    </row>
    <row r="1421" spans="1:7" x14ac:dyDescent="0.25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4.4" x14ac:dyDescent="0.3">
      <c r="A1422" s="60" t="s">
        <v>5012</v>
      </c>
      <c r="D1422" s="32"/>
    </row>
    <row r="1423" spans="1:7" x14ac:dyDescent="0.25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5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4.4" x14ac:dyDescent="0.3">
      <c r="A1425" s="60" t="s">
        <v>5013</v>
      </c>
      <c r="C1425" s="32"/>
      <c r="E1425" s="32"/>
      <c r="F1425" s="32"/>
    </row>
    <row r="1426" spans="1:7" x14ac:dyDescent="0.25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4.4" x14ac:dyDescent="0.3">
      <c r="A1427" s="60" t="s">
        <v>5014</v>
      </c>
      <c r="C1427" s="32"/>
      <c r="E1427" s="32"/>
      <c r="F1427" s="32"/>
    </row>
    <row r="1428" spans="1:7" x14ac:dyDescent="0.25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5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4.4" x14ac:dyDescent="0.3">
      <c r="A1430" s="60" t="s">
        <v>5015</v>
      </c>
      <c r="C1430" s="32"/>
      <c r="E1430" s="32"/>
      <c r="F1430" s="32"/>
    </row>
    <row r="1431" spans="1:7" x14ac:dyDescent="0.25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5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5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5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5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5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5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5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5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4.4" x14ac:dyDescent="0.3">
      <c r="A1440" s="60" t="s">
        <v>5016</v>
      </c>
      <c r="C1440" s="32"/>
      <c r="E1440" s="32"/>
      <c r="F1440" s="32"/>
    </row>
    <row r="1441" spans="1:7" x14ac:dyDescent="0.25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4.4" x14ac:dyDescent="0.3">
      <c r="A1442" s="60" t="s">
        <v>5017</v>
      </c>
      <c r="C1442" s="32"/>
      <c r="E1442" s="32"/>
      <c r="F1442" s="32"/>
    </row>
    <row r="1443" spans="1:7" ht="14.4" x14ac:dyDescent="0.3">
      <c r="A1443" s="60" t="s">
        <v>5018</v>
      </c>
      <c r="C1443" s="32"/>
      <c r="E1443" s="32"/>
      <c r="F1443" s="32"/>
    </row>
    <row r="1444" spans="1:7" x14ac:dyDescent="0.25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5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5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5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4.4" x14ac:dyDescent="0.3">
      <c r="A1448" s="60" t="s">
        <v>5019</v>
      </c>
      <c r="C1448" s="32"/>
      <c r="E1448" s="32"/>
      <c r="F1448" s="32"/>
    </row>
    <row r="1449" spans="1:7" x14ac:dyDescent="0.25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4.4" x14ac:dyDescent="0.3">
      <c r="A1450" s="60" t="s">
        <v>5020</v>
      </c>
      <c r="C1450" s="32"/>
      <c r="E1450" s="32"/>
      <c r="F1450" s="32"/>
    </row>
    <row r="1451" spans="1:7" x14ac:dyDescent="0.25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4.4" x14ac:dyDescent="0.3">
      <c r="A1452" s="60" t="s">
        <v>5021</v>
      </c>
      <c r="C1452" s="32"/>
      <c r="E1452" s="32"/>
      <c r="F1452" s="32"/>
    </row>
    <row r="1453" spans="1:7" x14ac:dyDescent="0.25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4.4" x14ac:dyDescent="0.3">
      <c r="A1454" s="60" t="s">
        <v>5022</v>
      </c>
      <c r="C1454" s="32"/>
      <c r="E1454" s="32"/>
      <c r="F1454" s="32"/>
    </row>
    <row r="1455" spans="1:7" x14ac:dyDescent="0.25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4.4" x14ac:dyDescent="0.3">
      <c r="A1456" s="60" t="s">
        <v>5023</v>
      </c>
      <c r="C1456" s="32"/>
      <c r="E1456" s="32"/>
      <c r="F1456" s="32"/>
    </row>
    <row r="1457" spans="1:7" x14ac:dyDescent="0.25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5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5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4.4" x14ac:dyDescent="0.3">
      <c r="A1460" s="60" t="s">
        <v>5024</v>
      </c>
      <c r="C1460" s="32"/>
      <c r="E1460" s="32"/>
      <c r="F1460" s="32"/>
    </row>
    <row r="1461" spans="1:7" x14ac:dyDescent="0.25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5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5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4.4" x14ac:dyDescent="0.3">
      <c r="A1464" s="60" t="s">
        <v>5025</v>
      </c>
      <c r="C1464" s="32"/>
      <c r="E1464" s="32"/>
      <c r="F1464" s="32"/>
    </row>
    <row r="1465" spans="1:7" x14ac:dyDescent="0.25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4.4" x14ac:dyDescent="0.3">
      <c r="A1466" s="60" t="s">
        <v>5026</v>
      </c>
      <c r="C1466" s="32"/>
      <c r="E1466" s="32"/>
      <c r="F1466" s="32"/>
    </row>
    <row r="1467" spans="1:7" x14ac:dyDescent="0.25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5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4.4" x14ac:dyDescent="0.3">
      <c r="A1469" s="60" t="s">
        <v>5027</v>
      </c>
      <c r="C1469" s="32"/>
      <c r="E1469" s="32"/>
      <c r="F1469" s="32"/>
    </row>
    <row r="1470" spans="1:7" x14ac:dyDescent="0.25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5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5">
      <c r="A1472" s="36" t="s">
        <v>2506</v>
      </c>
      <c r="C1472" s="37"/>
      <c r="D1472" s="40" t="s">
        <v>189</v>
      </c>
      <c r="E1472" s="37"/>
      <c r="F1472" s="37"/>
    </row>
    <row r="1473" spans="1:7" x14ac:dyDescent="0.25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5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5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5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5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5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5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5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5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5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5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5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5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5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5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5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5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4.4" x14ac:dyDescent="0.3">
      <c r="A1490" s="60" t="s">
        <v>5028</v>
      </c>
      <c r="C1490" s="32"/>
      <c r="E1490" s="32"/>
      <c r="F1490" s="32"/>
    </row>
    <row r="1491" spans="1:7" x14ac:dyDescent="0.25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5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5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5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5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5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5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5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5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5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4.4" x14ac:dyDescent="0.3">
      <c r="A1501" s="60" t="s">
        <v>5029</v>
      </c>
      <c r="C1501" s="32"/>
      <c r="E1501" s="32"/>
      <c r="F1501" s="32"/>
    </row>
    <row r="1502" spans="1:7" x14ac:dyDescent="0.25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5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5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4.4" x14ac:dyDescent="0.3">
      <c r="A1505" s="60" t="s">
        <v>5030</v>
      </c>
      <c r="C1505" s="32"/>
      <c r="E1505" s="32"/>
      <c r="F1505" s="32"/>
    </row>
    <row r="1506" spans="1:7" x14ac:dyDescent="0.25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4.4" x14ac:dyDescent="0.3">
      <c r="A1507" s="60" t="s">
        <v>5031</v>
      </c>
      <c r="C1507" s="32"/>
      <c r="E1507" s="32"/>
      <c r="F1507" s="32"/>
    </row>
    <row r="1508" spans="1:7" x14ac:dyDescent="0.25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5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4.4" x14ac:dyDescent="0.3">
      <c r="A1510" s="60" t="s">
        <v>5032</v>
      </c>
      <c r="C1510" s="32"/>
      <c r="E1510" s="32"/>
      <c r="F1510" s="32"/>
    </row>
    <row r="1511" spans="1:7" x14ac:dyDescent="0.25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4.4" x14ac:dyDescent="0.3">
      <c r="A1512" s="60" t="s">
        <v>5033</v>
      </c>
      <c r="C1512" s="32"/>
      <c r="E1512" s="32"/>
      <c r="F1512" s="32"/>
    </row>
    <row r="1513" spans="1:7" x14ac:dyDescent="0.25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4.4" x14ac:dyDescent="0.3">
      <c r="A1514" s="60" t="s">
        <v>5034</v>
      </c>
      <c r="C1514" s="32"/>
      <c r="E1514" s="32"/>
      <c r="F1514" s="32"/>
    </row>
    <row r="1515" spans="1:7" x14ac:dyDescent="0.25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5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5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5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5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4.4" x14ac:dyDescent="0.3">
      <c r="A1520" s="60" t="s">
        <v>5035</v>
      </c>
    </row>
    <row r="1521" spans="1:6" x14ac:dyDescent="0.25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4.4" x14ac:dyDescent="0.3">
      <c r="A1522" s="60" t="s">
        <v>5036</v>
      </c>
      <c r="C1522" s="32"/>
      <c r="E1522" s="32"/>
      <c r="F1522" s="32"/>
    </row>
    <row r="1523" spans="1:6" x14ac:dyDescent="0.25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4.4" x14ac:dyDescent="0.3">
      <c r="A1524" s="60" t="s">
        <v>5037</v>
      </c>
      <c r="B1524" s="32"/>
      <c r="C1524" s="32"/>
      <c r="D1524" s="32"/>
      <c r="E1524" s="32"/>
      <c r="F1524" s="32"/>
    </row>
    <row r="1525" spans="1:6" x14ac:dyDescent="0.25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4.4" x14ac:dyDescent="0.3">
      <c r="A1526" s="60" t="s">
        <v>5038</v>
      </c>
      <c r="C1526" s="32"/>
      <c r="E1526" s="32"/>
      <c r="F1526" s="32"/>
    </row>
    <row r="1527" spans="1:6" x14ac:dyDescent="0.25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5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4.4" x14ac:dyDescent="0.3">
      <c r="A1529" s="60" t="s">
        <v>5039</v>
      </c>
      <c r="C1529" s="32"/>
      <c r="E1529" s="32"/>
      <c r="F1529" s="32"/>
    </row>
    <row r="1530" spans="1:6" x14ac:dyDescent="0.25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4.4" x14ac:dyDescent="0.3">
      <c r="A1531" s="60" t="s">
        <v>5040</v>
      </c>
      <c r="C1531" s="32"/>
      <c r="E1531" s="32"/>
      <c r="F1531" s="32"/>
    </row>
    <row r="1532" spans="1:6" x14ac:dyDescent="0.25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5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5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5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5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4.4" x14ac:dyDescent="0.3">
      <c r="A1537" s="60" t="s">
        <v>5041</v>
      </c>
      <c r="C1537" s="32"/>
      <c r="E1537" s="32"/>
      <c r="F1537" s="32"/>
    </row>
    <row r="1538" spans="1:7" x14ac:dyDescent="0.25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5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5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5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4.4" x14ac:dyDescent="0.3">
      <c r="A1542" s="60" t="s">
        <v>5042</v>
      </c>
      <c r="C1542" s="32"/>
      <c r="E1542" s="32"/>
      <c r="F1542" s="32"/>
    </row>
    <row r="1543" spans="1:7" x14ac:dyDescent="0.25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5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5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5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5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4.4" x14ac:dyDescent="0.3">
      <c r="A1548" s="60" t="s">
        <v>5043</v>
      </c>
      <c r="C1548" s="32"/>
      <c r="E1548" s="32"/>
      <c r="F1548" s="32"/>
    </row>
    <row r="1549" spans="1:7" x14ac:dyDescent="0.25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5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5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5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4.4" x14ac:dyDescent="0.3">
      <c r="A1553" s="60" t="s">
        <v>5044</v>
      </c>
      <c r="C1553" s="32"/>
      <c r="E1553" s="32"/>
      <c r="F1553" s="32"/>
    </row>
    <row r="1554" spans="1:6" x14ac:dyDescent="0.25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5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5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5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4.4" x14ac:dyDescent="0.3">
      <c r="A1558" s="60" t="s">
        <v>5045</v>
      </c>
      <c r="C1558" s="32"/>
      <c r="E1558" s="32"/>
      <c r="F1558" s="32"/>
    </row>
    <row r="1559" spans="1:6" x14ac:dyDescent="0.25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5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5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4.4" x14ac:dyDescent="0.3">
      <c r="A1562" s="60" t="s">
        <v>5046</v>
      </c>
      <c r="C1562" s="32"/>
      <c r="E1562" s="32"/>
      <c r="F1562" s="32"/>
    </row>
    <row r="1563" spans="1:6" x14ac:dyDescent="0.25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5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5">
      <c r="A1565" s="36" t="s">
        <v>2645</v>
      </c>
      <c r="C1565" s="37"/>
      <c r="D1565" s="40" t="s">
        <v>189</v>
      </c>
      <c r="E1565" s="37"/>
      <c r="F1565" s="37"/>
    </row>
    <row r="1566" spans="1:6" x14ac:dyDescent="0.25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4.4" x14ac:dyDescent="0.3">
      <c r="A1567" s="60" t="s">
        <v>5047</v>
      </c>
      <c r="C1567" s="32"/>
      <c r="E1567" s="32"/>
      <c r="F1567" s="32"/>
    </row>
    <row r="1568" spans="1:6" x14ac:dyDescent="0.25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5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4.4" x14ac:dyDescent="0.3">
      <c r="A1570" s="60" t="s">
        <v>5048</v>
      </c>
      <c r="C1570" s="32"/>
      <c r="E1570" s="32"/>
      <c r="F1570" s="32"/>
    </row>
    <row r="1571" spans="1:7" x14ac:dyDescent="0.25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4.4" x14ac:dyDescent="0.3">
      <c r="A1572" s="60" t="s">
        <v>5049</v>
      </c>
      <c r="C1572" s="32"/>
      <c r="E1572" s="32"/>
      <c r="F1572" s="32"/>
    </row>
    <row r="1573" spans="1:7" ht="14.4" x14ac:dyDescent="0.3">
      <c r="A1573" s="60" t="s">
        <v>5050</v>
      </c>
      <c r="C1573" s="32"/>
      <c r="E1573" s="32"/>
      <c r="F1573" s="32"/>
    </row>
    <row r="1574" spans="1:7" x14ac:dyDescent="0.25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5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4.4" x14ac:dyDescent="0.3">
      <c r="A1576" s="60" t="s">
        <v>5051</v>
      </c>
      <c r="C1576" s="32"/>
      <c r="D1576" s="32"/>
      <c r="E1576" s="32"/>
      <c r="F1576" s="32"/>
    </row>
    <row r="1577" spans="1:7" x14ac:dyDescent="0.25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5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5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5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5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5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5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4.4" x14ac:dyDescent="0.3">
      <c r="A1584" s="60" t="s">
        <v>5052</v>
      </c>
      <c r="C1584" s="32"/>
      <c r="D1584" s="32"/>
      <c r="E1584" s="32"/>
      <c r="F1584" s="32"/>
    </row>
    <row r="1585" spans="1:7" x14ac:dyDescent="0.25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5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4.4" x14ac:dyDescent="0.3">
      <c r="A1587" s="60" t="s">
        <v>5053</v>
      </c>
      <c r="C1587" s="32"/>
      <c r="E1587" s="32"/>
      <c r="F1587" s="32"/>
    </row>
    <row r="1588" spans="1:7" x14ac:dyDescent="0.25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4.4" x14ac:dyDescent="0.3">
      <c r="A1589" s="60" t="s">
        <v>5054</v>
      </c>
      <c r="C1589" s="32"/>
      <c r="E1589" s="32"/>
      <c r="F1589" s="32"/>
    </row>
    <row r="1590" spans="1:7" x14ac:dyDescent="0.25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4.4" x14ac:dyDescent="0.3">
      <c r="A1591" s="60" t="s">
        <v>5055</v>
      </c>
      <c r="C1591" s="32"/>
      <c r="E1591" s="32"/>
      <c r="F1591" s="32"/>
    </row>
    <row r="1592" spans="1:7" x14ac:dyDescent="0.25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5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5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5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4.4" x14ac:dyDescent="0.3">
      <c r="A1596" s="60" t="s">
        <v>5056</v>
      </c>
      <c r="C1596" s="32"/>
      <c r="E1596" s="32"/>
      <c r="F1596" s="32"/>
    </row>
    <row r="1597" spans="1:7" x14ac:dyDescent="0.25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5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4.4" x14ac:dyDescent="0.3">
      <c r="A1599" s="60" t="s">
        <v>5057</v>
      </c>
      <c r="C1599" s="32"/>
      <c r="D1599" s="32"/>
      <c r="E1599" s="32"/>
      <c r="F1599" s="32"/>
    </row>
    <row r="1600" spans="1:7" x14ac:dyDescent="0.25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5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5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4.4" x14ac:dyDescent="0.3">
      <c r="A1603" s="60" t="s">
        <v>5058</v>
      </c>
      <c r="C1603" s="32"/>
      <c r="E1603" s="32"/>
      <c r="F1603" s="32"/>
    </row>
    <row r="1604" spans="1:7" x14ac:dyDescent="0.25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5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5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5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4.4" x14ac:dyDescent="0.3">
      <c r="A1608" s="60" t="s">
        <v>5059</v>
      </c>
      <c r="C1608" s="32"/>
      <c r="E1608" s="32"/>
      <c r="F1608" s="32"/>
    </row>
    <row r="1609" spans="1:7" x14ac:dyDescent="0.25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4.4" x14ac:dyDescent="0.3">
      <c r="A1610" s="60" t="s">
        <v>5060</v>
      </c>
      <c r="C1610" s="32"/>
      <c r="E1610" s="32"/>
      <c r="F1610" s="32"/>
    </row>
    <row r="1611" spans="1:7" x14ac:dyDescent="0.25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5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5">
      <c r="A1613" s="36" t="s">
        <v>2707</v>
      </c>
      <c r="C1613" s="37"/>
      <c r="D1613" s="40" t="s">
        <v>149</v>
      </c>
      <c r="E1613" s="37"/>
      <c r="F1613" s="37"/>
    </row>
    <row r="1614" spans="1:7" x14ac:dyDescent="0.25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4.4" x14ac:dyDescent="0.3">
      <c r="A1615" s="60" t="s">
        <v>5061</v>
      </c>
      <c r="C1615" s="32"/>
      <c r="E1615" s="32"/>
      <c r="F1615" s="32"/>
    </row>
    <row r="1616" spans="1:7" x14ac:dyDescent="0.25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5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5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5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5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4.4" x14ac:dyDescent="0.3">
      <c r="A1621" s="60" t="s">
        <v>5062</v>
      </c>
      <c r="C1621" s="32"/>
      <c r="E1621" s="32"/>
      <c r="F1621" s="32"/>
    </row>
    <row r="1622" spans="1:7" x14ac:dyDescent="0.25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4.4" x14ac:dyDescent="0.3">
      <c r="A1623" s="60" t="s">
        <v>5063</v>
      </c>
      <c r="C1623" s="32"/>
      <c r="E1623" s="32"/>
      <c r="F1623" s="32"/>
    </row>
    <row r="1624" spans="1:7" x14ac:dyDescent="0.25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5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5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5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5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5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5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5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5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5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5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4.4" x14ac:dyDescent="0.3">
      <c r="A1635" s="60" t="s">
        <v>5064</v>
      </c>
      <c r="C1635" s="32"/>
      <c r="E1635" s="32"/>
      <c r="F1635" s="32"/>
    </row>
    <row r="1636" spans="1:6" x14ac:dyDescent="0.25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4.4" x14ac:dyDescent="0.3">
      <c r="A1637" s="60" t="s">
        <v>5065</v>
      </c>
      <c r="C1637" s="32"/>
      <c r="E1637" s="32"/>
      <c r="F1637" s="32"/>
    </row>
    <row r="1638" spans="1:6" x14ac:dyDescent="0.25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4.4" x14ac:dyDescent="0.3">
      <c r="A1639" s="60" t="s">
        <v>5066</v>
      </c>
      <c r="C1639" s="32"/>
      <c r="E1639" s="32"/>
      <c r="F1639" s="32"/>
    </row>
    <row r="1640" spans="1:6" x14ac:dyDescent="0.25">
      <c r="A1640" s="36" t="s">
        <v>2743</v>
      </c>
      <c r="C1640" s="37"/>
      <c r="D1640" s="31" t="s">
        <v>189</v>
      </c>
      <c r="E1640" s="37"/>
      <c r="F1640" s="37"/>
    </row>
    <row r="1641" spans="1:6" x14ac:dyDescent="0.25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4.4" x14ac:dyDescent="0.3">
      <c r="A1642" s="60" t="s">
        <v>5067</v>
      </c>
      <c r="C1642" s="32"/>
      <c r="D1642" s="32"/>
      <c r="E1642" s="32"/>
      <c r="F1642" s="32"/>
    </row>
    <row r="1643" spans="1:6" x14ac:dyDescent="0.25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4.4" x14ac:dyDescent="0.3">
      <c r="A1644" s="60" t="s">
        <v>5068</v>
      </c>
      <c r="D1644" s="32"/>
    </row>
    <row r="1645" spans="1:6" x14ac:dyDescent="0.25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5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5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5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5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5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5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5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4.4" x14ac:dyDescent="0.3">
      <c r="A1653" s="60" t="s">
        <v>5069</v>
      </c>
      <c r="C1653" s="32"/>
      <c r="D1653" s="32"/>
      <c r="E1653" s="32"/>
      <c r="F1653" s="32"/>
    </row>
    <row r="1654" spans="1:6" x14ac:dyDescent="0.25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5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5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5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5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4.4" x14ac:dyDescent="0.3">
      <c r="A1659" s="60" t="s">
        <v>5070</v>
      </c>
      <c r="C1659" s="32"/>
      <c r="E1659" s="32"/>
      <c r="F1659" s="32"/>
    </row>
    <row r="1660" spans="1:6" x14ac:dyDescent="0.25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5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4.4" x14ac:dyDescent="0.3">
      <c r="A1662" s="60" t="s">
        <v>5071</v>
      </c>
      <c r="C1662" s="32"/>
      <c r="E1662" s="32"/>
      <c r="F1662" s="32"/>
    </row>
    <row r="1663" spans="1:6" x14ac:dyDescent="0.25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5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4.4" x14ac:dyDescent="0.3">
      <c r="A1665" s="60" t="s">
        <v>5072</v>
      </c>
      <c r="C1665" s="32"/>
      <c r="E1665" s="32"/>
      <c r="F1665" s="32"/>
    </row>
    <row r="1666" spans="1:7" x14ac:dyDescent="0.25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5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5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5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5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5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5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4.4" x14ac:dyDescent="0.3">
      <c r="A1673" s="60" t="s">
        <v>5073</v>
      </c>
      <c r="C1673" s="32"/>
      <c r="E1673" s="32"/>
      <c r="F1673" s="32"/>
    </row>
    <row r="1674" spans="1:7" x14ac:dyDescent="0.25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4.4" x14ac:dyDescent="0.3">
      <c r="A1675" s="60" t="s">
        <v>5074</v>
      </c>
      <c r="C1675" s="32"/>
      <c r="D1675" s="32"/>
      <c r="E1675" s="32"/>
      <c r="F1675" s="32"/>
    </row>
    <row r="1676" spans="1:7" x14ac:dyDescent="0.25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4.4" x14ac:dyDescent="0.3">
      <c r="A1677" s="60" t="s">
        <v>5075</v>
      </c>
      <c r="C1677" s="32"/>
      <c r="E1677" s="32"/>
      <c r="F1677" s="32"/>
    </row>
    <row r="1678" spans="1:7" x14ac:dyDescent="0.25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4.4" x14ac:dyDescent="0.3">
      <c r="A1679" s="60" t="s">
        <v>5076</v>
      </c>
      <c r="C1679" s="32"/>
      <c r="E1679" s="32"/>
      <c r="F1679" s="32"/>
    </row>
    <row r="1680" spans="1:7" x14ac:dyDescent="0.25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5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5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5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5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4.4" x14ac:dyDescent="0.3">
      <c r="A1685" s="60" t="s">
        <v>5077</v>
      </c>
      <c r="C1685" s="32"/>
      <c r="E1685" s="32"/>
      <c r="F1685" s="32"/>
    </row>
    <row r="1686" spans="1:7" x14ac:dyDescent="0.25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5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4.4" x14ac:dyDescent="0.3">
      <c r="A1688" s="60" t="s">
        <v>5078</v>
      </c>
      <c r="C1688" s="32"/>
      <c r="E1688" s="32"/>
      <c r="F1688" s="32"/>
    </row>
    <row r="1689" spans="1:7" x14ac:dyDescent="0.25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5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5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5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4.4" x14ac:dyDescent="0.3">
      <c r="A1693" s="60" t="s">
        <v>5079</v>
      </c>
      <c r="C1693" s="32"/>
      <c r="E1693" s="32"/>
      <c r="F1693" s="32"/>
    </row>
    <row r="1694" spans="1:7" x14ac:dyDescent="0.25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5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5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5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5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5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4.4" x14ac:dyDescent="0.3">
      <c r="A1700" s="60" t="s">
        <v>5080</v>
      </c>
      <c r="C1700" s="32"/>
      <c r="E1700" s="32"/>
      <c r="F1700" s="32"/>
    </row>
    <row r="1701" spans="1:7" x14ac:dyDescent="0.25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5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5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5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5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5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4.4" x14ac:dyDescent="0.3">
      <c r="A1707" s="60" t="s">
        <v>5081</v>
      </c>
      <c r="E1707" s="32"/>
      <c r="F1707" s="32"/>
    </row>
    <row r="1708" spans="1:7" x14ac:dyDescent="0.25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4.4" x14ac:dyDescent="0.3">
      <c r="A1709" s="60" t="s">
        <v>5082</v>
      </c>
      <c r="C1709" s="32"/>
      <c r="E1709" s="32"/>
      <c r="F1709" s="32"/>
    </row>
    <row r="1710" spans="1:7" x14ac:dyDescent="0.25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5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5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4.4" x14ac:dyDescent="0.3">
      <c r="A1713" s="60" t="s">
        <v>5083</v>
      </c>
      <c r="C1713" s="32"/>
      <c r="E1713" s="32"/>
      <c r="F1713" s="32"/>
    </row>
    <row r="1714" spans="1:7" x14ac:dyDescent="0.25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5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5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5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5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4.4" x14ac:dyDescent="0.3">
      <c r="A1719" s="60" t="s">
        <v>5084</v>
      </c>
      <c r="C1719" s="32"/>
      <c r="E1719" s="32"/>
      <c r="F1719" s="32"/>
    </row>
    <row r="1720" spans="1:7" x14ac:dyDescent="0.25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5">
      <c r="A1721" s="36" t="s">
        <v>2860</v>
      </c>
      <c r="C1721" s="37"/>
      <c r="D1721" s="32" t="s">
        <v>157</v>
      </c>
      <c r="E1721" s="37"/>
      <c r="F1721" s="37"/>
    </row>
    <row r="1722" spans="1:7" x14ac:dyDescent="0.25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4.4" x14ac:dyDescent="0.3">
      <c r="A1723" s="60" t="s">
        <v>5085</v>
      </c>
      <c r="C1723" s="32"/>
      <c r="E1723" s="32"/>
      <c r="F1723" s="32"/>
    </row>
    <row r="1724" spans="1:7" x14ac:dyDescent="0.25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5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4.4" x14ac:dyDescent="0.3">
      <c r="A1726" s="60" t="s">
        <v>5086</v>
      </c>
      <c r="C1726" s="32"/>
      <c r="E1726" s="32"/>
      <c r="F1726" s="32"/>
    </row>
    <row r="1727" spans="1:7" ht="14.4" x14ac:dyDescent="0.3">
      <c r="A1727" s="60" t="s">
        <v>5087</v>
      </c>
      <c r="C1727" s="32"/>
      <c r="E1727" s="32"/>
      <c r="F1727" s="32"/>
    </row>
    <row r="1728" spans="1:7" x14ac:dyDescent="0.25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5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5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4.4" x14ac:dyDescent="0.3">
      <c r="A1731" s="60" t="s">
        <v>5088</v>
      </c>
      <c r="C1731" s="32"/>
      <c r="E1731" s="32"/>
      <c r="F1731" s="32"/>
    </row>
    <row r="1732" spans="1:7" ht="14.4" x14ac:dyDescent="0.3">
      <c r="A1732" s="60" t="s">
        <v>5089</v>
      </c>
      <c r="C1732" s="32"/>
      <c r="D1732" s="32"/>
      <c r="E1732" s="32"/>
      <c r="F1732" s="32"/>
    </row>
    <row r="1733" spans="1:7" x14ac:dyDescent="0.25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5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5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5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5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5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4.4" x14ac:dyDescent="0.3">
      <c r="A1739" s="60" t="s">
        <v>5090</v>
      </c>
      <c r="C1739" s="32"/>
      <c r="E1739" s="32"/>
      <c r="F1739" s="32"/>
    </row>
    <row r="1740" spans="1:7" x14ac:dyDescent="0.25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5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5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4.4" x14ac:dyDescent="0.3">
      <c r="A1743" s="60" t="s">
        <v>5091</v>
      </c>
      <c r="C1743" s="32"/>
      <c r="E1743" s="32"/>
      <c r="F1743" s="32"/>
    </row>
    <row r="1744" spans="1:7" x14ac:dyDescent="0.25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4.4" x14ac:dyDescent="0.3">
      <c r="A1745" s="60" t="s">
        <v>5092</v>
      </c>
      <c r="C1745" s="32"/>
      <c r="E1745" s="32"/>
      <c r="F1745" s="32"/>
    </row>
    <row r="1746" spans="1:6" x14ac:dyDescent="0.25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5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4.4" x14ac:dyDescent="0.3">
      <c r="A1748" s="118" t="s">
        <v>5440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5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4.4" x14ac:dyDescent="0.3">
      <c r="A1750" s="60" t="s">
        <v>5093</v>
      </c>
      <c r="C1750" s="32"/>
      <c r="E1750" s="32"/>
      <c r="F1750" s="32"/>
    </row>
    <row r="1751" spans="1:6" x14ac:dyDescent="0.25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5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5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4.4" x14ac:dyDescent="0.3">
      <c r="A1754" s="60" t="s">
        <v>5094</v>
      </c>
      <c r="C1754" s="32"/>
      <c r="E1754" s="32"/>
      <c r="F1754" s="32"/>
    </row>
    <row r="1755" spans="1:6" x14ac:dyDescent="0.25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5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4.4" x14ac:dyDescent="0.3">
      <c r="A1757" s="60" t="s">
        <v>5095</v>
      </c>
    </row>
    <row r="1758" spans="1:6" x14ac:dyDescent="0.25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5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4.4" x14ac:dyDescent="0.3">
      <c r="A1760" s="60" t="s">
        <v>5096</v>
      </c>
    </row>
    <row r="1761" spans="1:7" x14ac:dyDescent="0.25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5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4.4" x14ac:dyDescent="0.3">
      <c r="A1763" s="60" t="s">
        <v>5097</v>
      </c>
      <c r="C1763" s="32"/>
      <c r="E1763" s="32"/>
      <c r="F1763" s="32"/>
    </row>
    <row r="1764" spans="1:7" x14ac:dyDescent="0.25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5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5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4.4" x14ac:dyDescent="0.3">
      <c r="A1767" s="60" t="s">
        <v>5098</v>
      </c>
      <c r="C1767" s="32"/>
      <c r="E1767" s="32"/>
      <c r="F1767" s="32"/>
    </row>
    <row r="1768" spans="1:7" x14ac:dyDescent="0.25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5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5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5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4.4" x14ac:dyDescent="0.3">
      <c r="A1772" s="60" t="s">
        <v>5099</v>
      </c>
      <c r="C1772" s="32"/>
      <c r="E1772" s="32"/>
      <c r="F1772" s="32"/>
    </row>
    <row r="1773" spans="1:7" x14ac:dyDescent="0.25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4.4" x14ac:dyDescent="0.3">
      <c r="A1774" s="60" t="s">
        <v>5100</v>
      </c>
      <c r="C1774" s="32"/>
      <c r="E1774" s="32"/>
      <c r="F1774" s="32"/>
    </row>
    <row r="1775" spans="1:7" x14ac:dyDescent="0.25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5">
      <c r="A1776" s="36" t="s">
        <v>2926</v>
      </c>
      <c r="C1776" s="37"/>
      <c r="D1776" s="40" t="s">
        <v>149</v>
      </c>
      <c r="E1776" s="37"/>
      <c r="F1776" s="37"/>
    </row>
    <row r="1777" spans="1:7" x14ac:dyDescent="0.25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5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4.4" x14ac:dyDescent="0.3">
      <c r="A1779" s="60" t="s">
        <v>5101</v>
      </c>
      <c r="C1779" s="32"/>
      <c r="E1779" s="32"/>
      <c r="F1779" s="32"/>
    </row>
    <row r="1780" spans="1:7" x14ac:dyDescent="0.25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4.4" x14ac:dyDescent="0.3">
      <c r="A1781" s="60" t="s">
        <v>5102</v>
      </c>
      <c r="C1781" s="32"/>
      <c r="E1781" s="32"/>
      <c r="F1781" s="32"/>
    </row>
    <row r="1782" spans="1:7" x14ac:dyDescent="0.25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4.4" x14ac:dyDescent="0.3">
      <c r="A1783" s="60" t="s">
        <v>5103</v>
      </c>
      <c r="C1783" s="32"/>
      <c r="E1783" s="32"/>
      <c r="F1783" s="32"/>
    </row>
    <row r="1784" spans="1:7" x14ac:dyDescent="0.25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5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4.4" x14ac:dyDescent="0.3">
      <c r="A1786" s="60" t="s">
        <v>5104</v>
      </c>
      <c r="C1786" s="32"/>
      <c r="E1786" s="32"/>
      <c r="F1786" s="32"/>
    </row>
    <row r="1787" spans="1:7" x14ac:dyDescent="0.25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5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4.4" x14ac:dyDescent="0.3">
      <c r="A1789" s="60" t="s">
        <v>5105</v>
      </c>
      <c r="C1789" s="32"/>
      <c r="E1789" s="32"/>
      <c r="F1789" s="32"/>
    </row>
    <row r="1790" spans="1:7" ht="14.4" x14ac:dyDescent="0.3">
      <c r="A1790" s="60" t="s">
        <v>5106</v>
      </c>
      <c r="C1790" s="32"/>
      <c r="E1790" s="32"/>
      <c r="F1790" s="32"/>
    </row>
    <row r="1791" spans="1:7" x14ac:dyDescent="0.25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5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5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5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5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5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4.4" x14ac:dyDescent="0.3">
      <c r="A1797" s="60" t="s">
        <v>5107</v>
      </c>
      <c r="C1797" s="32"/>
      <c r="E1797" s="32"/>
      <c r="F1797" s="32"/>
    </row>
    <row r="1798" spans="1:7" ht="14.4" x14ac:dyDescent="0.3">
      <c r="A1798" s="60" t="s">
        <v>5108</v>
      </c>
      <c r="C1798" s="32"/>
      <c r="E1798" s="32"/>
      <c r="F1798" s="32"/>
    </row>
    <row r="1799" spans="1:7" x14ac:dyDescent="0.25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5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4.4" x14ac:dyDescent="0.3">
      <c r="A1801" s="60" t="s">
        <v>5109</v>
      </c>
      <c r="C1801" s="32"/>
      <c r="E1801" s="32"/>
      <c r="F1801" s="32"/>
    </row>
    <row r="1802" spans="1:7" x14ac:dyDescent="0.25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4.4" x14ac:dyDescent="0.3">
      <c r="A1803" s="60" t="s">
        <v>5110</v>
      </c>
      <c r="C1803" s="32"/>
      <c r="E1803" s="32"/>
      <c r="F1803" s="32"/>
    </row>
    <row r="1804" spans="1:7" x14ac:dyDescent="0.25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5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4.4" x14ac:dyDescent="0.3">
      <c r="A1806" s="60" t="s">
        <v>5111</v>
      </c>
      <c r="C1806" s="32"/>
      <c r="E1806" s="32"/>
      <c r="F1806" s="32"/>
    </row>
    <row r="1807" spans="1:7" x14ac:dyDescent="0.25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5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4.4" x14ac:dyDescent="0.3">
      <c r="A1809" s="60" t="s">
        <v>5112</v>
      </c>
      <c r="C1809" s="32"/>
      <c r="E1809" s="32"/>
      <c r="F1809" s="32"/>
    </row>
    <row r="1810" spans="1:7" x14ac:dyDescent="0.25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5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5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5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5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5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5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5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5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5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4.4" x14ac:dyDescent="0.3">
      <c r="A1820" s="60" t="s">
        <v>5113</v>
      </c>
      <c r="C1820" s="32"/>
      <c r="E1820" s="32"/>
      <c r="F1820" s="32"/>
    </row>
    <row r="1821" spans="1:7" x14ac:dyDescent="0.25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5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5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4.4" x14ac:dyDescent="0.3">
      <c r="A1824" s="60" t="s">
        <v>5114</v>
      </c>
      <c r="C1824" s="32"/>
      <c r="E1824" s="32"/>
      <c r="F1824" s="32"/>
    </row>
    <row r="1825" spans="1:7" x14ac:dyDescent="0.25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5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5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4.4" x14ac:dyDescent="0.3">
      <c r="A1828" s="60" t="s">
        <v>5115</v>
      </c>
      <c r="C1828" s="32"/>
      <c r="E1828" s="32"/>
      <c r="F1828" s="32"/>
    </row>
    <row r="1829" spans="1:7" x14ac:dyDescent="0.25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5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5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4.4" x14ac:dyDescent="0.3">
      <c r="A1832" s="60" t="s">
        <v>5116</v>
      </c>
      <c r="C1832" s="32"/>
      <c r="E1832" s="32"/>
      <c r="F1832" s="32"/>
    </row>
    <row r="1833" spans="1:7" x14ac:dyDescent="0.25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4.4" x14ac:dyDescent="0.3">
      <c r="A1834" s="60" t="s">
        <v>5117</v>
      </c>
      <c r="C1834" s="32"/>
      <c r="E1834" s="32"/>
      <c r="F1834" s="32"/>
    </row>
    <row r="1835" spans="1:7" x14ac:dyDescent="0.25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4.4" x14ac:dyDescent="0.3">
      <c r="A1836" s="60" t="s">
        <v>5118</v>
      </c>
      <c r="C1836" s="32"/>
      <c r="E1836" s="32"/>
      <c r="F1836" s="32"/>
    </row>
    <row r="1837" spans="1:7" x14ac:dyDescent="0.25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5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5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5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5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4.4" x14ac:dyDescent="0.3">
      <c r="A1842" s="60" t="s">
        <v>5119</v>
      </c>
      <c r="C1842" s="32"/>
      <c r="E1842" s="32"/>
      <c r="F1842" s="32"/>
    </row>
    <row r="1843" spans="1:7" x14ac:dyDescent="0.25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5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5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5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5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5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5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5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5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4.4" x14ac:dyDescent="0.3">
      <c r="A1852" s="60" t="s">
        <v>5120</v>
      </c>
      <c r="C1852" s="32"/>
      <c r="E1852" s="32"/>
      <c r="F1852" s="32"/>
    </row>
    <row r="1853" spans="1:7" x14ac:dyDescent="0.25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4.4" x14ac:dyDescent="0.3">
      <c r="A1854" s="60" t="s">
        <v>5121</v>
      </c>
      <c r="C1854" s="32"/>
      <c r="E1854" s="32"/>
      <c r="F1854" s="32"/>
    </row>
    <row r="1855" spans="1:7" ht="14.4" x14ac:dyDescent="0.3">
      <c r="A1855" s="60" t="s">
        <v>5122</v>
      </c>
      <c r="C1855" s="32"/>
      <c r="E1855" s="32"/>
      <c r="F1855" s="32"/>
    </row>
    <row r="1856" spans="1:7" x14ac:dyDescent="0.25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5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5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4.4" x14ac:dyDescent="0.3">
      <c r="A1859" s="60" t="s">
        <v>5123</v>
      </c>
    </row>
    <row r="1860" spans="1:6" x14ac:dyDescent="0.25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4.4" x14ac:dyDescent="0.3">
      <c r="A1861" s="60" t="s">
        <v>5124</v>
      </c>
      <c r="C1861" s="32"/>
      <c r="E1861" s="32"/>
      <c r="F1861" s="32"/>
    </row>
    <row r="1862" spans="1:6" x14ac:dyDescent="0.25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4.4" x14ac:dyDescent="0.3">
      <c r="A1863" s="60" t="s">
        <v>5125</v>
      </c>
      <c r="E1863" s="32"/>
      <c r="F1863" s="32"/>
    </row>
    <row r="1864" spans="1:6" x14ac:dyDescent="0.25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4.4" x14ac:dyDescent="0.3">
      <c r="A1865" s="60" t="s">
        <v>5126</v>
      </c>
      <c r="C1865" s="32"/>
      <c r="E1865" s="32"/>
      <c r="F1865" s="32"/>
    </row>
    <row r="1866" spans="1:6" x14ac:dyDescent="0.25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4.4" x14ac:dyDescent="0.3">
      <c r="A1867" s="60" t="s">
        <v>5127</v>
      </c>
      <c r="C1867" s="32"/>
      <c r="E1867" s="32"/>
      <c r="F1867" s="32"/>
    </row>
    <row r="1868" spans="1:6" x14ac:dyDescent="0.25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5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5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5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5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5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5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4.4" x14ac:dyDescent="0.3">
      <c r="A1875" s="60" t="s">
        <v>5128</v>
      </c>
      <c r="E1875" s="32"/>
      <c r="F1875" s="32"/>
    </row>
    <row r="1876" spans="1:7" x14ac:dyDescent="0.25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5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4.4" x14ac:dyDescent="0.3">
      <c r="A1878" s="60" t="s">
        <v>5129</v>
      </c>
      <c r="C1878" s="32"/>
      <c r="E1878" s="32"/>
      <c r="F1878" s="32"/>
    </row>
    <row r="1879" spans="1:7" x14ac:dyDescent="0.25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4.4" x14ac:dyDescent="0.3">
      <c r="A1880" s="60" t="s">
        <v>5130</v>
      </c>
      <c r="C1880" s="32"/>
      <c r="E1880" s="32"/>
      <c r="F1880" s="32"/>
    </row>
    <row r="1881" spans="1:7" x14ac:dyDescent="0.25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5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5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4.4" x14ac:dyDescent="0.3">
      <c r="A1884" s="60" t="s">
        <v>5131</v>
      </c>
      <c r="E1884" s="32"/>
      <c r="F1884" s="32"/>
    </row>
    <row r="1885" spans="1:7" x14ac:dyDescent="0.25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5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4.4" x14ac:dyDescent="0.3">
      <c r="A1887" s="60" t="s">
        <v>5132</v>
      </c>
      <c r="E1887" s="32"/>
      <c r="F1887" s="32"/>
    </row>
    <row r="1888" spans="1:7" x14ac:dyDescent="0.25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5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5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5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4.4" x14ac:dyDescent="0.3">
      <c r="A1892" s="60" t="s">
        <v>5133</v>
      </c>
      <c r="C1892" s="32"/>
      <c r="E1892" s="32"/>
      <c r="F1892" s="32"/>
    </row>
    <row r="1893" spans="1:7" x14ac:dyDescent="0.25">
      <c r="A1893" s="36" t="s">
        <v>5434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5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5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5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5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5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5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5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5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5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5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5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4.4" x14ac:dyDescent="0.3">
      <c r="A1905" s="60" t="s">
        <v>5134</v>
      </c>
      <c r="C1905" s="32"/>
      <c r="E1905" s="32"/>
      <c r="F1905" s="32"/>
    </row>
    <row r="1906" spans="1:7" x14ac:dyDescent="0.25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5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4.4" x14ac:dyDescent="0.3">
      <c r="A1908" s="60" t="s">
        <v>5135</v>
      </c>
      <c r="C1908" s="32"/>
      <c r="E1908" s="32"/>
      <c r="F1908" s="32"/>
    </row>
    <row r="1909" spans="1:7" x14ac:dyDescent="0.25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5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5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4.4" x14ac:dyDescent="0.3">
      <c r="A1912" s="60" t="s">
        <v>5136</v>
      </c>
      <c r="C1912" s="32"/>
      <c r="E1912" s="32"/>
      <c r="F1912" s="32"/>
    </row>
    <row r="1913" spans="1:7" x14ac:dyDescent="0.25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4.4" x14ac:dyDescent="0.3">
      <c r="A1914" s="60" t="s">
        <v>5137</v>
      </c>
      <c r="C1914" s="32"/>
      <c r="E1914" s="32"/>
      <c r="F1914" s="32"/>
    </row>
    <row r="1915" spans="1:7" x14ac:dyDescent="0.25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5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4.4" x14ac:dyDescent="0.3">
      <c r="A1917" s="60" t="s">
        <v>5138</v>
      </c>
      <c r="C1917" s="32"/>
      <c r="E1917" s="32"/>
      <c r="F1917" s="32"/>
    </row>
    <row r="1918" spans="1:7" ht="14.4" x14ac:dyDescent="0.3">
      <c r="A1918" s="60" t="s">
        <v>5139</v>
      </c>
      <c r="C1918" s="32"/>
      <c r="E1918" s="32"/>
      <c r="F1918" s="32"/>
    </row>
    <row r="1919" spans="1:7" x14ac:dyDescent="0.25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5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5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5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4.4" x14ac:dyDescent="0.3">
      <c r="A1923" s="60" t="s">
        <v>5140</v>
      </c>
      <c r="E1923" s="32"/>
      <c r="F1923" s="32"/>
    </row>
    <row r="1924" spans="1:7" x14ac:dyDescent="0.25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5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4.4" x14ac:dyDescent="0.3">
      <c r="A1926" s="60" t="s">
        <v>5141</v>
      </c>
      <c r="C1926" s="32"/>
      <c r="E1926" s="32"/>
      <c r="F1926" s="32"/>
    </row>
    <row r="1927" spans="1:7" x14ac:dyDescent="0.25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4.4" x14ac:dyDescent="0.3">
      <c r="A1928" s="60" t="s">
        <v>5142</v>
      </c>
      <c r="C1928" s="32"/>
      <c r="E1928" s="32"/>
      <c r="F1928" s="32"/>
    </row>
    <row r="1929" spans="1:7" x14ac:dyDescent="0.25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4.4" x14ac:dyDescent="0.3">
      <c r="A1930" s="60" t="s">
        <v>5143</v>
      </c>
      <c r="C1930" s="32"/>
      <c r="E1930" s="32"/>
      <c r="F1930" s="32"/>
    </row>
    <row r="1931" spans="1:7" x14ac:dyDescent="0.25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5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5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5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4.4" x14ac:dyDescent="0.3">
      <c r="A1935" s="60" t="s">
        <v>5144</v>
      </c>
      <c r="C1935" s="32"/>
      <c r="E1935" s="32"/>
      <c r="F1935" s="32"/>
    </row>
    <row r="1936" spans="1:7" x14ac:dyDescent="0.25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5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5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5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4.4" x14ac:dyDescent="0.3">
      <c r="A1940" s="60" t="s">
        <v>5145</v>
      </c>
      <c r="C1940" s="32"/>
      <c r="E1940" s="32"/>
      <c r="F1940" s="32"/>
    </row>
    <row r="1941" spans="1:7" ht="14.4" x14ac:dyDescent="0.3">
      <c r="A1941" s="60" t="s">
        <v>5146</v>
      </c>
      <c r="C1941" s="32"/>
      <c r="E1941" s="32"/>
      <c r="F1941" s="32"/>
    </row>
    <row r="1942" spans="1:7" x14ac:dyDescent="0.25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5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5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4.4" x14ac:dyDescent="0.3">
      <c r="A1945" s="60" t="s">
        <v>5147</v>
      </c>
      <c r="C1945" s="32"/>
      <c r="E1945" s="32"/>
      <c r="F1945" s="32"/>
    </row>
    <row r="1946" spans="1:7" x14ac:dyDescent="0.25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5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5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4.4" x14ac:dyDescent="0.3">
      <c r="A1949" s="60" t="s">
        <v>5148</v>
      </c>
      <c r="C1949" s="32"/>
      <c r="E1949" s="32"/>
      <c r="F1949" s="32"/>
    </row>
    <row r="1950" spans="1:7" x14ac:dyDescent="0.25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5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5">
      <c r="A1952" s="36" t="s">
        <v>3157</v>
      </c>
      <c r="C1952" s="37"/>
      <c r="D1952" s="40" t="s">
        <v>149</v>
      </c>
      <c r="E1952" s="37"/>
      <c r="F1952" s="37"/>
    </row>
    <row r="1953" spans="1:7" x14ac:dyDescent="0.25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5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4.4" x14ac:dyDescent="0.3">
      <c r="A1955" s="60" t="s">
        <v>5149</v>
      </c>
      <c r="C1955" s="32"/>
      <c r="E1955" s="32"/>
      <c r="F1955" s="32"/>
    </row>
    <row r="1956" spans="1:7" x14ac:dyDescent="0.25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5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5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5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5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5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5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5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4.4" x14ac:dyDescent="0.3">
      <c r="A1964" s="60" t="s">
        <v>5150</v>
      </c>
      <c r="C1964" s="32"/>
      <c r="E1964" s="32"/>
      <c r="F1964" s="32"/>
    </row>
    <row r="1965" spans="1:7" x14ac:dyDescent="0.25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4.4" x14ac:dyDescent="0.3">
      <c r="A1966" s="60" t="s">
        <v>5151</v>
      </c>
      <c r="E1966" s="32"/>
      <c r="F1966" s="32"/>
    </row>
    <row r="1967" spans="1:7" x14ac:dyDescent="0.25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5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5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5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5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5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5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5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5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5">
      <c r="A1976" s="36" t="s">
        <v>3192</v>
      </c>
      <c r="C1976" s="37"/>
      <c r="D1976" s="31" t="s">
        <v>189</v>
      </c>
      <c r="E1976" s="37"/>
      <c r="F1976" s="37"/>
    </row>
    <row r="1977" spans="1:6" x14ac:dyDescent="0.25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4.4" x14ac:dyDescent="0.3">
      <c r="A1978" s="60" t="s">
        <v>5152</v>
      </c>
    </row>
    <row r="1979" spans="1:6" x14ac:dyDescent="0.25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5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4.4" x14ac:dyDescent="0.3">
      <c r="A1981" s="60" t="s">
        <v>5153</v>
      </c>
      <c r="C1981" s="32"/>
      <c r="E1981" s="32"/>
      <c r="F1981" s="32"/>
    </row>
    <row r="1982" spans="1:6" x14ac:dyDescent="0.25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5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4.4" x14ac:dyDescent="0.3">
      <c r="A1984" s="60" t="s">
        <v>5154</v>
      </c>
      <c r="C1984" s="32"/>
      <c r="E1984" s="32"/>
      <c r="F1984" s="32"/>
    </row>
    <row r="1985" spans="1:7" x14ac:dyDescent="0.25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5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5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4.4" x14ac:dyDescent="0.3">
      <c r="A1988" s="60" t="s">
        <v>5155</v>
      </c>
      <c r="C1988" s="32"/>
      <c r="E1988" s="32"/>
      <c r="F1988" s="32"/>
    </row>
    <row r="1989" spans="1:7" x14ac:dyDescent="0.25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4.4" x14ac:dyDescent="0.3">
      <c r="A1990" s="60" t="s">
        <v>5156</v>
      </c>
      <c r="C1990" s="32"/>
      <c r="E1990" s="32"/>
      <c r="F1990" s="32"/>
    </row>
    <row r="1991" spans="1:7" x14ac:dyDescent="0.25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4.4" x14ac:dyDescent="0.3">
      <c r="A1992" s="60" t="s">
        <v>5157</v>
      </c>
      <c r="C1992" s="32"/>
      <c r="E1992" s="32"/>
      <c r="F1992" s="32"/>
    </row>
    <row r="1993" spans="1:7" x14ac:dyDescent="0.25">
      <c r="A1993" s="36" t="s">
        <v>5425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5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4.4" x14ac:dyDescent="0.3">
      <c r="A1995" s="60" t="s">
        <v>5158</v>
      </c>
      <c r="C1995" s="32"/>
      <c r="E1995" s="32"/>
      <c r="F1995" s="32"/>
    </row>
    <row r="1996" spans="1:7" x14ac:dyDescent="0.25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5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5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4.4" x14ac:dyDescent="0.3">
      <c r="A1999" s="60" t="s">
        <v>5159</v>
      </c>
      <c r="C1999" s="32"/>
      <c r="E1999" s="32"/>
      <c r="F1999" s="32"/>
    </row>
    <row r="2000" spans="1:7" x14ac:dyDescent="0.25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4.4" x14ac:dyDescent="0.3">
      <c r="A2001" s="60" t="s">
        <v>5160</v>
      </c>
      <c r="B2001" s="32"/>
      <c r="C2001" s="32"/>
      <c r="D2001" s="32"/>
      <c r="E2001" s="32"/>
      <c r="F2001" s="32"/>
    </row>
    <row r="2002" spans="1:7" x14ac:dyDescent="0.25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5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4.4" x14ac:dyDescent="0.3">
      <c r="A2004" s="60" t="s">
        <v>5161</v>
      </c>
      <c r="E2004" s="32"/>
      <c r="F2004" s="32"/>
    </row>
    <row r="2005" spans="1:7" x14ac:dyDescent="0.25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5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4.4" x14ac:dyDescent="0.3">
      <c r="A2007" s="60" t="s">
        <v>5162</v>
      </c>
      <c r="C2007" s="32"/>
      <c r="E2007" s="32"/>
      <c r="F2007" s="32"/>
    </row>
    <row r="2008" spans="1:7" x14ac:dyDescent="0.25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5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5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4.4" x14ac:dyDescent="0.3">
      <c r="A2011" s="60" t="s">
        <v>5163</v>
      </c>
      <c r="C2011" s="32"/>
      <c r="E2011" s="32"/>
      <c r="F2011" s="32"/>
    </row>
    <row r="2012" spans="1:7" ht="14.4" x14ac:dyDescent="0.3">
      <c r="A2012" s="60" t="s">
        <v>5164</v>
      </c>
      <c r="C2012" s="32"/>
      <c r="E2012" s="32"/>
      <c r="F2012" s="32"/>
    </row>
    <row r="2013" spans="1:7" x14ac:dyDescent="0.25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5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5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5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5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5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4.4" x14ac:dyDescent="0.3">
      <c r="A2019" s="60" t="s">
        <v>5165</v>
      </c>
      <c r="C2019" s="32"/>
      <c r="E2019" s="32"/>
      <c r="F2019" s="32"/>
    </row>
    <row r="2020" spans="1:7" x14ac:dyDescent="0.25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4.4" x14ac:dyDescent="0.3">
      <c r="A2021" s="60" t="s">
        <v>5166</v>
      </c>
      <c r="C2021" s="32"/>
      <c r="E2021" s="32"/>
      <c r="F2021" s="32"/>
    </row>
    <row r="2022" spans="1:7" x14ac:dyDescent="0.25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4.4" x14ac:dyDescent="0.3">
      <c r="A2023" s="60" t="s">
        <v>5167</v>
      </c>
      <c r="C2023" s="32"/>
      <c r="E2023" s="32"/>
      <c r="F2023" s="32"/>
    </row>
    <row r="2024" spans="1:7" x14ac:dyDescent="0.25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5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5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5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5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5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5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5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5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5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5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4.4" x14ac:dyDescent="0.3">
      <c r="A2035" s="60" t="s">
        <v>5168</v>
      </c>
      <c r="C2035" s="32"/>
      <c r="E2035" s="32"/>
      <c r="F2035" s="32"/>
    </row>
    <row r="2036" spans="1:7" x14ac:dyDescent="0.25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5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5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5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5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4.4" x14ac:dyDescent="0.3">
      <c r="A2041" s="60" t="s">
        <v>5169</v>
      </c>
      <c r="C2041" s="32"/>
      <c r="E2041" s="32"/>
      <c r="F2041" s="32"/>
    </row>
    <row r="2042" spans="1:7" x14ac:dyDescent="0.25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5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4.4" x14ac:dyDescent="0.3">
      <c r="A2044" s="60" t="s">
        <v>5170</v>
      </c>
      <c r="C2044" s="32"/>
      <c r="D2044" s="32"/>
      <c r="E2044" s="32"/>
      <c r="F2044" s="32"/>
    </row>
    <row r="2045" spans="1:7" x14ac:dyDescent="0.25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4.4" x14ac:dyDescent="0.3">
      <c r="A2046" s="60" t="s">
        <v>5171</v>
      </c>
      <c r="C2046" s="32"/>
      <c r="E2046" s="32"/>
      <c r="F2046" s="32"/>
    </row>
    <row r="2047" spans="1:7" x14ac:dyDescent="0.25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5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4.4" x14ac:dyDescent="0.3">
      <c r="A2049" s="60" t="s">
        <v>5172</v>
      </c>
      <c r="C2049" s="32"/>
      <c r="D2049" s="32"/>
      <c r="E2049" s="32"/>
      <c r="F2049" s="32"/>
    </row>
    <row r="2050" spans="1:7" x14ac:dyDescent="0.25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4.4" x14ac:dyDescent="0.3">
      <c r="A2051" s="60" t="s">
        <v>5173</v>
      </c>
      <c r="C2051" s="32"/>
      <c r="E2051" s="32"/>
      <c r="F2051" s="32"/>
    </row>
    <row r="2052" spans="1:7" x14ac:dyDescent="0.25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5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5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4.4" x14ac:dyDescent="0.3">
      <c r="A2055" s="60" t="s">
        <v>5174</v>
      </c>
      <c r="C2055" s="32"/>
      <c r="E2055" s="32"/>
      <c r="F2055" s="32"/>
    </row>
    <row r="2056" spans="1:7" x14ac:dyDescent="0.25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5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4.4" x14ac:dyDescent="0.3">
      <c r="A2058" s="60" t="s">
        <v>5175</v>
      </c>
      <c r="C2058" s="32"/>
      <c r="E2058" s="32"/>
      <c r="F2058" s="32"/>
    </row>
    <row r="2059" spans="1:7" x14ac:dyDescent="0.25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5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4.4" x14ac:dyDescent="0.3">
      <c r="A2061" s="60" t="s">
        <v>5176</v>
      </c>
      <c r="C2061" s="32"/>
      <c r="E2061" s="32"/>
      <c r="F2061" s="32"/>
    </row>
    <row r="2062" spans="1:7" x14ac:dyDescent="0.25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5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5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5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5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5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4.4" x14ac:dyDescent="0.3">
      <c r="A2068" s="60" t="s">
        <v>5177</v>
      </c>
      <c r="C2068" s="32"/>
      <c r="E2068" s="32"/>
      <c r="F2068" s="32"/>
    </row>
    <row r="2069" spans="1:6" x14ac:dyDescent="0.25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5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5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5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5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4.4" x14ac:dyDescent="0.3">
      <c r="A2074" s="60" t="s">
        <v>5178</v>
      </c>
      <c r="C2074" s="32"/>
      <c r="E2074" s="32"/>
      <c r="F2074" s="32"/>
    </row>
    <row r="2075" spans="1:6" x14ac:dyDescent="0.25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4.4" x14ac:dyDescent="0.3">
      <c r="A2076" s="60" t="s">
        <v>5179</v>
      </c>
      <c r="C2076" s="32"/>
      <c r="E2076" s="32"/>
      <c r="F2076" s="32"/>
    </row>
    <row r="2077" spans="1:6" x14ac:dyDescent="0.25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4.4" x14ac:dyDescent="0.3">
      <c r="A2078" s="60" t="s">
        <v>5180</v>
      </c>
      <c r="C2078" s="32"/>
      <c r="E2078" s="32"/>
      <c r="F2078" s="32"/>
    </row>
    <row r="2079" spans="1:6" x14ac:dyDescent="0.25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5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5">
      <c r="A2081" s="36" t="s">
        <v>3330</v>
      </c>
      <c r="C2081" s="37"/>
      <c r="D2081" s="40" t="s">
        <v>149</v>
      </c>
      <c r="E2081" s="37"/>
      <c r="F2081" s="37"/>
    </row>
    <row r="2082" spans="1:7" x14ac:dyDescent="0.25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4.4" x14ac:dyDescent="0.3">
      <c r="A2083" s="60" t="s">
        <v>5181</v>
      </c>
      <c r="C2083" s="32"/>
      <c r="E2083" s="32"/>
      <c r="F2083" s="32"/>
    </row>
    <row r="2084" spans="1:7" x14ac:dyDescent="0.25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5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4.4" x14ac:dyDescent="0.3">
      <c r="A2086" s="60" t="s">
        <v>5182</v>
      </c>
      <c r="C2086" s="32"/>
      <c r="E2086" s="32"/>
      <c r="F2086" s="32"/>
    </row>
    <row r="2087" spans="1:7" x14ac:dyDescent="0.25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5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5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4.4" x14ac:dyDescent="0.3">
      <c r="A2090" s="60" t="s">
        <v>5183</v>
      </c>
      <c r="E2090" s="32"/>
      <c r="F2090" s="32"/>
    </row>
    <row r="2091" spans="1:7" ht="14.4" x14ac:dyDescent="0.3">
      <c r="A2091" s="60" t="s">
        <v>5184</v>
      </c>
      <c r="C2091" s="32"/>
      <c r="E2091" s="32"/>
      <c r="F2091" s="32"/>
    </row>
    <row r="2092" spans="1:7" x14ac:dyDescent="0.25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5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5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5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4.4" x14ac:dyDescent="0.3">
      <c r="A2096" s="60" t="s">
        <v>5185</v>
      </c>
      <c r="C2096" s="32"/>
      <c r="E2096" s="32"/>
      <c r="F2096" s="32"/>
    </row>
    <row r="2097" spans="1:7" x14ac:dyDescent="0.25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5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4.4" x14ac:dyDescent="0.3">
      <c r="A2099" s="115" t="s">
        <v>5436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5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4.4" x14ac:dyDescent="0.3">
      <c r="A2101" s="60" t="s">
        <v>5186</v>
      </c>
      <c r="C2101" s="32"/>
      <c r="E2101" s="32"/>
      <c r="F2101" s="32"/>
    </row>
    <row r="2102" spans="1:7" ht="14.4" x14ac:dyDescent="0.3">
      <c r="A2102" s="60" t="s">
        <v>5187</v>
      </c>
      <c r="E2102" s="32"/>
      <c r="F2102" s="32"/>
    </row>
    <row r="2103" spans="1:7" x14ac:dyDescent="0.25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5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5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4.4" x14ac:dyDescent="0.3">
      <c r="A2106" s="60" t="s">
        <v>5188</v>
      </c>
      <c r="E2106" s="32"/>
      <c r="F2106" s="32"/>
    </row>
    <row r="2107" spans="1:7" x14ac:dyDescent="0.25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5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5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5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5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4.4" x14ac:dyDescent="0.3">
      <c r="A2112" s="60" t="s">
        <v>5189</v>
      </c>
      <c r="C2112" s="32"/>
      <c r="E2112" s="32"/>
      <c r="F2112" s="32"/>
    </row>
    <row r="2113" spans="1:7" x14ac:dyDescent="0.25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5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4.4" x14ac:dyDescent="0.3">
      <c r="A2115" s="60" t="s">
        <v>5190</v>
      </c>
      <c r="C2115" s="32"/>
      <c r="E2115" s="32"/>
      <c r="F2115" s="32"/>
    </row>
    <row r="2116" spans="1:7" x14ac:dyDescent="0.25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5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5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5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5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5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5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5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5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5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4.4" x14ac:dyDescent="0.3">
      <c r="A2126" s="60" t="s">
        <v>5191</v>
      </c>
      <c r="C2126" s="32"/>
      <c r="E2126" s="32"/>
      <c r="F2126" s="32"/>
    </row>
    <row r="2127" spans="1:7" x14ac:dyDescent="0.25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5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5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5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5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5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5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5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5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5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5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5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5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5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4.4" x14ac:dyDescent="0.3">
      <c r="A2141" s="60" t="s">
        <v>5192</v>
      </c>
      <c r="C2141" s="32"/>
      <c r="E2141" s="32"/>
      <c r="F2141" s="32"/>
    </row>
    <row r="2142" spans="1:7" x14ac:dyDescent="0.25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5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5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5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5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5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5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5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5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5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5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5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5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5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5">
      <c r="A2156" s="36" t="s">
        <v>3444</v>
      </c>
      <c r="C2156" s="37"/>
      <c r="D2156" s="31" t="s">
        <v>189</v>
      </c>
      <c r="E2156" s="37"/>
      <c r="F2156" s="37"/>
    </row>
    <row r="2157" spans="1:7" x14ac:dyDescent="0.25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5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5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5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4.4" x14ac:dyDescent="0.3">
      <c r="A2161" s="60" t="s">
        <v>5193</v>
      </c>
      <c r="C2161" s="32"/>
      <c r="E2161" s="32"/>
      <c r="F2161" s="32"/>
    </row>
    <row r="2162" spans="1:7" x14ac:dyDescent="0.25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5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5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5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5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4.4" x14ac:dyDescent="0.3">
      <c r="A2167" s="60" t="s">
        <v>5194</v>
      </c>
      <c r="C2167" s="32"/>
      <c r="E2167" s="32"/>
      <c r="F2167" s="32"/>
    </row>
    <row r="2168" spans="1:7" x14ac:dyDescent="0.25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4.4" x14ac:dyDescent="0.3">
      <c r="A2169" s="60" t="s">
        <v>5195</v>
      </c>
      <c r="C2169" s="32"/>
      <c r="E2169" s="32"/>
      <c r="F2169" s="32"/>
    </row>
    <row r="2170" spans="1:7" x14ac:dyDescent="0.25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5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5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5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4.4" x14ac:dyDescent="0.3">
      <c r="A2174" s="60" t="s">
        <v>5196</v>
      </c>
      <c r="C2174" s="32"/>
      <c r="E2174" s="32"/>
      <c r="F2174" s="32"/>
    </row>
    <row r="2175" spans="1:7" x14ac:dyDescent="0.25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5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5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5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4.4" x14ac:dyDescent="0.3">
      <c r="A2179" s="60" t="s">
        <v>5197</v>
      </c>
      <c r="C2179" s="32"/>
      <c r="E2179" s="32"/>
      <c r="F2179" s="32"/>
    </row>
    <row r="2180" spans="1:7" x14ac:dyDescent="0.25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5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5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5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5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5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4.4" x14ac:dyDescent="0.3">
      <c r="A2186" s="60" t="s">
        <v>5198</v>
      </c>
      <c r="C2186" s="32"/>
      <c r="E2186" s="32"/>
      <c r="F2186" s="32"/>
    </row>
    <row r="2187" spans="1:7" x14ac:dyDescent="0.25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5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5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5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4.4" x14ac:dyDescent="0.3">
      <c r="A2191" s="60" t="s">
        <v>5199</v>
      </c>
      <c r="C2191" s="32"/>
      <c r="E2191" s="32"/>
      <c r="F2191" s="32"/>
    </row>
    <row r="2192" spans="1:7" x14ac:dyDescent="0.25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4.4" x14ac:dyDescent="0.3">
      <c r="A2193" s="60" t="s">
        <v>5200</v>
      </c>
      <c r="C2193" s="32"/>
      <c r="E2193" s="32"/>
      <c r="F2193" s="32"/>
    </row>
    <row r="2194" spans="1:6" x14ac:dyDescent="0.25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5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5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5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5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5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5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5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5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5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5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4.4" x14ac:dyDescent="0.3">
      <c r="A2205" s="60" t="s">
        <v>5201</v>
      </c>
      <c r="C2205" s="32"/>
      <c r="E2205" s="32"/>
      <c r="F2205" s="32"/>
    </row>
    <row r="2206" spans="1:6" x14ac:dyDescent="0.25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5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4.4" x14ac:dyDescent="0.3">
      <c r="A2208" s="60" t="s">
        <v>5202</v>
      </c>
      <c r="C2208" s="32"/>
      <c r="D2208" s="32"/>
      <c r="E2208" s="32"/>
      <c r="F2208" s="32"/>
    </row>
    <row r="2209" spans="1:7" ht="14.4" x14ac:dyDescent="0.3">
      <c r="A2209" s="60" t="s">
        <v>5203</v>
      </c>
      <c r="C2209" s="32"/>
      <c r="E2209" s="32"/>
      <c r="F2209" s="32"/>
    </row>
    <row r="2210" spans="1:7" x14ac:dyDescent="0.25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5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5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4.4" x14ac:dyDescent="0.3">
      <c r="A2213" s="60" t="s">
        <v>5204</v>
      </c>
      <c r="C2213" s="32"/>
      <c r="D2213" s="32"/>
      <c r="E2213" s="32"/>
      <c r="F2213" s="32"/>
    </row>
    <row r="2214" spans="1:7" x14ac:dyDescent="0.25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4.4" x14ac:dyDescent="0.3">
      <c r="A2215" s="60" t="s">
        <v>5205</v>
      </c>
      <c r="C2215" s="32"/>
      <c r="E2215" s="32"/>
      <c r="F2215" s="32"/>
    </row>
    <row r="2216" spans="1:7" x14ac:dyDescent="0.25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4.4" x14ac:dyDescent="0.3">
      <c r="A2217" s="60" t="s">
        <v>5206</v>
      </c>
      <c r="C2217" s="32"/>
      <c r="E2217" s="32"/>
      <c r="F2217" s="32"/>
    </row>
    <row r="2218" spans="1:7" x14ac:dyDescent="0.25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5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5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5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5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4.4" x14ac:dyDescent="0.3">
      <c r="A2223" s="60" t="s">
        <v>5207</v>
      </c>
      <c r="C2223" s="32"/>
      <c r="E2223" s="32"/>
      <c r="F2223" s="32"/>
    </row>
    <row r="2224" spans="1:7" x14ac:dyDescent="0.25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5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5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4.4" x14ac:dyDescent="0.3">
      <c r="A2227" s="60" t="s">
        <v>5208</v>
      </c>
      <c r="C2227" s="32"/>
      <c r="E2227" s="32"/>
      <c r="F2227" s="32"/>
    </row>
    <row r="2228" spans="1:7" x14ac:dyDescent="0.25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5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5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5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5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5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5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5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5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5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5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5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5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5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5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5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5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5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5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5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5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5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5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5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4.4" x14ac:dyDescent="0.3">
      <c r="A2252" s="60" t="s">
        <v>5209</v>
      </c>
      <c r="C2252" s="32"/>
      <c r="E2252" s="32"/>
      <c r="F2252" s="32"/>
    </row>
    <row r="2253" spans="1:7" x14ac:dyDescent="0.25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5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5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5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5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5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5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5">
      <c r="A2260" s="36" t="s">
        <v>3601</v>
      </c>
      <c r="C2260" s="37"/>
      <c r="D2260" s="40" t="s">
        <v>149</v>
      </c>
      <c r="E2260" s="37"/>
      <c r="F2260" s="37"/>
    </row>
    <row r="2261" spans="1:7" x14ac:dyDescent="0.25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5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5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5">
      <c r="A2264" s="36" t="s">
        <v>3608</v>
      </c>
      <c r="C2264" s="37"/>
      <c r="D2264" s="31" t="s">
        <v>149</v>
      </c>
      <c r="E2264" s="37"/>
      <c r="F2264" s="37"/>
    </row>
    <row r="2265" spans="1:7" x14ac:dyDescent="0.25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5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5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5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5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5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5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5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5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5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4.4" x14ac:dyDescent="0.3">
      <c r="A2275" s="60" t="s">
        <v>5210</v>
      </c>
      <c r="C2275" s="32"/>
      <c r="E2275" s="32"/>
      <c r="F2275" s="32"/>
    </row>
    <row r="2276" spans="1:7" x14ac:dyDescent="0.25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5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5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5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4.4" x14ac:dyDescent="0.3">
      <c r="A2280" s="60" t="s">
        <v>5211</v>
      </c>
      <c r="C2280" s="32"/>
      <c r="E2280" s="32"/>
      <c r="F2280" s="32"/>
    </row>
    <row r="2281" spans="1:7" x14ac:dyDescent="0.25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4.4" x14ac:dyDescent="0.3">
      <c r="A2282" s="60" t="s">
        <v>5212</v>
      </c>
      <c r="C2282" s="32"/>
      <c r="E2282" s="32"/>
      <c r="F2282" s="32"/>
    </row>
    <row r="2283" spans="1:7" ht="14.4" x14ac:dyDescent="0.3">
      <c r="A2283" s="60" t="s">
        <v>5213</v>
      </c>
      <c r="C2283" s="32"/>
      <c r="E2283" s="32"/>
      <c r="F2283" s="32"/>
    </row>
    <row r="2284" spans="1:7" x14ac:dyDescent="0.25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4.4" x14ac:dyDescent="0.3">
      <c r="A2285" s="60" t="s">
        <v>5214</v>
      </c>
      <c r="C2285" s="32"/>
      <c r="E2285" s="32"/>
      <c r="F2285" s="32"/>
    </row>
    <row r="2286" spans="1:7" x14ac:dyDescent="0.25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5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5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5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5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5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5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5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5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5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5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4.4" x14ac:dyDescent="0.3">
      <c r="A2297" s="60" t="s">
        <v>5215</v>
      </c>
      <c r="C2297" s="32"/>
      <c r="E2297" s="32"/>
      <c r="F2297" s="32"/>
    </row>
    <row r="2298" spans="1:7" x14ac:dyDescent="0.25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5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5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4.4" x14ac:dyDescent="0.3">
      <c r="A2301" s="60" t="s">
        <v>5216</v>
      </c>
      <c r="C2301" s="32"/>
      <c r="E2301" s="32"/>
      <c r="F2301" s="32"/>
    </row>
    <row r="2302" spans="1:7" ht="14.4" x14ac:dyDescent="0.3">
      <c r="A2302" s="60" t="s">
        <v>5217</v>
      </c>
      <c r="C2302" s="32"/>
      <c r="E2302" s="32"/>
      <c r="F2302" s="32"/>
    </row>
    <row r="2303" spans="1:7" x14ac:dyDescent="0.25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5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5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4.4" x14ac:dyDescent="0.3">
      <c r="A2306" s="60" t="s">
        <v>5218</v>
      </c>
      <c r="B2306" s="32"/>
      <c r="C2306" s="32"/>
      <c r="D2306" s="32"/>
      <c r="E2306" s="32"/>
      <c r="F2306" s="32"/>
    </row>
    <row r="2307" spans="1:7" x14ac:dyDescent="0.25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5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4.4" x14ac:dyDescent="0.3">
      <c r="A2309" s="60" t="s">
        <v>5219</v>
      </c>
      <c r="C2309" s="32"/>
      <c r="E2309" s="32"/>
      <c r="F2309" s="32"/>
    </row>
    <row r="2310" spans="1:7" ht="14.4" x14ac:dyDescent="0.3">
      <c r="A2310" s="60" t="s">
        <v>5220</v>
      </c>
      <c r="C2310" s="32"/>
      <c r="E2310" s="32"/>
      <c r="F2310" s="32"/>
    </row>
    <row r="2311" spans="1:7" x14ac:dyDescent="0.25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5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5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5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5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5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5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4.4" x14ac:dyDescent="0.3">
      <c r="A2318" s="60" t="s">
        <v>5221</v>
      </c>
      <c r="C2318" s="32"/>
      <c r="E2318" s="32"/>
      <c r="F2318" s="32"/>
    </row>
    <row r="2319" spans="1:7" x14ac:dyDescent="0.25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5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5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5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5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5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5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5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4.4" x14ac:dyDescent="0.3">
      <c r="A2327" s="60" t="s">
        <v>5222</v>
      </c>
      <c r="C2327" s="32"/>
      <c r="E2327" s="32"/>
      <c r="F2327" s="32"/>
    </row>
    <row r="2328" spans="1:7" x14ac:dyDescent="0.25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5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5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5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5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5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5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5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5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5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5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5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5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5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5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5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5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5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5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5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5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5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5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5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5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5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5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5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5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4.4" x14ac:dyDescent="0.3">
      <c r="A2357" s="60" t="s">
        <v>5223</v>
      </c>
      <c r="C2357" s="32"/>
      <c r="E2357" s="32"/>
      <c r="F2357" s="32"/>
    </row>
    <row r="2358" spans="1:7" x14ac:dyDescent="0.25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4.4" x14ac:dyDescent="0.3">
      <c r="A2359" s="60" t="s">
        <v>5224</v>
      </c>
      <c r="C2359" s="32"/>
      <c r="E2359" s="32"/>
      <c r="F2359" s="32"/>
    </row>
    <row r="2360" spans="1:7" x14ac:dyDescent="0.25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5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4.4" x14ac:dyDescent="0.3">
      <c r="A2362" s="60" t="s">
        <v>5225</v>
      </c>
      <c r="C2362" s="32"/>
      <c r="E2362" s="32"/>
      <c r="F2362" s="32"/>
    </row>
    <row r="2363" spans="1:7" x14ac:dyDescent="0.25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5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4.4" x14ac:dyDescent="0.3">
      <c r="A2365" s="60" t="s">
        <v>5226</v>
      </c>
      <c r="C2365" s="32"/>
      <c r="E2365" s="32"/>
      <c r="F2365" s="32"/>
    </row>
    <row r="2366" spans="1:7" x14ac:dyDescent="0.25">
      <c r="A2366" s="36" t="s">
        <v>3756</v>
      </c>
      <c r="C2366" s="37"/>
      <c r="D2366" s="40" t="s">
        <v>149</v>
      </c>
      <c r="E2366" s="37"/>
      <c r="F2366" s="37"/>
    </row>
    <row r="2367" spans="1:7" x14ac:dyDescent="0.25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4.4" x14ac:dyDescent="0.3">
      <c r="A2368" s="60" t="s">
        <v>5227</v>
      </c>
      <c r="C2368" s="32"/>
      <c r="E2368" s="32"/>
      <c r="F2368" s="32"/>
    </row>
    <row r="2369" spans="1:7" x14ac:dyDescent="0.25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4.4" x14ac:dyDescent="0.3">
      <c r="A2370" s="60" t="s">
        <v>5228</v>
      </c>
      <c r="C2370" s="32"/>
      <c r="E2370" s="32"/>
      <c r="F2370" s="32"/>
    </row>
    <row r="2371" spans="1:7" x14ac:dyDescent="0.25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4.4" x14ac:dyDescent="0.3">
      <c r="A2372" s="60" t="s">
        <v>5229</v>
      </c>
      <c r="C2372" s="32"/>
      <c r="E2372" s="32"/>
      <c r="F2372" s="32"/>
    </row>
    <row r="2373" spans="1:7" x14ac:dyDescent="0.25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5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5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5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5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5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4.4" x14ac:dyDescent="0.3">
      <c r="A2379" s="60" t="s">
        <v>5230</v>
      </c>
      <c r="C2379" s="32"/>
      <c r="E2379" s="32"/>
      <c r="F2379" s="32"/>
    </row>
    <row r="2380" spans="1:7" x14ac:dyDescent="0.25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5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5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5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5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5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5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5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5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5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5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5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4.4" x14ac:dyDescent="0.3">
      <c r="A2392" s="60" t="s">
        <v>5231</v>
      </c>
      <c r="C2392" s="32"/>
      <c r="E2392" s="32"/>
      <c r="F2392" s="32"/>
    </row>
    <row r="2393" spans="1:6" x14ac:dyDescent="0.25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5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4.4" x14ac:dyDescent="0.3">
      <c r="A2395" s="60" t="s">
        <v>5232</v>
      </c>
      <c r="C2395" s="32"/>
      <c r="E2395" s="32"/>
      <c r="F2395" s="32"/>
    </row>
    <row r="2396" spans="1:6" x14ac:dyDescent="0.25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5">
      <c r="A2397" s="36" t="s">
        <v>3802</v>
      </c>
      <c r="C2397" s="32"/>
      <c r="D2397" s="31" t="s">
        <v>149</v>
      </c>
      <c r="E2397" s="37"/>
      <c r="F2397" s="37"/>
    </row>
    <row r="2398" spans="1:6" x14ac:dyDescent="0.25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5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5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5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5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5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4.4" x14ac:dyDescent="0.3">
      <c r="A2404" s="60" t="s">
        <v>5233</v>
      </c>
      <c r="C2404" s="32"/>
      <c r="E2404" s="32"/>
      <c r="F2404" s="32"/>
    </row>
    <row r="2405" spans="1:7" x14ac:dyDescent="0.25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5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5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5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5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5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4.4" x14ac:dyDescent="0.3">
      <c r="A2411" s="60" t="s">
        <v>5234</v>
      </c>
      <c r="C2411" s="32"/>
      <c r="E2411" s="32"/>
      <c r="F2411" s="32"/>
    </row>
    <row r="2412" spans="1:7" x14ac:dyDescent="0.25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5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5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5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4.4" x14ac:dyDescent="0.3">
      <c r="A2416" s="60" t="s">
        <v>5235</v>
      </c>
      <c r="C2416" s="32"/>
      <c r="E2416" s="32"/>
      <c r="F2416" s="32"/>
    </row>
    <row r="2417" spans="1:7" x14ac:dyDescent="0.25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5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5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5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5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5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5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5">
      <c r="A2424" s="36" t="s">
        <v>5432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5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5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5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5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5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5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5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5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5">
      <c r="A2433" s="36" t="s">
        <v>3858</v>
      </c>
      <c r="C2433" s="37"/>
      <c r="D2433" s="31" t="s">
        <v>157</v>
      </c>
      <c r="E2433" s="37"/>
      <c r="F2433" s="37"/>
    </row>
    <row r="2434" spans="1:7" x14ac:dyDescent="0.25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5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5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5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5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5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4.4" x14ac:dyDescent="0.3">
      <c r="A2440" s="60" t="s">
        <v>5236</v>
      </c>
      <c r="C2440" s="32"/>
      <c r="E2440" s="32"/>
      <c r="F2440" s="32"/>
    </row>
    <row r="2441" spans="1:7" x14ac:dyDescent="0.25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5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5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5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5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5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5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5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5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4.4" x14ac:dyDescent="0.3">
      <c r="A2450" s="60" t="s">
        <v>5237</v>
      </c>
      <c r="C2450" s="32"/>
      <c r="E2450" s="32"/>
      <c r="F2450" s="32"/>
    </row>
    <row r="2451" spans="1:13" x14ac:dyDescent="0.25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5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5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5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4.4" x14ac:dyDescent="0.3">
      <c r="A2455" s="60" t="s">
        <v>5238</v>
      </c>
      <c r="C2455" s="32"/>
      <c r="E2455" s="32"/>
      <c r="F2455" s="32"/>
    </row>
    <row r="2456" spans="1:13" x14ac:dyDescent="0.25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5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5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5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5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5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5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5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5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5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4.4" x14ac:dyDescent="0.3">
      <c r="A2466" s="60" t="s">
        <v>5239</v>
      </c>
      <c r="C2466" s="32"/>
      <c r="E2466" s="32"/>
      <c r="F2466" s="32"/>
    </row>
    <row r="2467" spans="1:7" x14ac:dyDescent="0.25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5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5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5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4.4" x14ac:dyDescent="0.3">
      <c r="A2471" s="60" t="s">
        <v>5240</v>
      </c>
      <c r="C2471" s="32"/>
      <c r="E2471" s="32"/>
      <c r="F2471" s="32"/>
    </row>
    <row r="2472" spans="1:7" x14ac:dyDescent="0.25">
      <c r="A2472" s="36" t="s">
        <v>3920</v>
      </c>
      <c r="C2472" s="32"/>
      <c r="E2472" s="32"/>
      <c r="F2472" s="32"/>
    </row>
    <row r="2473" spans="1:7" x14ac:dyDescent="0.25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5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4.4" x14ac:dyDescent="0.3">
      <c r="A2475" s="60" t="s">
        <v>5241</v>
      </c>
      <c r="C2475" s="32"/>
      <c r="D2475" s="32"/>
      <c r="E2475" s="32"/>
      <c r="F2475" s="32"/>
    </row>
    <row r="2476" spans="1:7" x14ac:dyDescent="0.25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5">
      <c r="A2477" s="36" t="s">
        <v>3928</v>
      </c>
      <c r="C2477" s="37"/>
      <c r="E2477" s="37"/>
      <c r="F2477" s="37"/>
    </row>
    <row r="2478" spans="1:7" x14ac:dyDescent="0.25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5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5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5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5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4.4" x14ac:dyDescent="0.3">
      <c r="A2483" s="60" t="s">
        <v>5242</v>
      </c>
      <c r="C2483" s="32"/>
      <c r="D2483" s="32"/>
      <c r="E2483" s="32"/>
      <c r="F2483" s="32"/>
    </row>
    <row r="2484" spans="1:7" x14ac:dyDescent="0.25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4.4" x14ac:dyDescent="0.3">
      <c r="A2485" s="60" t="s">
        <v>5243</v>
      </c>
      <c r="C2485" s="32"/>
      <c r="E2485" s="32"/>
      <c r="F2485" s="32"/>
    </row>
    <row r="2486" spans="1:7" x14ac:dyDescent="0.25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5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5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5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5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5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5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5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5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5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5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5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5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5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5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5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5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5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5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5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5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5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5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5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4.4" x14ac:dyDescent="0.3">
      <c r="A2510" s="60" t="s">
        <v>5244</v>
      </c>
    </row>
    <row r="2511" spans="1:7" x14ac:dyDescent="0.25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5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4.4" x14ac:dyDescent="0.3">
      <c r="A2513" s="60" t="s">
        <v>5245</v>
      </c>
    </row>
    <row r="2514" spans="1:6" x14ac:dyDescent="0.25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5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4.4" x14ac:dyDescent="0.3">
      <c r="A2516" s="60" t="s">
        <v>5246</v>
      </c>
    </row>
    <row r="2517" spans="1:6" x14ac:dyDescent="0.25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5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5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5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4.4" x14ac:dyDescent="0.3">
      <c r="A2521" s="115" t="s">
        <v>5435</v>
      </c>
      <c r="C2521" s="39">
        <v>3</v>
      </c>
      <c r="D2521" s="31" t="s">
        <v>157</v>
      </c>
      <c r="E2521" s="39" t="s">
        <v>147</v>
      </c>
    </row>
    <row r="2522" spans="1:6" x14ac:dyDescent="0.25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4.4" x14ac:dyDescent="0.3">
      <c r="A2523" s="60" t="s">
        <v>5247</v>
      </c>
    </row>
    <row r="2524" spans="1:6" s="112" customFormat="1" ht="14.4" x14ac:dyDescent="0.3">
      <c r="A2524" s="113" t="s">
        <v>5431</v>
      </c>
      <c r="C2524" s="112">
        <v>3</v>
      </c>
      <c r="D2524" s="112" t="s">
        <v>149</v>
      </c>
      <c r="E2524" s="112" t="s">
        <v>147</v>
      </c>
    </row>
    <row r="2525" spans="1:6" x14ac:dyDescent="0.25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5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5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4.4" x14ac:dyDescent="0.3">
      <c r="A2528" s="60" t="s">
        <v>5248</v>
      </c>
    </row>
    <row r="2529" spans="1:7" x14ac:dyDescent="0.25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5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4.4" x14ac:dyDescent="0.3">
      <c r="A2531" s="60" t="s">
        <v>5249</v>
      </c>
    </row>
    <row r="2532" spans="1:7" x14ac:dyDescent="0.25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5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4.4" x14ac:dyDescent="0.3">
      <c r="A2534" s="60" t="s">
        <v>5250</v>
      </c>
    </row>
    <row r="2535" spans="1:7" ht="14.4" x14ac:dyDescent="0.3">
      <c r="A2535" s="60" t="s">
        <v>5251</v>
      </c>
    </row>
    <row r="2536" spans="1:7" x14ac:dyDescent="0.25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5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5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4.4" x14ac:dyDescent="0.3">
      <c r="A2539" s="60" t="s">
        <v>5252</v>
      </c>
    </row>
    <row r="2540" spans="1:7" x14ac:dyDescent="0.25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4.4" x14ac:dyDescent="0.3">
      <c r="A2541" s="60" t="s">
        <v>5253</v>
      </c>
    </row>
    <row r="2542" spans="1:7" x14ac:dyDescent="0.25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5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4.4" x14ac:dyDescent="0.3">
      <c r="A2544" s="60" t="s">
        <v>5254</v>
      </c>
    </row>
    <row r="2545" spans="1:7" x14ac:dyDescent="0.25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4.4" x14ac:dyDescent="0.3">
      <c r="A2546" s="60" t="s">
        <v>5255</v>
      </c>
    </row>
    <row r="2547" spans="1:7" x14ac:dyDescent="0.25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4.4" x14ac:dyDescent="0.3">
      <c r="A2548" s="60" t="s">
        <v>5256</v>
      </c>
    </row>
    <row r="2549" spans="1:7" x14ac:dyDescent="0.25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5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4.4" x14ac:dyDescent="0.3">
      <c r="A2551" s="60" t="s">
        <v>5257</v>
      </c>
    </row>
    <row r="2552" spans="1:7" x14ac:dyDescent="0.25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5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5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5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5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5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5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5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5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5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4.4" x14ac:dyDescent="0.3">
      <c r="A2562" s="60" t="s">
        <v>5258</v>
      </c>
    </row>
    <row r="2563" spans="1:7" x14ac:dyDescent="0.25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5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5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5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5">
      <c r="A2567" s="36" t="s">
        <v>4058</v>
      </c>
      <c r="C2567" s="37"/>
      <c r="D2567" s="31" t="s">
        <v>157</v>
      </c>
      <c r="E2567" s="37"/>
      <c r="F2567" s="37"/>
    </row>
    <row r="2568" spans="1:7" ht="14.4" x14ac:dyDescent="0.3">
      <c r="A2568" s="60" t="s">
        <v>5259</v>
      </c>
    </row>
    <row r="2569" spans="1:7" x14ac:dyDescent="0.25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5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5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5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5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5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5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5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5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4.4" x14ac:dyDescent="0.3">
      <c r="A2578" s="60" t="s">
        <v>5260</v>
      </c>
    </row>
    <row r="2579" spans="1:7" x14ac:dyDescent="0.25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5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4.4" x14ac:dyDescent="0.3">
      <c r="A2581" s="60" t="s">
        <v>5261</v>
      </c>
    </row>
    <row r="2582" spans="1:7" ht="14.4" x14ac:dyDescent="0.3">
      <c r="A2582" s="60" t="s">
        <v>5262</v>
      </c>
    </row>
    <row r="2583" spans="1:7" x14ac:dyDescent="0.25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5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5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4.4" x14ac:dyDescent="0.3">
      <c r="A2586" s="60" t="s">
        <v>5263</v>
      </c>
    </row>
    <row r="2587" spans="1:7" x14ac:dyDescent="0.25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5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4.4" x14ac:dyDescent="0.3">
      <c r="A2589" s="60" t="s">
        <v>5264</v>
      </c>
    </row>
    <row r="2590" spans="1:7" x14ac:dyDescent="0.25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5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5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5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5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5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4.4" x14ac:dyDescent="0.3">
      <c r="A2596" s="60" t="s">
        <v>5265</v>
      </c>
    </row>
    <row r="2597" spans="1:7" x14ac:dyDescent="0.25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4.4" x14ac:dyDescent="0.3">
      <c r="A2598" s="60" t="s">
        <v>5266</v>
      </c>
    </row>
    <row r="2599" spans="1:7" x14ac:dyDescent="0.25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5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4.4" x14ac:dyDescent="0.3">
      <c r="A2601" s="60" t="s">
        <v>5267</v>
      </c>
    </row>
    <row r="2602" spans="1:7" x14ac:dyDescent="0.25">
      <c r="A2602" s="36" t="s">
        <v>4107</v>
      </c>
      <c r="C2602" s="37"/>
      <c r="D2602" s="31" t="s">
        <v>149</v>
      </c>
      <c r="E2602" s="37"/>
      <c r="F2602" s="37"/>
    </row>
    <row r="2603" spans="1:7" x14ac:dyDescent="0.25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4.4" x14ac:dyDescent="0.3">
      <c r="A2604" s="60" t="s">
        <v>5268</v>
      </c>
    </row>
    <row r="2605" spans="1:7" x14ac:dyDescent="0.25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5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5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5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5">
      <c r="A2609" s="36" t="s">
        <v>4117</v>
      </c>
      <c r="D2609" s="31" t="s">
        <v>189</v>
      </c>
      <c r="E2609" s="37"/>
      <c r="F2609" s="37"/>
    </row>
    <row r="2610" spans="1:7" x14ac:dyDescent="0.25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4.4" x14ac:dyDescent="0.3">
      <c r="A2611" s="60" t="s">
        <v>5269</v>
      </c>
    </row>
    <row r="2612" spans="1:7" x14ac:dyDescent="0.25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5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5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5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5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5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4.4" x14ac:dyDescent="0.3">
      <c r="A2618" s="60" t="s">
        <v>5270</v>
      </c>
    </row>
    <row r="2619" spans="1:7" x14ac:dyDescent="0.25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4.4" x14ac:dyDescent="0.3">
      <c r="A2620" s="60" t="s">
        <v>5271</v>
      </c>
    </row>
    <row r="2621" spans="1:7" ht="14.4" x14ac:dyDescent="0.3">
      <c r="A2621" s="60" t="s">
        <v>5272</v>
      </c>
    </row>
    <row r="2622" spans="1:7" x14ac:dyDescent="0.25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5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4.4" x14ac:dyDescent="0.3">
      <c r="A2624" s="60" t="s">
        <v>5273</v>
      </c>
    </row>
    <row r="2625" spans="1:7" x14ac:dyDescent="0.25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5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5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5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5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5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5">
      <c r="A2631" s="36" t="s">
        <v>4147</v>
      </c>
      <c r="D2631" s="31" t="s">
        <v>149</v>
      </c>
      <c r="E2631" s="37"/>
      <c r="F2631" s="37"/>
    </row>
    <row r="2632" spans="1:7" x14ac:dyDescent="0.25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5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5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5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5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5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4.4" x14ac:dyDescent="0.3">
      <c r="A2638" s="60" t="s">
        <v>5274</v>
      </c>
    </row>
    <row r="2639" spans="1:7" x14ac:dyDescent="0.25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5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5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5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5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5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4.4" x14ac:dyDescent="0.3">
      <c r="A2645" s="60" t="s">
        <v>5275</v>
      </c>
    </row>
    <row r="2646" spans="1:6" x14ac:dyDescent="0.25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4.4" x14ac:dyDescent="0.3">
      <c r="A2647" s="60" t="s">
        <v>5276</v>
      </c>
    </row>
    <row r="2648" spans="1:6" x14ac:dyDescent="0.25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5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5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4.4" x14ac:dyDescent="0.3">
      <c r="A2651" s="60" t="s">
        <v>5277</v>
      </c>
    </row>
    <row r="2652" spans="1:6" x14ac:dyDescent="0.25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5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5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5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5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4.4" x14ac:dyDescent="0.3">
      <c r="A2657" s="60" t="s">
        <v>5278</v>
      </c>
    </row>
    <row r="2658" spans="1:6" ht="14.4" x14ac:dyDescent="0.3">
      <c r="A2658" s="60" t="s">
        <v>5279</v>
      </c>
    </row>
    <row r="2659" spans="1:6" x14ac:dyDescent="0.25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5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5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5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5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4.4" x14ac:dyDescent="0.3">
      <c r="A2664" s="60" t="s">
        <v>5280</v>
      </c>
    </row>
    <row r="2665" spans="1:6" x14ac:dyDescent="0.25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5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5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5">
      <c r="A2668" s="36" t="s">
        <v>4202</v>
      </c>
      <c r="D2668" s="31" t="s">
        <v>149</v>
      </c>
      <c r="E2668" s="37"/>
      <c r="F2668" s="37"/>
    </row>
    <row r="2669" spans="1:6" x14ac:dyDescent="0.25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6" customFormat="1" x14ac:dyDescent="0.25">
      <c r="A2670" s="36" t="s">
        <v>5439</v>
      </c>
      <c r="C2670" s="116">
        <v>1</v>
      </c>
      <c r="D2670" s="116" t="s">
        <v>149</v>
      </c>
      <c r="E2670" s="37" t="s">
        <v>147</v>
      </c>
      <c r="F2670" s="37"/>
    </row>
    <row r="2671" spans="1:6" x14ac:dyDescent="0.25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4.4" x14ac:dyDescent="0.3">
      <c r="A2672" s="60" t="s">
        <v>5281</v>
      </c>
    </row>
    <row r="2673" spans="1:7" x14ac:dyDescent="0.25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5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5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5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5">
      <c r="A2677" s="36" t="s">
        <v>5428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5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5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5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5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5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5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5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5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5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5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5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5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5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5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5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5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5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5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5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5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4.4" x14ac:dyDescent="0.3">
      <c r="A2698" s="60" t="s">
        <v>5282</v>
      </c>
    </row>
    <row r="2699" spans="1:6" x14ac:dyDescent="0.25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5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5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5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5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5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5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5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5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4.4" x14ac:dyDescent="0.3">
      <c r="A2708" s="60" t="s">
        <v>5283</v>
      </c>
    </row>
    <row r="2709" spans="1:6" x14ac:dyDescent="0.25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4.4" x14ac:dyDescent="0.3">
      <c r="A2710" s="60" t="s">
        <v>5284</v>
      </c>
    </row>
    <row r="2711" spans="1:6" x14ac:dyDescent="0.25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5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5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4.4" x14ac:dyDescent="0.3">
      <c r="A2714" s="60" t="s">
        <v>5285</v>
      </c>
    </row>
    <row r="2715" spans="1:6" x14ac:dyDescent="0.25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4.4" x14ac:dyDescent="0.3">
      <c r="A2716" s="60" t="s">
        <v>5286</v>
      </c>
    </row>
    <row r="2717" spans="1:6" x14ac:dyDescent="0.25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5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5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5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5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5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5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5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4.4" x14ac:dyDescent="0.3">
      <c r="A2725" s="60" t="s">
        <v>5287</v>
      </c>
    </row>
    <row r="2726" spans="1:6" x14ac:dyDescent="0.25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5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4.4" x14ac:dyDescent="0.3">
      <c r="A2728" s="60" t="s">
        <v>5288</v>
      </c>
    </row>
    <row r="2729" spans="1:6" x14ac:dyDescent="0.25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4.4" x14ac:dyDescent="0.3">
      <c r="A2730" s="60" t="s">
        <v>5289</v>
      </c>
    </row>
    <row r="2731" spans="1:6" x14ac:dyDescent="0.25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4.4" x14ac:dyDescent="0.3">
      <c r="A2732" s="60" t="s">
        <v>5290</v>
      </c>
    </row>
    <row r="2733" spans="1:6" x14ac:dyDescent="0.25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4.4" x14ac:dyDescent="0.3">
      <c r="A2734" s="60" t="s">
        <v>5291</v>
      </c>
    </row>
    <row r="2735" spans="1:6" x14ac:dyDescent="0.25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5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4.4" x14ac:dyDescent="0.3">
      <c r="A2737" s="60" t="s">
        <v>5292</v>
      </c>
    </row>
    <row r="2738" spans="1:7" x14ac:dyDescent="0.25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5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5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4.4" x14ac:dyDescent="0.3">
      <c r="A2741" s="60" t="s">
        <v>5293</v>
      </c>
    </row>
    <row r="2742" spans="1:7" x14ac:dyDescent="0.25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5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5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5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5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5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5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5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5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5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4.4" x14ac:dyDescent="0.3">
      <c r="A2752" s="60" t="s">
        <v>5294</v>
      </c>
    </row>
    <row r="2753" spans="1:6" x14ac:dyDescent="0.25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4.4" x14ac:dyDescent="0.3">
      <c r="A2754" s="60" t="s">
        <v>5295</v>
      </c>
    </row>
    <row r="2755" spans="1:6" x14ac:dyDescent="0.25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5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5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5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5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4.4" x14ac:dyDescent="0.3">
      <c r="A2760" s="60" t="s">
        <v>5296</v>
      </c>
    </row>
    <row r="2761" spans="1:6" x14ac:dyDescent="0.25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5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5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5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5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5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4.4" x14ac:dyDescent="0.3">
      <c r="A2767" s="60" t="s">
        <v>5297</v>
      </c>
    </row>
    <row r="2768" spans="1:6" x14ac:dyDescent="0.25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4.4" x14ac:dyDescent="0.3">
      <c r="A2769" s="60" t="s">
        <v>5298</v>
      </c>
    </row>
    <row r="2770" spans="1:7" x14ac:dyDescent="0.25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5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5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5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5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5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5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5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5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5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4.4" x14ac:dyDescent="0.3">
      <c r="A2780" s="60" t="s">
        <v>5299</v>
      </c>
    </row>
    <row r="2781" spans="1:7" x14ac:dyDescent="0.25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5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4.4" x14ac:dyDescent="0.3">
      <c r="A2783" s="60" t="s">
        <v>5300</v>
      </c>
    </row>
    <row r="2784" spans="1:7" x14ac:dyDescent="0.25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5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4.4" x14ac:dyDescent="0.3">
      <c r="A2786" s="60" t="s">
        <v>5301</v>
      </c>
    </row>
    <row r="2787" spans="1:7" x14ac:dyDescent="0.25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5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5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5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4.4" x14ac:dyDescent="0.3">
      <c r="A2791" s="60" t="s">
        <v>5302</v>
      </c>
    </row>
    <row r="2792" spans="1:7" x14ac:dyDescent="0.25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5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4.4" x14ac:dyDescent="0.3">
      <c r="A2794" s="60" t="s">
        <v>5303</v>
      </c>
    </row>
    <row r="2795" spans="1:7" x14ac:dyDescent="0.25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5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4.4" x14ac:dyDescent="0.3">
      <c r="A2797" s="60" t="s">
        <v>5304</v>
      </c>
    </row>
    <row r="2798" spans="1:7" ht="14.4" x14ac:dyDescent="0.3">
      <c r="A2798" s="60" t="s">
        <v>5305</v>
      </c>
    </row>
    <row r="2799" spans="1:7" x14ac:dyDescent="0.25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5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5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4.4" x14ac:dyDescent="0.3">
      <c r="A2802" s="60" t="s">
        <v>5306</v>
      </c>
    </row>
    <row r="2803" spans="1:7" x14ac:dyDescent="0.25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5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5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5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5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5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5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5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5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5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5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5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5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5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5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5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5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5">
      <c r="A2820" s="36" t="s">
        <v>4417</v>
      </c>
      <c r="C2820" s="37"/>
      <c r="D2820" s="31" t="s">
        <v>149</v>
      </c>
      <c r="E2820" s="37"/>
      <c r="F2820" s="37"/>
    </row>
    <row r="2821" spans="1:7" x14ac:dyDescent="0.25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5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5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5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5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5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5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5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5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5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5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5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5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5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5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5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5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4.4" x14ac:dyDescent="0.3">
      <c r="A2838" s="60" t="s">
        <v>5307</v>
      </c>
    </row>
    <row r="2839" spans="1:7" x14ac:dyDescent="0.25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5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5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5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4.4" x14ac:dyDescent="0.3">
      <c r="A2843" s="60" t="s">
        <v>5308</v>
      </c>
    </row>
    <row r="2844" spans="1:7" x14ac:dyDescent="0.25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4.4" x14ac:dyDescent="0.3">
      <c r="A2845" s="60" t="s">
        <v>5309</v>
      </c>
    </row>
    <row r="2846" spans="1:7" x14ac:dyDescent="0.25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4.4" x14ac:dyDescent="0.3">
      <c r="A2847" s="60" t="s">
        <v>5310</v>
      </c>
    </row>
    <row r="2848" spans="1:7" x14ac:dyDescent="0.25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4.4" x14ac:dyDescent="0.3">
      <c r="A2849" s="60" t="s">
        <v>5311</v>
      </c>
    </row>
    <row r="2850" spans="1:7" x14ac:dyDescent="0.25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5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5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4.4" x14ac:dyDescent="0.3">
      <c r="A2853" s="60" t="s">
        <v>5312</v>
      </c>
    </row>
    <row r="2854" spans="1:7" x14ac:dyDescent="0.25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4.4" x14ac:dyDescent="0.3">
      <c r="A2855" s="60" t="s">
        <v>5313</v>
      </c>
    </row>
    <row r="2856" spans="1:7" x14ac:dyDescent="0.25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4.4" x14ac:dyDescent="0.3">
      <c r="A2857" s="60" t="s">
        <v>5314</v>
      </c>
    </row>
    <row r="2858" spans="1:7" ht="14.4" x14ac:dyDescent="0.3">
      <c r="A2858" s="60" t="s">
        <v>5315</v>
      </c>
    </row>
    <row r="2859" spans="1:7" x14ac:dyDescent="0.25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5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5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5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4.4" x14ac:dyDescent="0.3">
      <c r="A2863" s="60" t="s">
        <v>5316</v>
      </c>
    </row>
    <row r="2864" spans="1:7" x14ac:dyDescent="0.25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5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5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4.4" x14ac:dyDescent="0.3">
      <c r="A2867" s="60" t="s">
        <v>5317</v>
      </c>
    </row>
    <row r="2868" spans="1:7" x14ac:dyDescent="0.25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5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5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4.4" x14ac:dyDescent="0.3">
      <c r="A2871" s="60" t="s">
        <v>5318</v>
      </c>
    </row>
    <row r="2872" spans="1:7" x14ac:dyDescent="0.25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5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4.4" x14ac:dyDescent="0.3">
      <c r="A2874" s="60" t="s">
        <v>5319</v>
      </c>
    </row>
    <row r="2875" spans="1:7" x14ac:dyDescent="0.25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4.4" x14ac:dyDescent="0.3">
      <c r="A2876" s="60" t="s">
        <v>5320</v>
      </c>
    </row>
    <row r="2877" spans="1:7" x14ac:dyDescent="0.25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4.4" x14ac:dyDescent="0.3">
      <c r="A2878" s="60" t="s">
        <v>5321</v>
      </c>
    </row>
    <row r="2879" spans="1:7" x14ac:dyDescent="0.25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4.4" x14ac:dyDescent="0.3">
      <c r="A2880" s="60" t="s">
        <v>5322</v>
      </c>
    </row>
    <row r="2881" spans="1:7" x14ac:dyDescent="0.25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4.4" x14ac:dyDescent="0.3">
      <c r="A2882" s="60" t="s">
        <v>5323</v>
      </c>
    </row>
    <row r="2883" spans="1:7" x14ac:dyDescent="0.25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4.4" x14ac:dyDescent="0.3">
      <c r="A2884" s="60" t="s">
        <v>5324</v>
      </c>
    </row>
    <row r="2885" spans="1:7" x14ac:dyDescent="0.25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5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5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4.4" x14ac:dyDescent="0.3">
      <c r="A2888" s="60" t="s">
        <v>5325</v>
      </c>
    </row>
    <row r="2889" spans="1:7" x14ac:dyDescent="0.25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4.4" x14ac:dyDescent="0.3">
      <c r="A2890" s="60" t="s">
        <v>5326</v>
      </c>
    </row>
    <row r="2891" spans="1:7" x14ac:dyDescent="0.25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5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5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4.4" x14ac:dyDescent="0.3">
      <c r="A2894" s="60" t="s">
        <v>5327</v>
      </c>
    </row>
    <row r="2895" spans="1:7" x14ac:dyDescent="0.25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5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5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4.4" x14ac:dyDescent="0.3">
      <c r="A2898" s="60" t="s">
        <v>5328</v>
      </c>
    </row>
    <row r="2899" spans="1:6" x14ac:dyDescent="0.25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5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5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5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5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4.4" x14ac:dyDescent="0.3">
      <c r="A2904" s="60" t="s">
        <v>5329</v>
      </c>
    </row>
    <row r="2905" spans="1:6" x14ac:dyDescent="0.25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5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4.4" x14ac:dyDescent="0.3">
      <c r="A2907" s="60" t="s">
        <v>5330</v>
      </c>
    </row>
    <row r="2908" spans="1:6" x14ac:dyDescent="0.25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4.4" x14ac:dyDescent="0.3">
      <c r="A2909" s="60" t="s">
        <v>5331</v>
      </c>
    </row>
    <row r="2910" spans="1:6" x14ac:dyDescent="0.25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4.4" x14ac:dyDescent="0.3">
      <c r="A2911" s="60" t="s">
        <v>5332</v>
      </c>
    </row>
    <row r="2912" spans="1:6" ht="14.4" x14ac:dyDescent="0.3">
      <c r="A2912" s="60" t="s">
        <v>5333</v>
      </c>
    </row>
    <row r="2913" spans="1:7" x14ac:dyDescent="0.25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5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5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5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4.4" x14ac:dyDescent="0.3">
      <c r="A2917" s="60" t="s">
        <v>5334</v>
      </c>
    </row>
    <row r="2918" spans="1:7" x14ac:dyDescent="0.25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4.4" x14ac:dyDescent="0.3">
      <c r="A2919" s="60" t="s">
        <v>5335</v>
      </c>
    </row>
    <row r="2920" spans="1:7" x14ac:dyDescent="0.25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5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5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5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5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5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5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4.4" x14ac:dyDescent="0.3">
      <c r="A2927" s="60" t="s">
        <v>5336</v>
      </c>
    </row>
    <row r="2928" spans="1:7" x14ac:dyDescent="0.25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5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4.4" x14ac:dyDescent="0.3">
      <c r="A2930" s="60" t="s">
        <v>5337</v>
      </c>
    </row>
    <row r="2931" spans="1:7" x14ac:dyDescent="0.25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5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5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5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4.4" x14ac:dyDescent="0.3">
      <c r="A2935" s="60" t="s">
        <v>5338</v>
      </c>
    </row>
    <row r="2936" spans="1:7" x14ac:dyDescent="0.25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5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4.4" x14ac:dyDescent="0.3">
      <c r="A2938" s="60" t="s">
        <v>5339</v>
      </c>
    </row>
    <row r="2939" spans="1:7" x14ac:dyDescent="0.25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5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4.4" x14ac:dyDescent="0.3">
      <c r="A2941" s="60" t="s">
        <v>5340</v>
      </c>
    </row>
    <row r="2942" spans="1:7" x14ac:dyDescent="0.25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5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4.4" x14ac:dyDescent="0.3">
      <c r="A2944" s="60" t="s">
        <v>5341</v>
      </c>
    </row>
    <row r="2945" spans="1:7" x14ac:dyDescent="0.25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4.4" x14ac:dyDescent="0.3">
      <c r="A2946" s="60" t="s">
        <v>5342</v>
      </c>
    </row>
    <row r="2947" spans="1:7" x14ac:dyDescent="0.25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4.4" x14ac:dyDescent="0.3">
      <c r="A2948" s="60" t="s">
        <v>5343</v>
      </c>
    </row>
    <row r="2949" spans="1:7" x14ac:dyDescent="0.25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4.4" x14ac:dyDescent="0.3">
      <c r="A2950" s="60" t="s">
        <v>5344</v>
      </c>
    </row>
    <row r="2951" spans="1:7" x14ac:dyDescent="0.25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4.4" x14ac:dyDescent="0.3">
      <c r="A2952" s="60" t="s">
        <v>5345</v>
      </c>
    </row>
    <row r="2953" spans="1:7" x14ac:dyDescent="0.25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5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4.4" x14ac:dyDescent="0.3">
      <c r="A2955" s="60" t="s">
        <v>5346</v>
      </c>
    </row>
    <row r="2956" spans="1:7" x14ac:dyDescent="0.25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5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5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5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4.4" x14ac:dyDescent="0.3">
      <c r="A2960" s="60" t="s">
        <v>5347</v>
      </c>
    </row>
    <row r="2961" spans="1:7" x14ac:dyDescent="0.25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5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5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4.4" x14ac:dyDescent="0.3">
      <c r="A2964" s="60" t="s">
        <v>5348</v>
      </c>
    </row>
    <row r="2965" spans="1:7" x14ac:dyDescent="0.25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5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5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5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5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5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5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4.4" x14ac:dyDescent="0.3">
      <c r="A2972" s="60" t="s">
        <v>5349</v>
      </c>
    </row>
    <row r="2973" spans="1:7" x14ac:dyDescent="0.25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5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5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4.4" x14ac:dyDescent="0.3">
      <c r="A2976" s="60" t="s">
        <v>5350</v>
      </c>
    </row>
    <row r="2977" spans="1:7" x14ac:dyDescent="0.25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4.4" x14ac:dyDescent="0.3">
      <c r="A2978" s="60" t="s">
        <v>5351</v>
      </c>
    </row>
    <row r="2979" spans="1:7" x14ac:dyDescent="0.25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5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5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5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5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4.4" x14ac:dyDescent="0.3">
      <c r="A2984" s="60" t="s">
        <v>5352</v>
      </c>
    </row>
    <row r="2985" spans="1:7" x14ac:dyDescent="0.25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5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5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5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5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4.4" x14ac:dyDescent="0.3">
      <c r="A2990" s="60" t="s">
        <v>5353</v>
      </c>
    </row>
    <row r="2991" spans="1:7" x14ac:dyDescent="0.25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4.4" x14ac:dyDescent="0.3">
      <c r="A2992" s="60" t="s">
        <v>5354</v>
      </c>
    </row>
    <row r="2993" spans="1:7" x14ac:dyDescent="0.25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4.4" x14ac:dyDescent="0.3">
      <c r="A2994" s="60" t="s">
        <v>5355</v>
      </c>
    </row>
    <row r="2995" spans="1:7" x14ac:dyDescent="0.25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5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5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5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4.4" x14ac:dyDescent="0.3">
      <c r="A2999" s="60" t="s">
        <v>5356</v>
      </c>
    </row>
    <row r="3000" spans="1:7" x14ac:dyDescent="0.25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5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5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5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5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5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4.4" x14ac:dyDescent="0.3">
      <c r="A3006" s="60" t="s">
        <v>5357</v>
      </c>
    </row>
    <row r="3007" spans="1:7" x14ac:dyDescent="0.25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5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5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5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5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5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5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5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5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5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5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5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5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4.4" x14ac:dyDescent="0.3">
      <c r="A3020" s="60" t="s">
        <v>5358</v>
      </c>
    </row>
    <row r="3021" spans="1:6" x14ac:dyDescent="0.25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4.4" x14ac:dyDescent="0.3">
      <c r="A3022" s="60" t="s">
        <v>5359</v>
      </c>
    </row>
    <row r="3023" spans="1:6" x14ac:dyDescent="0.25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5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5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5">
      <c r="A3026" s="36" t="s">
        <v>4699</v>
      </c>
      <c r="C3026" s="37"/>
      <c r="D3026" s="31" t="s">
        <v>157</v>
      </c>
      <c r="E3026" s="37"/>
      <c r="F3026" s="37"/>
    </row>
    <row r="3027" spans="1:6" x14ac:dyDescent="0.25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5">
      <c r="A3028" s="36" t="s">
        <v>4701</v>
      </c>
      <c r="C3028" s="37"/>
      <c r="D3028" s="31" t="s">
        <v>157</v>
      </c>
      <c r="E3028" s="37"/>
      <c r="F3028" s="37"/>
    </row>
    <row r="3029" spans="1:6" x14ac:dyDescent="0.25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5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5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4.4" x14ac:dyDescent="0.3">
      <c r="A3032" s="60" t="s">
        <v>5360</v>
      </c>
    </row>
    <row r="3033" spans="1:6" x14ac:dyDescent="0.25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5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5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5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5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5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4.4" x14ac:dyDescent="0.3">
      <c r="A3039" s="60" t="s">
        <v>5361</v>
      </c>
    </row>
    <row r="3040" spans="1:6" x14ac:dyDescent="0.25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5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5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5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5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5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5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5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5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5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5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5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5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5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5">
      <c r="A3054" s="36" t="s">
        <v>4741</v>
      </c>
      <c r="C3054" s="37"/>
      <c r="D3054" s="31" t="s">
        <v>149</v>
      </c>
      <c r="E3054" s="37"/>
      <c r="F3054" s="37"/>
    </row>
    <row r="3055" spans="1:7" x14ac:dyDescent="0.25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5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5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5">
      <c r="A3058" s="36" t="s">
        <v>4748</v>
      </c>
      <c r="C3058" s="37"/>
      <c r="D3058" s="31" t="s">
        <v>149</v>
      </c>
      <c r="E3058" s="37"/>
      <c r="F3058" s="37"/>
    </row>
    <row r="3059" spans="1:7" x14ac:dyDescent="0.25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5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5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5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5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4.4" x14ac:dyDescent="0.3">
      <c r="A3064" s="60" t="s">
        <v>5362</v>
      </c>
    </row>
    <row r="3065" spans="1:7" x14ac:dyDescent="0.25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5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5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5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4.4" x14ac:dyDescent="0.3">
      <c r="A3069" s="60" t="s">
        <v>5363</v>
      </c>
    </row>
    <row r="3070" spans="1:7" x14ac:dyDescent="0.25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5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5">
      <c r="A3072" s="36" t="s">
        <v>4771</v>
      </c>
      <c r="B3072" s="31" t="s">
        <v>4770</v>
      </c>
      <c r="D3072" s="31" t="s">
        <v>189</v>
      </c>
    </row>
    <row r="3073" spans="1:7" ht="14.4" x14ac:dyDescent="0.3">
      <c r="A3073" s="60" t="s">
        <v>5364</v>
      </c>
    </row>
    <row r="3074" spans="1:7" x14ac:dyDescent="0.25">
      <c r="A3074" s="36" t="s">
        <v>4772</v>
      </c>
      <c r="C3074" s="37"/>
      <c r="D3074" s="31" t="s">
        <v>149</v>
      </c>
      <c r="E3074" s="37"/>
      <c r="F3074" s="37"/>
    </row>
    <row r="3075" spans="1:7" x14ac:dyDescent="0.25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4.4" x14ac:dyDescent="0.3">
      <c r="A3076" s="60" t="s">
        <v>5365</v>
      </c>
    </row>
    <row r="3077" spans="1:7" x14ac:dyDescent="0.25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5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4.4" x14ac:dyDescent="0.3">
      <c r="A3079" s="60" t="s">
        <v>5366</v>
      </c>
    </row>
    <row r="3080" spans="1:7" x14ac:dyDescent="0.25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5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5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5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5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5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5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5">
      <c r="A3087" s="36" t="s">
        <v>4791</v>
      </c>
      <c r="C3087" s="37"/>
      <c r="D3087" s="40" t="s">
        <v>149</v>
      </c>
      <c r="E3087" s="37"/>
      <c r="F3087" s="37"/>
    </row>
    <row r="3088" spans="1:7" x14ac:dyDescent="0.25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4.4" x14ac:dyDescent="0.3">
      <c r="A3089" s="60" t="s">
        <v>5367</v>
      </c>
    </row>
    <row r="3090" spans="1:7" x14ac:dyDescent="0.25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5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5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5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5">
      <c r="A3094" s="36" t="s">
        <v>4802</v>
      </c>
      <c r="C3094" s="37"/>
      <c r="D3094" s="40" t="s">
        <v>149</v>
      </c>
      <c r="E3094" s="37"/>
      <c r="F3094" s="37"/>
    </row>
    <row r="3095" spans="1:7" x14ac:dyDescent="0.25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4.4" x14ac:dyDescent="0.3">
      <c r="A3096" s="60" t="s">
        <v>5368</v>
      </c>
    </row>
    <row r="3097" spans="1:7" ht="14.4" x14ac:dyDescent="0.3">
      <c r="A3097" s="60" t="s">
        <v>5369</v>
      </c>
    </row>
    <row r="3098" spans="1:7" x14ac:dyDescent="0.25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5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4.4" x14ac:dyDescent="0.3">
      <c r="A3100" s="60" t="s">
        <v>5370</v>
      </c>
    </row>
    <row r="3101" spans="1:7" x14ac:dyDescent="0.25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5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4.4" x14ac:dyDescent="0.3">
      <c r="A3103" s="60" t="s">
        <v>5371</v>
      </c>
    </row>
    <row r="3104" spans="1:7" x14ac:dyDescent="0.25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4.4" x14ac:dyDescent="0.3">
      <c r="A3105" s="60" t="s">
        <v>5372</v>
      </c>
    </row>
    <row r="3106" spans="1:7" x14ac:dyDescent="0.25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4.4" x14ac:dyDescent="0.3">
      <c r="A3107" s="60" t="s">
        <v>5373</v>
      </c>
    </row>
    <row r="3108" spans="1:7" x14ac:dyDescent="0.25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5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5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5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5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4.4" x14ac:dyDescent="0.3">
      <c r="A3113" s="60" t="s">
        <v>5374</v>
      </c>
    </row>
    <row r="3114" spans="1:7" x14ac:dyDescent="0.25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5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4.4" x14ac:dyDescent="0.3">
      <c r="A3116" s="60" t="s">
        <v>5375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tabSelected="1" workbookViewId="0">
      <selection activeCell="B5" sqref="B5"/>
    </sheetView>
  </sheetViews>
  <sheetFormatPr defaultColWidth="9" defaultRowHeight="12.6" x14ac:dyDescent="0.2"/>
  <cols>
    <col min="1" max="1" width="17.36328125" style="85" customWidth="1"/>
    <col min="2" max="2" width="15.7265625" style="85" customWidth="1"/>
    <col min="3" max="3" width="5.7265625" style="85" bestFit="1" customWidth="1"/>
    <col min="4" max="7" width="9" style="85"/>
    <col min="8" max="8" width="14.6328125" style="85" customWidth="1"/>
    <col min="9" max="10" width="9" style="85"/>
    <col min="11" max="11" width="9.6328125" style="85" customWidth="1"/>
    <col min="12" max="12" width="5.7265625" style="85" bestFit="1" customWidth="1"/>
    <col min="13" max="13" width="12.08984375" style="87" customWidth="1"/>
    <col min="14" max="16384" width="9" style="85"/>
  </cols>
  <sheetData>
    <row r="1" spans="1:15" ht="19.8" x14ac:dyDescent="0.3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6" t="s">
        <v>138</v>
      </c>
      <c r="B2" s="46" t="s">
        <v>5447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 t="s">
        <v>5448</v>
      </c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5423</v>
      </c>
      <c r="B4" s="47" t="s">
        <v>5449</v>
      </c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6"/>
      <c r="C7" s="146"/>
      <c r="D7" s="146"/>
      <c r="E7" s="14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2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3.8" thickTop="1" thickBot="1" x14ac:dyDescent="0.25">
      <c r="A9" s="80" t="s">
        <v>130</v>
      </c>
      <c r="B9" s="49" t="s">
        <v>131</v>
      </c>
      <c r="C9" s="49" t="s">
        <v>5426</v>
      </c>
      <c r="D9" s="49" t="s">
        <v>5417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5426</v>
      </c>
      <c r="M9" s="49" t="s">
        <v>133</v>
      </c>
      <c r="N9" s="43" t="s">
        <v>4833</v>
      </c>
      <c r="O9" s="43" t="s">
        <v>4834</v>
      </c>
    </row>
    <row r="10" spans="1:15" s="124" customFormat="1" ht="13.8" thickTop="1" thickBot="1" x14ac:dyDescent="0.25">
      <c r="A10" s="30" t="s">
        <v>5441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2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ht="13.2" x14ac:dyDescent="0.25">
      <c r="A12" s="119" t="s">
        <v>4597</v>
      </c>
      <c r="B12" s="44" t="str">
        <f>IF(LEN(VLOOKUP(A12,'Species List'!$A:$G,2,FALSE))=0,"",VLOOKUP(A12,'Species List'!$A:$G,2,FALSE))</f>
        <v>Siberian elm</v>
      </c>
      <c r="C12" s="44">
        <f>IF(LEN(VLOOKUP(A12,'Species List'!$A:$G,3,FALSE))=0,"",VLOOKUP(A12,'Species List'!$A:$G,3,FALSE))</f>
        <v>0</v>
      </c>
      <c r="D12" s="99">
        <f t="shared" ref="D12:D13" si="0"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UPL</v>
      </c>
      <c r="H12" s="44">
        <f>VLOOKUP(A12,'Species List'!$A:$G,7,FALSE)</f>
        <v>0</v>
      </c>
      <c r="J12" s="91" t="s">
        <v>5410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3" si="1">VALUE(L12)</f>
        <v>3</v>
      </c>
      <c r="N12" s="111">
        <f t="shared" ref="N12:N77" si="2">L12/$L$153</f>
        <v>0.24</v>
      </c>
      <c r="O12" s="111">
        <f t="shared" ref="O12:O13" si="3">D12*N12</f>
        <v>0</v>
      </c>
    </row>
    <row r="13" spans="1:15" ht="13.2" x14ac:dyDescent="0.25">
      <c r="A13" s="119" t="s">
        <v>3855</v>
      </c>
      <c r="B13" s="44" t="str">
        <f>IF(LEN(VLOOKUP(A13,'Species List'!$A:$G,2,FALSE))=0,"",VLOOKUP(A13,'Species List'!$A:$G,2,FALSE))</f>
        <v>black raspberry</v>
      </c>
      <c r="C13" s="44">
        <f>IF(LEN(VLOOKUP(A13,'Species List'!$A:$G,3,FALSE))=0,"",VLOOKUP(A13,'Species List'!$A:$G,3,FALSE))</f>
        <v>2</v>
      </c>
      <c r="D13" s="99">
        <f t="shared" si="0"/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91" t="s">
        <v>5410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1">
        <f t="shared" si="2"/>
        <v>0.24</v>
      </c>
      <c r="O13" s="111">
        <f t="shared" si="3"/>
        <v>0.48</v>
      </c>
    </row>
    <row r="14" spans="1:15" ht="13.2" x14ac:dyDescent="0.25">
      <c r="A14" s="119" t="s">
        <v>162</v>
      </c>
      <c r="B14" s="44" t="str">
        <f>IF(LEN(VLOOKUP(A14,'Species List'!$A:$G,2,FALSE))=0,"",VLOOKUP(A14,'Species List'!$A:$G,2,FALSE))</f>
        <v>box elder</v>
      </c>
      <c r="C14" s="44">
        <f>IF(LEN(VLOOKUP(A14,'Species List'!$A:$G,3,FALSE))=0,"",VLOOKUP(A14,'Species List'!$A:$G,3,FALSE))</f>
        <v>1</v>
      </c>
      <c r="D14" s="99">
        <f>VALUE(C14)</f>
        <v>1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FACW-</v>
      </c>
      <c r="H14" s="44">
        <f>VLOOKUP(A14,'Species List'!$A:$G,7,FALSE)</f>
        <v>0</v>
      </c>
      <c r="J14" s="91" t="s">
        <v>5410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>VALUE(L14)</f>
        <v>3</v>
      </c>
      <c r="N14" s="85">
        <f t="shared" si="2"/>
        <v>0.24</v>
      </c>
      <c r="O14" s="85">
        <f>D14*N14</f>
        <v>0.24</v>
      </c>
    </row>
    <row r="15" spans="1:15" ht="13.2" x14ac:dyDescent="0.25">
      <c r="A15" s="119" t="s">
        <v>2144</v>
      </c>
      <c r="B15" s="44" t="str">
        <f>IF(LEN(VLOOKUP(A15,'Species List'!$A:$G,2,FALSE))=0,"",VLOOKUP(A15,'Species List'!$A:$G,2,FALSE))</f>
        <v>green ash</v>
      </c>
      <c r="C15" s="44">
        <f>IF(LEN(VLOOKUP(A15,'Species List'!$A:$G,3,FALSE))=0,"",VLOOKUP(A15,'Species List'!$A:$G,3,FALSE))</f>
        <v>2</v>
      </c>
      <c r="D15" s="99">
        <f t="shared" ref="D15:D78" si="4">VALUE(C15)</f>
        <v>2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</v>
      </c>
      <c r="H15" s="44">
        <f>VLOOKUP(A15,'Species List'!$A:$G,7,FALSE)</f>
        <v>0</v>
      </c>
      <c r="J15" s="91" t="s">
        <v>5412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100">
        <f t="shared" ref="M15:M78" si="5">VALUE(L15)</f>
        <v>0.5</v>
      </c>
      <c r="N15" s="85">
        <f t="shared" si="2"/>
        <v>0.04</v>
      </c>
      <c r="O15" s="98">
        <f t="shared" ref="O15:O78" si="6">D15*N15</f>
        <v>0.08</v>
      </c>
    </row>
    <row r="16" spans="1:15" ht="13.2" x14ac:dyDescent="0.25">
      <c r="A16" s="119" t="s">
        <v>4765</v>
      </c>
      <c r="B16" s="44" t="str">
        <f>IF(LEN(VLOOKUP(A16,'Species List'!$A:$G,2,FALSE))=0,"",VLOOKUP(A16,'Species List'!$A:$G,2,FALSE))</f>
        <v>wild grape</v>
      </c>
      <c r="C16" s="44">
        <f>IF(LEN(VLOOKUP(A16,'Species List'!$A:$G,3,FALSE))=0,"",VLOOKUP(A16,'Species List'!$A:$G,3,FALSE))</f>
        <v>2</v>
      </c>
      <c r="D16" s="99">
        <f t="shared" si="4"/>
        <v>2</v>
      </c>
      <c r="E16" s="44" t="str">
        <f>IF(LEN(VLOOKUP(A16,'Species List'!$A:$G,4,FALSE))=0,"",VLOOKUP(A16,'Species List'!$A:$G,4,FALSE))</f>
        <v>C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FACW-</v>
      </c>
      <c r="H16" s="44">
        <f>VLOOKUP(A16,'Species List'!$A:$G,7,FALSE)</f>
        <v>0</v>
      </c>
      <c r="J16" s="91" t="s">
        <v>5410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0.24</v>
      </c>
      <c r="O16" s="98">
        <f t="shared" si="6"/>
        <v>0.48</v>
      </c>
    </row>
    <row r="17" spans="1:15" x14ac:dyDescent="0.2">
      <c r="A17" s="9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91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5"/>
        <v>#N/A</v>
      </c>
      <c r="N17" s="85" t="e">
        <f t="shared" si="2"/>
        <v>#N/A</v>
      </c>
      <c r="O17" s="98" t="e">
        <f t="shared" si="6"/>
        <v>#N/A</v>
      </c>
    </row>
    <row r="18" spans="1:15" x14ac:dyDescent="0.2">
      <c r="A18" s="9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91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5"/>
        <v>#N/A</v>
      </c>
      <c r="N18" s="85" t="e">
        <f t="shared" si="2"/>
        <v>#N/A</v>
      </c>
      <c r="O18" s="98" t="e">
        <f t="shared" si="6"/>
        <v>#N/A</v>
      </c>
    </row>
    <row r="19" spans="1:15" x14ac:dyDescent="0.2">
      <c r="A19" s="9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5"/>
        <v>#N/A</v>
      </c>
      <c r="N19" s="85" t="e">
        <f t="shared" si="2"/>
        <v>#N/A</v>
      </c>
      <c r="O19" s="98" t="e">
        <f t="shared" si="6"/>
        <v>#N/A</v>
      </c>
    </row>
    <row r="20" spans="1:15" x14ac:dyDescent="0.2">
      <c r="A20" s="9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5"/>
        <v>#N/A</v>
      </c>
      <c r="N20" s="85" t="e">
        <f t="shared" si="2"/>
        <v>#N/A</v>
      </c>
      <c r="O20" s="98" t="e">
        <f t="shared" si="6"/>
        <v>#N/A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2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3.8" thickTop="1" thickBot="1" x14ac:dyDescent="0.25">
      <c r="I153" s="147" t="s">
        <v>5379</v>
      </c>
      <c r="J153" s="148"/>
      <c r="K153" s="149"/>
      <c r="L153" s="63">
        <f>SUMIF(L12:L152,"&gt;=0")</f>
        <v>12.5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6" x14ac:dyDescent="0.2"/>
  <cols>
    <col min="1" max="1" width="24.6328125" style="85" bestFit="1" customWidth="1"/>
    <col min="2" max="2" width="15.7265625" style="85" customWidth="1"/>
    <col min="3" max="3" width="5.7265625" style="85" bestFit="1" customWidth="1"/>
    <col min="4" max="7" width="9" style="85"/>
    <col min="8" max="8" width="14.6328125" style="85" customWidth="1"/>
    <col min="9" max="10" width="9" style="85"/>
    <col min="11" max="11" width="9.6328125" style="85" customWidth="1"/>
    <col min="12" max="12" width="5.26953125" style="85" bestFit="1" customWidth="1"/>
    <col min="13" max="13" width="12.08984375" style="87" customWidth="1"/>
    <col min="14" max="16384" width="9" style="85"/>
  </cols>
  <sheetData>
    <row r="1" spans="1:15" ht="19.8" x14ac:dyDescent="0.3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5424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6"/>
      <c r="C7" s="146"/>
      <c r="D7" s="146"/>
      <c r="E7" s="14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2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3.8" thickTop="1" thickBot="1" x14ac:dyDescent="0.25">
      <c r="A9" s="80" t="s">
        <v>130</v>
      </c>
      <c r="B9" s="49" t="s">
        <v>131</v>
      </c>
      <c r="C9" s="49" t="s">
        <v>5426</v>
      </c>
      <c r="D9" s="49" t="s">
        <v>5417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5427</v>
      </c>
      <c r="M9" s="49" t="s">
        <v>133</v>
      </c>
      <c r="N9" s="43" t="s">
        <v>4833</v>
      </c>
      <c r="O9" s="43" t="s">
        <v>4834</v>
      </c>
    </row>
    <row r="10" spans="1:15" s="124" customFormat="1" ht="13.8" thickTop="1" thickBot="1" x14ac:dyDescent="0.25">
      <c r="A10" s="30" t="s">
        <v>5442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2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ht="13.2" x14ac:dyDescent="0.25">
      <c r="A12" s="119" t="s">
        <v>4210</v>
      </c>
      <c r="B12" s="44" t="str">
        <f>IF(LEN(VLOOKUP(A12,'Species List'!$A:$G,2,FALSE))=0,"",VLOOKUP(A12,'Species List'!$A:$G,2,FALSE))</f>
        <v>late goldenrod</v>
      </c>
      <c r="C12" s="44">
        <f>IF(LEN(VLOOKUP(A12,'Species List'!$A:$G,3,FALSE))=0,"",VLOOKUP(A12,'Species List'!$A:$G,3,FALSE))</f>
        <v>1</v>
      </c>
      <c r="D12" s="99">
        <f t="shared" ref="D12:D13" si="0"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1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14" si="1">VALUE(L12)</f>
        <v>37.5</v>
      </c>
      <c r="N12" s="111">
        <f t="shared" ref="N12:N13" si="2">L12/$L$153</f>
        <v>0.45180722891566266</v>
      </c>
      <c r="O12" s="111">
        <f t="shared" ref="O12:O13" si="3">D12*N12</f>
        <v>0.45180722891566266</v>
      </c>
    </row>
    <row r="13" spans="1:15" ht="13.2" x14ac:dyDescent="0.25">
      <c r="A13" s="119" t="s">
        <v>1372</v>
      </c>
      <c r="B13" s="44" t="str">
        <f>IF(LEN(VLOOKUP(A13,'Species List'!$A:$G,2,FALSE))=0,"",VLOOKUP(A13,'Species List'!$A:$G,2,FALSE))</f>
        <v>Canada thistle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1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11">
        <f t="shared" si="2"/>
        <v>0.18072289156626506</v>
      </c>
      <c r="O13" s="111">
        <f t="shared" si="3"/>
        <v>0</v>
      </c>
    </row>
    <row r="14" spans="1:15" ht="13.2" x14ac:dyDescent="0.25">
      <c r="A14" s="119" t="s">
        <v>2946</v>
      </c>
      <c r="B14" s="44" t="str">
        <f>IF(LEN(VLOOKUP(A14,'Species List'!$A:$G,2,FALSE))=0,"",VLOOKUP(A14,'Species List'!$A:$G,2,FALSE))</f>
        <v>wild bergamot</v>
      </c>
      <c r="C14" s="44">
        <f>IF(LEN(VLOOKUP(A14,'Species List'!$A:$G,3,FALSE))=0,"",VLOOKUP(A14,'Species List'!$A:$G,3,FALSE))</f>
        <v>3</v>
      </c>
      <c r="D14" s="99">
        <f>VALUE(C14)</f>
        <v>3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1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100">
        <f t="shared" si="1"/>
        <v>15</v>
      </c>
      <c r="N14" s="85">
        <f>L14/$L$153</f>
        <v>0.18072289156626506</v>
      </c>
      <c r="O14" s="85">
        <f>D14*N14</f>
        <v>0.54216867469879515</v>
      </c>
    </row>
    <row r="15" spans="1:15" ht="13.2" x14ac:dyDescent="0.25">
      <c r="A15" s="119" t="s">
        <v>4660</v>
      </c>
      <c r="B15" s="44" t="str">
        <f>IF(LEN(VLOOKUP(A15,'Species List'!$A:$G,2,FALSE))=0,"",VLOOKUP(A15,'Species List'!$A:$G,2,FALSE))</f>
        <v>white vervain</v>
      </c>
      <c r="C15" s="44">
        <f>IF(LEN(VLOOKUP(A15,'Species List'!$A:$G,3,FALSE))=0,"",VLOOKUP(A15,'Species List'!$A:$G,3,FALSE))</f>
        <v>6</v>
      </c>
      <c r="D15" s="99">
        <f t="shared" ref="D15:D78" si="4">VALUE(C15)</f>
        <v>6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FAC+</v>
      </c>
      <c r="H15" s="44">
        <f>VLOOKUP(A15,'Species List'!$A:$G,7,FALSE)</f>
        <v>0</v>
      </c>
      <c r="J15" s="121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3.614457831325301E-2</v>
      </c>
      <c r="O15" s="98">
        <f t="shared" ref="O15:O78" si="7">D15*N15</f>
        <v>0.21686746987951805</v>
      </c>
    </row>
    <row r="16" spans="1:15" ht="13.2" x14ac:dyDescent="0.25">
      <c r="A16" s="119" t="s">
        <v>625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8</v>
      </c>
      <c r="D16" s="99">
        <f t="shared" si="4"/>
        <v>8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[FACU*]</v>
      </c>
      <c r="H16" s="44">
        <f>VLOOKUP(A16,'Species List'!$A:$G,7,FALSE)</f>
        <v>0</v>
      </c>
      <c r="J16" s="121" t="s">
        <v>5412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100">
        <f t="shared" si="5"/>
        <v>0.5</v>
      </c>
      <c r="N16" s="98">
        <f t="shared" si="6"/>
        <v>6.024096385542169E-3</v>
      </c>
      <c r="O16" s="98">
        <f t="shared" si="7"/>
        <v>4.8192771084337352E-2</v>
      </c>
    </row>
    <row r="17" spans="1:15" ht="13.2" x14ac:dyDescent="0.25">
      <c r="A17" s="119" t="s">
        <v>551</v>
      </c>
      <c r="B17" s="44" t="str">
        <f>IF(LEN(VLOOKUP(A17,'Species List'!$A:$G,2,FALSE))=0,"",VLOOKUP(A17,'Species List'!$A:$G,2,FALSE))</f>
        <v>common milkweed</v>
      </c>
      <c r="C17" s="44">
        <f>IF(LEN(VLOOKUP(A17,'Species List'!$A:$G,3,FALSE))=0,"",VLOOKUP(A17,'Species List'!$A:$G,3,FALSE))</f>
        <v>1</v>
      </c>
      <c r="D17" s="99">
        <f t="shared" si="4"/>
        <v>1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121" t="s">
        <v>5410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3.614457831325301E-2</v>
      </c>
      <c r="O17" s="98">
        <f t="shared" si="7"/>
        <v>3.614457831325301E-2</v>
      </c>
    </row>
    <row r="18" spans="1:15" ht="13.2" x14ac:dyDescent="0.25">
      <c r="A18" s="119" t="s">
        <v>461</v>
      </c>
      <c r="B18" s="44" t="str">
        <f>IF(LEN(VLOOKUP(A18,'Species List'!$A:$G,2,FALSE))=0,"",VLOOKUP(A18,'Species List'!$A:$G,2,FALSE))</f>
        <v>common burdock</v>
      </c>
      <c r="C18" s="44">
        <f>IF(LEN(VLOOKUP(A18,'Species List'!$A:$G,3,FALSE))=0,"",VLOOKUP(A18,'Species List'!$A:$G,3,FALSE))</f>
        <v>0</v>
      </c>
      <c r="D18" s="99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21" t="s">
        <v>5410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3.614457831325301E-2</v>
      </c>
      <c r="O18" s="98">
        <f t="shared" si="7"/>
        <v>0</v>
      </c>
    </row>
    <row r="19" spans="1:15" ht="13.2" x14ac:dyDescent="0.25">
      <c r="A19" s="119" t="s">
        <v>4424</v>
      </c>
      <c r="B19" s="44" t="str">
        <f>IF(LEN(VLOOKUP(A19,'Species List'!$A:$G,2,FALSE))=0,"",VLOOKUP(A19,'Species List'!$A:$G,2,FALSE))</f>
        <v>New England aster</v>
      </c>
      <c r="C19" s="44">
        <f>IF(LEN(VLOOKUP(A19,'Species List'!$A:$G,3,FALSE))=0,"",VLOOKUP(A19,'Species List'!$A:$G,3,FALSE))</f>
        <v>3</v>
      </c>
      <c r="D19" s="99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[FACW]</v>
      </c>
      <c r="H19" s="44">
        <f>VLOOKUP(A19,'Species List'!$A:$G,7,FALSE)</f>
        <v>0</v>
      </c>
      <c r="J19" s="121" t="s">
        <v>5410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3.614457831325301E-2</v>
      </c>
      <c r="O19" s="98">
        <f t="shared" si="7"/>
        <v>0.10843373493975902</v>
      </c>
    </row>
    <row r="20" spans="1:15" ht="13.2" x14ac:dyDescent="0.25">
      <c r="A20" s="119" t="s">
        <v>5443</v>
      </c>
      <c r="B20" s="44" t="str">
        <f>IF(LEN(VLOOKUP(A20,'Species List'!$A:$G,2,FALSE))=0,"",VLOOKUP(A20,'Species List'!$A:$G,2,FALSE))</f>
        <v/>
      </c>
      <c r="C20" s="44">
        <v>0</v>
      </c>
      <c r="D20" s="99">
        <f t="shared" si="4"/>
        <v>0</v>
      </c>
      <c r="E20" s="44" t="s">
        <v>149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1" t="s">
        <v>5410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3.614457831325301E-2</v>
      </c>
      <c r="O20" s="98">
        <f t="shared" si="7"/>
        <v>0</v>
      </c>
    </row>
    <row r="21" spans="1:15" x14ac:dyDescent="0.2">
      <c r="A21" s="105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07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98" t="e">
        <f t="shared" si="6"/>
        <v>#N/A</v>
      </c>
      <c r="O21" s="98" t="e">
        <f t="shared" si="7"/>
        <v>#N/A</v>
      </c>
    </row>
    <row r="22" spans="1:15" x14ac:dyDescent="0.2">
      <c r="A22" s="105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07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98" t="e">
        <f t="shared" si="6"/>
        <v>#N/A</v>
      </c>
      <c r="O22" s="98" t="e">
        <f t="shared" si="7"/>
        <v>#N/A</v>
      </c>
    </row>
    <row r="23" spans="1:15" x14ac:dyDescent="0.2">
      <c r="A23" s="105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07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98" t="e">
        <f t="shared" si="6"/>
        <v>#N/A</v>
      </c>
      <c r="O23" s="98" t="e">
        <f t="shared" si="7"/>
        <v>#N/A</v>
      </c>
    </row>
    <row r="24" spans="1:15" x14ac:dyDescent="0.2">
      <c r="A24" s="105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07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98" t="e">
        <f t="shared" si="6"/>
        <v>#N/A</v>
      </c>
      <c r="O24" s="98" t="e">
        <f t="shared" si="7"/>
        <v>#N/A</v>
      </c>
    </row>
    <row r="25" spans="1:15" x14ac:dyDescent="0.2">
      <c r="A25" s="105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07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98" t="e">
        <f t="shared" si="6"/>
        <v>#N/A</v>
      </c>
      <c r="O25" s="98" t="e">
        <f t="shared" si="7"/>
        <v>#N/A</v>
      </c>
    </row>
    <row r="26" spans="1:15" x14ac:dyDescent="0.2">
      <c r="A26" s="105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108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98" t="e">
        <f t="shared" si="6"/>
        <v>#N/A</v>
      </c>
      <c r="O26" s="98" t="e">
        <f t="shared" si="7"/>
        <v>#N/A</v>
      </c>
    </row>
    <row r="27" spans="1:15" ht="13.2" x14ac:dyDescent="0.25">
      <c r="A27" s="36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107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98" t="e">
        <f t="shared" si="6"/>
        <v>#N/A</v>
      </c>
      <c r="O27" s="98" t="e">
        <f t="shared" si="7"/>
        <v>#N/A</v>
      </c>
    </row>
    <row r="28" spans="1:15" x14ac:dyDescent="0.2">
      <c r="A28" s="105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107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98" t="e">
        <f t="shared" si="6"/>
        <v>#N/A</v>
      </c>
      <c r="O28" s="98" t="e">
        <f t="shared" si="7"/>
        <v>#N/A</v>
      </c>
    </row>
    <row r="29" spans="1:15" x14ac:dyDescent="0.2">
      <c r="A29" s="105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07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98" t="e">
        <f t="shared" si="6"/>
        <v>#N/A</v>
      </c>
      <c r="O29" s="98" t="e">
        <f t="shared" si="7"/>
        <v>#N/A</v>
      </c>
    </row>
    <row r="30" spans="1:15" x14ac:dyDescent="0.2">
      <c r="A30" s="105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07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98" t="e">
        <f t="shared" si="6"/>
        <v>#N/A</v>
      </c>
      <c r="O30" s="98" t="e">
        <f t="shared" si="7"/>
        <v>#N/A</v>
      </c>
    </row>
    <row r="31" spans="1:15" x14ac:dyDescent="0.2">
      <c r="A31" s="105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07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98" t="e">
        <f t="shared" si="6"/>
        <v>#N/A</v>
      </c>
      <c r="O31" s="98" t="e">
        <f t="shared" si="7"/>
        <v>#N/A</v>
      </c>
    </row>
    <row r="32" spans="1:15" x14ac:dyDescent="0.2">
      <c r="A32" s="105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07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98" t="e">
        <f t="shared" si="6"/>
        <v>#N/A</v>
      </c>
      <c r="O32" s="98" t="e">
        <f t="shared" si="7"/>
        <v>#N/A</v>
      </c>
    </row>
    <row r="33" spans="1:15" x14ac:dyDescent="0.2">
      <c r="A33" s="105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07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98" t="e">
        <f t="shared" si="6"/>
        <v>#N/A</v>
      </c>
      <c r="O33" s="98" t="e">
        <f t="shared" si="7"/>
        <v>#N/A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7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7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2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3.8" thickTop="1" thickBot="1" x14ac:dyDescent="0.25">
      <c r="I153" s="147" t="s">
        <v>5379</v>
      </c>
      <c r="J153" s="148"/>
      <c r="K153" s="149"/>
      <c r="L153" s="63">
        <f>SUMIF(L12:L152,"&gt;=0")</f>
        <v>83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workbookViewId="0">
      <selection activeCell="A10" sqref="A10"/>
    </sheetView>
  </sheetViews>
  <sheetFormatPr defaultRowHeight="12.6" x14ac:dyDescent="0.2"/>
  <cols>
    <col min="1" max="1" width="17.36328125" customWidth="1"/>
    <col min="2" max="2" width="15.7265625" customWidth="1"/>
    <col min="4" max="4" width="9" style="82"/>
    <col min="8" max="8" width="14.6328125" customWidth="1"/>
    <col min="11" max="11" width="9.6328125" customWidth="1"/>
    <col min="12" max="12" width="12.08984375" customWidth="1"/>
    <col min="13" max="13" width="12.08984375" style="87" customWidth="1"/>
  </cols>
  <sheetData>
    <row r="1" spans="1:15" ht="19.8" x14ac:dyDescent="0.3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5423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6"/>
      <c r="C7" s="146"/>
      <c r="D7" s="146"/>
      <c r="E7" s="14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2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3.8" thickTop="1" thickBot="1" x14ac:dyDescent="0.25">
      <c r="A9" s="80" t="s">
        <v>130</v>
      </c>
      <c r="B9" s="49" t="s">
        <v>131</v>
      </c>
      <c r="C9" s="49" t="s">
        <v>5426</v>
      </c>
      <c r="D9" s="49" t="s">
        <v>5417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5426</v>
      </c>
      <c r="M9" s="49" t="s">
        <v>133</v>
      </c>
      <c r="N9" s="43" t="s">
        <v>4833</v>
      </c>
      <c r="O9" s="43" t="s">
        <v>4834</v>
      </c>
    </row>
    <row r="10" spans="1:15" s="124" customFormat="1" ht="13.8" thickTop="1" thickBot="1" x14ac:dyDescent="0.25">
      <c r="A10" s="30" t="s">
        <v>5444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2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ht="13.2" x14ac:dyDescent="0.25">
      <c r="A12" s="122" t="s">
        <v>373</v>
      </c>
      <c r="B12" s="44" t="str">
        <f>IF(LEN(VLOOKUP(A12,'Species List'!$A:$G,2,FALSE))=0,"",VLOOKUP(A12,'Species List'!$A:$G,2,FALSE))</f>
        <v>big bluestem</v>
      </c>
      <c r="C12" s="44">
        <f>IF(LEN(VLOOKUP(A12,'Species List'!$A:$G,3,FALSE))=0,"",VLOOKUP(A12,'Species List'!$A:$G,3,FALSE))</f>
        <v>4</v>
      </c>
      <c r="D12" s="99">
        <f t="shared" ref="D12:D20" si="0">VALUE(C12)</f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FAC-</v>
      </c>
      <c r="H12" s="44">
        <f>VLOOKUP(A12,'Species List'!$A:$G,7,FALSE)</f>
        <v>0</v>
      </c>
      <c r="J12" s="109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78" si="1">VALUE(L12)</f>
        <v>37.5</v>
      </c>
      <c r="N12" s="111">
        <f t="shared" ref="N12:N77" si="2">L12/$L$153</f>
        <v>1</v>
      </c>
      <c r="O12" s="111">
        <f t="shared" ref="O12:O78" si="3">D12*N12</f>
        <v>4</v>
      </c>
    </row>
    <row r="13" spans="1:15" x14ac:dyDescent="0.2">
      <c r="A13" s="106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9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09"/>
      <c r="K13" s="47" t="e">
        <f>VLOOKUP(J13,'Species List'!$H$1:$J$9,2,FALSE)</f>
        <v>#N/A</v>
      </c>
      <c r="L13" s="47" t="e">
        <f>VLOOKUP(K13,'Species List'!$I$1:$N$8,2,FALSE)</f>
        <v>#N/A</v>
      </c>
      <c r="M13" s="100" t="e">
        <f t="shared" si="1"/>
        <v>#N/A</v>
      </c>
      <c r="N13" s="111" t="e">
        <f t="shared" si="2"/>
        <v>#N/A</v>
      </c>
      <c r="O13" s="111" t="e">
        <f t="shared" si="3"/>
        <v>#N/A</v>
      </c>
    </row>
    <row r="14" spans="1:15" x14ac:dyDescent="0.2">
      <c r="A14" s="106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9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9"/>
      <c r="K14" s="47" t="e">
        <f>VLOOKUP(J14,'Species List'!$H$1:$J$9,2,FALSE)</f>
        <v>#N/A</v>
      </c>
      <c r="L14" s="47" t="e">
        <f>VLOOKUP(K14,'Species List'!$I$1:$N$8,2,FALSE)</f>
        <v>#N/A</v>
      </c>
      <c r="M14" s="100" t="e">
        <f t="shared" si="1"/>
        <v>#N/A</v>
      </c>
      <c r="N14" s="110" t="e">
        <f t="shared" si="2"/>
        <v>#N/A</v>
      </c>
      <c r="O14" s="110" t="e">
        <f t="shared" si="3"/>
        <v>#N/A</v>
      </c>
    </row>
    <row r="15" spans="1:15" x14ac:dyDescent="0.2">
      <c r="A15" s="105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9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si="1"/>
        <v>#N/A</v>
      </c>
      <c r="N15" s="98" t="e">
        <f t="shared" si="2"/>
        <v>#N/A</v>
      </c>
      <c r="O15" s="98" t="e">
        <f t="shared" si="3"/>
        <v>#N/A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9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7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7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7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ht="13.2" x14ac:dyDescent="0.25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7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2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3.8" thickTop="1" thickBot="1" x14ac:dyDescent="0.25">
      <c r="I153" s="147" t="s">
        <v>5379</v>
      </c>
      <c r="J153" s="148"/>
      <c r="K153" s="149"/>
      <c r="L153" s="63">
        <f>SUMIF(L12:L152,"&gt;=0")</f>
        <v>37.5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6" x14ac:dyDescent="0.2"/>
  <cols>
    <col min="1" max="1" width="41.6328125" customWidth="1"/>
    <col min="2" max="2" width="10.90625" style="85" bestFit="1" customWidth="1"/>
    <col min="3" max="3" width="10.90625" style="85" customWidth="1"/>
    <col min="4" max="4" width="11.90625" style="85" bestFit="1" customWidth="1"/>
    <col min="5" max="5" width="10.90625" style="85" customWidth="1"/>
    <col min="6" max="6" width="11.90625" bestFit="1" customWidth="1"/>
  </cols>
  <sheetData>
    <row r="1" spans="1:6" ht="28.8" thickBot="1" x14ac:dyDescent="0.5">
      <c r="A1" s="150" t="s">
        <v>4837</v>
      </c>
      <c r="B1" s="150"/>
      <c r="C1" s="150"/>
      <c r="D1" s="150"/>
      <c r="E1" s="150"/>
      <c r="F1" s="150"/>
    </row>
    <row r="2" spans="1:6" s="31" customFormat="1" ht="24" customHeight="1" thickTop="1" thickBot="1" x14ac:dyDescent="0.5">
      <c r="A2" s="55"/>
      <c r="B2" s="56" t="s">
        <v>5422</v>
      </c>
      <c r="C2" s="56" t="s">
        <v>5418</v>
      </c>
      <c r="D2" s="56" t="s">
        <v>5419</v>
      </c>
      <c r="E2" s="56" t="s">
        <v>5420</v>
      </c>
      <c r="F2" s="56" t="s">
        <v>5421</v>
      </c>
    </row>
    <row r="3" spans="1:6" ht="24" customHeight="1" thickTop="1" x14ac:dyDescent="0.3">
      <c r="A3" s="52" t="s">
        <v>4838</v>
      </c>
      <c r="B3" s="94"/>
      <c r="C3" s="94"/>
      <c r="D3" s="94"/>
      <c r="E3" s="94"/>
      <c r="F3" s="95"/>
    </row>
    <row r="4" spans="1:6" ht="17.399999999999999" x14ac:dyDescent="0.3">
      <c r="A4" s="53" t="s">
        <v>5413</v>
      </c>
      <c r="B4" s="102">
        <f>COUNTIF(Woody!$F$12:$F$151,"Native")</f>
        <v>4</v>
      </c>
      <c r="C4" s="102">
        <f>COUNTIF(Forbs!$F$12:$F$150,"Native")</f>
        <v>7</v>
      </c>
      <c r="D4" s="102">
        <f>COUNTIF(Grasses!$F$12:$F$151,"Native")</f>
        <v>1</v>
      </c>
      <c r="E4" s="102">
        <f>AVERAGE(B4:D4)</f>
        <v>4</v>
      </c>
      <c r="F4" s="102">
        <f>SUM(B4:D4)</f>
        <v>12</v>
      </c>
    </row>
    <row r="5" spans="1:6" ht="17.399999999999999" x14ac:dyDescent="0.3">
      <c r="A5" s="53" t="s">
        <v>4842</v>
      </c>
      <c r="B5" s="102">
        <f>COUNTIF(Woody!$F12:$F201,"Introduced")</f>
        <v>1</v>
      </c>
      <c r="C5" s="102">
        <f>COUNTIF(Forbs!$F12:$F201,"Introduced")</f>
        <v>2</v>
      </c>
      <c r="D5" s="102">
        <f>COUNTIF(Grasses!$F12:$F201,"Introduced")</f>
        <v>0</v>
      </c>
      <c r="E5" s="102">
        <f t="shared" ref="E5:E6" si="0">AVERAGE(B5:D5)</f>
        <v>1</v>
      </c>
      <c r="F5" s="102">
        <f>SUM(B5:D5)</f>
        <v>3</v>
      </c>
    </row>
    <row r="6" spans="1:6" s="81" customFormat="1" ht="19.8" x14ac:dyDescent="0.4">
      <c r="A6" s="53" t="s">
        <v>5414</v>
      </c>
      <c r="B6" s="102">
        <f>SUM(B4:B5)</f>
        <v>5</v>
      </c>
      <c r="C6" s="102">
        <f>SUM(C4:C5)</f>
        <v>9</v>
      </c>
      <c r="D6" s="102">
        <f>SUM(D4:D5)</f>
        <v>1</v>
      </c>
      <c r="E6" s="102">
        <f t="shared" si="0"/>
        <v>5</v>
      </c>
      <c r="F6" s="102">
        <f>SUM(B6:D6)</f>
        <v>15</v>
      </c>
    </row>
    <row r="7" spans="1:6" ht="17.399999999999999" x14ac:dyDescent="0.3">
      <c r="A7" s="53" t="s">
        <v>4843</v>
      </c>
      <c r="B7" s="102">
        <f>AVERAGEIF(Woody!D12:D152,"&gt;0")</f>
        <v>1.75</v>
      </c>
      <c r="C7" s="102">
        <f>AVERAGEIF(Forbs!D12:D152,"&gt;0")</f>
        <v>3.6666666666666665</v>
      </c>
      <c r="D7" s="102">
        <f>AVERAGEIF(Grasses!D12:D152,"&gt;0")</f>
        <v>4</v>
      </c>
      <c r="E7" s="102">
        <f>AVERAGE(B7:D7)</f>
        <v>3.1388888888888888</v>
      </c>
      <c r="F7" s="102">
        <f>(SUMIF(Woody!D12:D152,"&gt;0")+SUMIF(Forbs!D12:D152,"&gt;0")+SUMIF(Grasses!D12:D152,"&gt;0"))/(COUNTIF(Woody!D12:D152,"&gt;0")+COUNTIF(Forbs!D12:D152,"&gt;0")+COUNTIF(Grasses!D12:D152,"&gt;0"))</f>
        <v>3</v>
      </c>
    </row>
    <row r="8" spans="1:6" s="31" customFormat="1" ht="19.8" x14ac:dyDescent="0.4">
      <c r="A8" s="53" t="s">
        <v>5415</v>
      </c>
      <c r="B8" s="102">
        <f>AVERAGEIF(Woody!D12:D152,"&gt;=0")</f>
        <v>1.4</v>
      </c>
      <c r="C8" s="102">
        <f>AVERAGEIF(Forbs!D12:D152,"&gt;=0")</f>
        <v>2.4444444444444446</v>
      </c>
      <c r="D8" s="102">
        <f>AVERAGEIF(Grasses!D12:D152,"&gt;=0")</f>
        <v>4</v>
      </c>
      <c r="E8" s="102">
        <f>AVERAGE(B8:D8)</f>
        <v>2.6148148148148151</v>
      </c>
      <c r="F8" s="102">
        <f>(SUMIF(Woody!D12:D152,"&gt;=0")+SUMIF(Forbs!D12:D152,"&gt;=0")+SUMIF(Grasses!D12:D152,"&gt;=0"))/(COUNTIF(Woody!D12:D152,"&gt;=0")+COUNTIF(Forbs!D12:D152,"&gt;=0")+COUNTIF(Grasses!D12:D152,"&gt;=0"))</f>
        <v>2.2000000000000002</v>
      </c>
    </row>
    <row r="9" spans="1:6" ht="17.399999999999999" x14ac:dyDescent="0.3">
      <c r="A9" s="53" t="s">
        <v>4836</v>
      </c>
      <c r="B9" s="102">
        <f>SQRT(B4)*B7</f>
        <v>3.5</v>
      </c>
      <c r="C9" s="102">
        <f>SQRT(C4)*C7</f>
        <v>9.7010881405701657</v>
      </c>
      <c r="D9" s="102">
        <f>SQRT(D4)*D7</f>
        <v>4</v>
      </c>
      <c r="E9" s="102">
        <f>SQRT(E4)*E7</f>
        <v>6.2777777777777777</v>
      </c>
      <c r="F9" s="102">
        <f>SQRT(F4)*F7</f>
        <v>10.392304845413264</v>
      </c>
    </row>
    <row r="10" spans="1:6" s="82" customFormat="1" ht="19.8" x14ac:dyDescent="0.4">
      <c r="A10" s="53" t="s">
        <v>5416</v>
      </c>
      <c r="B10" s="102">
        <f>SQRT(B6)*B8</f>
        <v>3.1304951684997055</v>
      </c>
      <c r="C10" s="102">
        <f>SQRT(C6)*C8</f>
        <v>7.3333333333333339</v>
      </c>
      <c r="D10" s="102">
        <f>SQRT(D6)*D8</f>
        <v>4</v>
      </c>
      <c r="E10" s="102">
        <f>SQRT(E6)*E8</f>
        <v>5.8469036744994511</v>
      </c>
      <c r="F10" s="102">
        <f>SQRT(F6)*F8</f>
        <v>8.5205633616563183</v>
      </c>
    </row>
    <row r="11" spans="1:6" ht="17.399999999999999" x14ac:dyDescent="0.3">
      <c r="A11" s="53" t="s">
        <v>4844</v>
      </c>
      <c r="B11" s="102">
        <f>SUMIF(Woody!$M$12:$M$152,"&gt;=0")</f>
        <v>12.5</v>
      </c>
      <c r="C11" s="102">
        <f>SUMIF(Forbs!$M$12:$M$153,"&gt;=0")</f>
        <v>83</v>
      </c>
      <c r="D11" s="102">
        <f>SUMIF(Grasses!$M$12:$M$152,"&gt;=0")</f>
        <v>37.5</v>
      </c>
      <c r="E11" s="102">
        <f>AVERAGE(B11:D11)</f>
        <v>44.333333333333336</v>
      </c>
      <c r="F11" s="102">
        <f>SUM(B11:D11)</f>
        <v>133</v>
      </c>
    </row>
    <row r="12" spans="1:6" ht="17.399999999999999" x14ac:dyDescent="0.3">
      <c r="A12" s="53" t="s">
        <v>5380</v>
      </c>
      <c r="B12" s="102">
        <f>SUMIF(Woody!$F$12:$F$152,"Introduced",Woody!$L$12:$L$152)</f>
        <v>3</v>
      </c>
      <c r="C12" s="102">
        <f>SUMIF(Forbs!$F$12:$F$153,"Introduced",Forbs!$L$12:$L$153)</f>
        <v>18</v>
      </c>
      <c r="D12" s="102">
        <f>SUMIF(Grasses!$F$12:$F$152,"Introduced",Grasses!$L$12:$L$152)</f>
        <v>0</v>
      </c>
      <c r="E12" s="102">
        <f>AVERAGE(B12:D12)</f>
        <v>7</v>
      </c>
      <c r="F12" s="102">
        <f>SUM(B12:D12)</f>
        <v>21</v>
      </c>
    </row>
    <row r="13" spans="1:6" ht="18" thickBot="1" x14ac:dyDescent="0.35">
      <c r="A13" s="54" t="s">
        <v>4845</v>
      </c>
      <c r="B13" s="103">
        <f>B12/B11</f>
        <v>0.24</v>
      </c>
      <c r="C13" s="103">
        <f>C12/C11</f>
        <v>0.21686746987951808</v>
      </c>
      <c r="D13" s="103">
        <f>D12/D11</f>
        <v>0</v>
      </c>
      <c r="E13" s="103">
        <f>E12/E11</f>
        <v>0.15789473684210525</v>
      </c>
      <c r="F13" s="103">
        <f>F12/F11</f>
        <v>0.15789473684210525</v>
      </c>
    </row>
    <row r="14" spans="1:6" ht="18" thickTop="1" x14ac:dyDescent="0.3">
      <c r="A14" s="52"/>
      <c r="B14" s="94"/>
      <c r="C14" s="94"/>
      <c r="D14" s="94"/>
      <c r="E14" s="94"/>
      <c r="F14" s="94"/>
    </row>
    <row r="15" spans="1:6" ht="17.399999999999999" x14ac:dyDescent="0.3">
      <c r="A15" s="53" t="s">
        <v>4839</v>
      </c>
      <c r="B15" s="101">
        <f>SUMIF(Woody!$O$12:$O$152,"&gt;=0")</f>
        <v>1.2799999999999998</v>
      </c>
      <c r="C15" s="101">
        <f>SUMIF(Forbs!$O$12:$O$152,"&gt;=0")</f>
        <v>1.4036144578313252</v>
      </c>
      <c r="D15" s="101">
        <f>SUMIF(Grasses!$O$12:$O$152,"&gt;=0")</f>
        <v>4</v>
      </c>
      <c r="E15" s="101">
        <f>AVERAGE(B15:D15)</f>
        <v>2.2278714859437749</v>
      </c>
      <c r="F15" s="102">
        <f>SUM(B15:D15)</f>
        <v>6.6836144578313252</v>
      </c>
    </row>
    <row r="16" spans="1:6" s="31" customFormat="1" ht="17.399999999999999" x14ac:dyDescent="0.3">
      <c r="A16" s="53"/>
      <c r="B16" s="96"/>
      <c r="C16" s="96"/>
      <c r="D16" s="96"/>
      <c r="E16" s="96"/>
      <c r="F16" s="96"/>
    </row>
    <row r="17" spans="1:6" ht="17.399999999999999" x14ac:dyDescent="0.3">
      <c r="A17" s="53" t="s">
        <v>4840</v>
      </c>
      <c r="B17" s="96"/>
      <c r="C17" s="96"/>
      <c r="D17" s="96"/>
      <c r="E17" s="96"/>
      <c r="F17" s="96"/>
    </row>
    <row r="18" spans="1:6" ht="18" thickBot="1" x14ac:dyDescent="0.35">
      <c r="A18" s="54" t="s">
        <v>4841</v>
      </c>
      <c r="B18" s="97"/>
      <c r="C18" s="97"/>
      <c r="D18" s="97"/>
      <c r="E18" s="97"/>
      <c r="F18" s="97"/>
    </row>
    <row r="19" spans="1:6" ht="13.2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2023-01-23T15:50:34Z</dcterms:modified>
</cp:coreProperties>
</file>