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2021 Veg Monitoring Data\Analyzed data\Releves\"/>
    </mc:Choice>
  </mc:AlternateContent>
  <xr:revisionPtr revIDLastSave="0" documentId="8_{D7E2F8BA-2C71-474F-B330-2A4CDD8AA0C3}" xr6:coauthVersionLast="45" xr6:coauthVersionMax="45" xr10:uidLastSave="{00000000-0000-0000-0000-000000000000}"/>
  <bookViews>
    <workbookView xWindow="-120" yWindow="-120" windowWidth="29040" windowHeight="15840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6" i="10"/>
  <c r="C18" i="10"/>
  <c r="C19" i="10"/>
  <c r="F14" i="9"/>
  <c r="F15" i="9"/>
  <c r="C13" i="9"/>
  <c r="C14" i="9"/>
  <c r="C15" i="9"/>
  <c r="B12" i="9" l="1"/>
  <c r="D15" i="9"/>
  <c r="C13" i="6" l="1"/>
  <c r="C14" i="6"/>
  <c r="C15" i="6"/>
  <c r="C16" i="6"/>
  <c r="C17" i="6"/>
  <c r="C19" i="6"/>
  <c r="C20" i="6"/>
  <c r="C20" i="10"/>
  <c r="C22" i="10"/>
  <c r="C23" i="10"/>
  <c r="C24" i="10"/>
  <c r="C25" i="10"/>
  <c r="C26" i="10"/>
  <c r="C27" i="10"/>
  <c r="C28" i="10"/>
  <c r="C29" i="10"/>
  <c r="C30" i="10"/>
  <c r="C31" i="10"/>
  <c r="C33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C16" i="9"/>
  <c r="C17" i="9"/>
  <c r="C18" i="9"/>
  <c r="C19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19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D16" i="9"/>
  <c r="E16" i="9"/>
  <c r="F16" i="9"/>
  <c r="G16" i="9"/>
  <c r="H16" i="9"/>
  <c r="K16" i="9"/>
  <c r="L16" i="9" s="1"/>
  <c r="M16" i="9" s="1"/>
  <c r="B17" i="9"/>
  <c r="D17" i="9"/>
  <c r="E17" i="9"/>
  <c r="F17" i="9"/>
  <c r="G17" i="9"/>
  <c r="H17" i="9"/>
  <c r="K17" i="9"/>
  <c r="L17" i="9" s="1"/>
  <c r="M17" i="9" s="1"/>
  <c r="B18" i="9"/>
  <c r="D18" i="9"/>
  <c r="E18" i="9"/>
  <c r="F18" i="9"/>
  <c r="G18" i="9"/>
  <c r="H18" i="9"/>
  <c r="K18" i="9"/>
  <c r="L18" i="9" s="1"/>
  <c r="M18" i="9" s="1"/>
  <c r="B19" i="9"/>
  <c r="E19" i="9"/>
  <c r="F19" i="9"/>
  <c r="G19" i="9"/>
  <c r="H19" i="9"/>
  <c r="K19" i="9"/>
  <c r="L19" i="9" s="1"/>
  <c r="M19" i="9" s="1"/>
  <c r="B20" i="9"/>
  <c r="C20" i="9"/>
  <c r="D20" i="9" s="1"/>
  <c r="E20" i="9"/>
  <c r="F20" i="9"/>
  <c r="G20" i="9"/>
  <c r="H20" i="9"/>
  <c r="K20" i="9"/>
  <c r="L20" i="9" s="1"/>
  <c r="M20" i="9" s="1"/>
  <c r="M150" i="6" l="1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30" i="9"/>
  <c r="L130" i="9" s="1"/>
  <c r="M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K128" i="9"/>
  <c r="L128" i="9" s="1"/>
  <c r="M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D35" i="9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E31" i="9"/>
  <c r="D31" i="9"/>
  <c r="B31" i="9"/>
  <c r="K30" i="9"/>
  <c r="L30" i="9" s="1"/>
  <c r="M30" i="9" s="1"/>
  <c r="H30" i="9"/>
  <c r="G30" i="9"/>
  <c r="F30" i="9"/>
  <c r="E30" i="9"/>
  <c r="C30" i="9"/>
  <c r="D30" i="9" s="1"/>
  <c r="B30" i="9"/>
  <c r="K29" i="9"/>
  <c r="L29" i="9" s="1"/>
  <c r="M29" i="9" s="1"/>
  <c r="H29" i="9"/>
  <c r="G29" i="9"/>
  <c r="F29" i="9"/>
  <c r="E29" i="9"/>
  <c r="C29" i="9"/>
  <c r="D29" i="9" s="1"/>
  <c r="B29" i="9"/>
  <c r="K28" i="9"/>
  <c r="L28" i="9" s="1"/>
  <c r="M28" i="9" s="1"/>
  <c r="H28" i="9"/>
  <c r="G28" i="9"/>
  <c r="E28" i="9"/>
  <c r="D28" i="9"/>
  <c r="B28" i="9"/>
  <c r="K27" i="9"/>
  <c r="L27" i="9" s="1"/>
  <c r="M27" i="9" s="1"/>
  <c r="H27" i="9"/>
  <c r="G27" i="9"/>
  <c r="F27" i="9"/>
  <c r="E27" i="9"/>
  <c r="C27" i="9"/>
  <c r="D27" i="9" s="1"/>
  <c r="B27" i="9"/>
  <c r="K26" i="9"/>
  <c r="L26" i="9" s="1"/>
  <c r="M26" i="9" s="1"/>
  <c r="H26" i="9"/>
  <c r="G26" i="9"/>
  <c r="E26" i="9"/>
  <c r="D26" i="9"/>
  <c r="B26" i="9"/>
  <c r="K25" i="9"/>
  <c r="L25" i="9" s="1"/>
  <c r="M25" i="9" s="1"/>
  <c r="H25" i="9"/>
  <c r="G25" i="9"/>
  <c r="F25" i="9"/>
  <c r="E25" i="9"/>
  <c r="C25" i="9"/>
  <c r="D25" i="9" s="1"/>
  <c r="B25" i="9"/>
  <c r="K24" i="9"/>
  <c r="L24" i="9" s="1"/>
  <c r="M24" i="9" s="1"/>
  <c r="H24" i="9"/>
  <c r="G24" i="9"/>
  <c r="F24" i="9"/>
  <c r="E24" i="9"/>
  <c r="C24" i="9"/>
  <c r="D24" i="9" s="1"/>
  <c r="B24" i="9"/>
  <c r="K23" i="9"/>
  <c r="L23" i="9" s="1"/>
  <c r="M23" i="9" s="1"/>
  <c r="H23" i="9"/>
  <c r="G23" i="9"/>
  <c r="F23" i="9"/>
  <c r="E23" i="9"/>
  <c r="C23" i="9"/>
  <c r="D23" i="9" s="1"/>
  <c r="B23" i="9"/>
  <c r="K22" i="9"/>
  <c r="L22" i="9" s="1"/>
  <c r="M22" i="9" s="1"/>
  <c r="H22" i="9"/>
  <c r="G22" i="9"/>
  <c r="F22" i="9"/>
  <c r="E22" i="9"/>
  <c r="C22" i="9"/>
  <c r="D22" i="9" s="1"/>
  <c r="B22" i="9"/>
  <c r="K21" i="9"/>
  <c r="L21" i="9" s="1"/>
  <c r="M21" i="9" s="1"/>
  <c r="H21" i="9"/>
  <c r="G21" i="9"/>
  <c r="F21" i="9"/>
  <c r="E21" i="9"/>
  <c r="C21" i="9"/>
  <c r="D21" i="9" s="1"/>
  <c r="B21" i="9"/>
  <c r="B11" i="7" l="1"/>
  <c r="B4" i="7"/>
  <c r="B12" i="7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31" i="9"/>
  <c r="B13" i="7" l="1"/>
  <c r="B9" i="7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13" i="9"/>
  <c r="O13" i="9" s="1"/>
  <c r="N20" i="9"/>
  <c r="O20" i="9" s="1"/>
  <c r="N19" i="9"/>
  <c r="O19" i="9" s="1"/>
  <c r="N15" i="9"/>
  <c r="O15" i="9" s="1"/>
  <c r="N16" i="9"/>
  <c r="O16" i="9" s="1"/>
  <c r="N14" i="9"/>
  <c r="O14" i="9" s="1"/>
  <c r="N17" i="9"/>
  <c r="O17" i="9" s="1"/>
  <c r="N12" i="9"/>
  <c r="O12" i="9" s="1"/>
  <c r="N18" i="9"/>
  <c r="O18" i="9" s="1"/>
  <c r="N46" i="9"/>
  <c r="O46" i="9" s="1"/>
  <c r="N123" i="9"/>
  <c r="O123" i="9" s="1"/>
  <c r="N100" i="9"/>
  <c r="O100" i="9" s="1"/>
  <c r="N128" i="9"/>
  <c r="O128" i="9" s="1"/>
  <c r="N89" i="9"/>
  <c r="O89" i="9" s="1"/>
  <c r="N35" i="9"/>
  <c r="O35" i="9" s="1"/>
  <c r="N112" i="9"/>
  <c r="O112" i="9" s="1"/>
  <c r="N124" i="9"/>
  <c r="O124" i="9" s="1"/>
  <c r="N82" i="9"/>
  <c r="O82" i="9" s="1"/>
  <c r="N126" i="9"/>
  <c r="O126" i="9" s="1"/>
  <c r="N85" i="9"/>
  <c r="O85" i="9" s="1"/>
  <c r="N108" i="9"/>
  <c r="O108" i="9" s="1"/>
  <c r="N55" i="9"/>
  <c r="O55" i="9" s="1"/>
  <c r="N47" i="9"/>
  <c r="O47" i="9" s="1"/>
  <c r="N104" i="9"/>
  <c r="O104" i="9" s="1"/>
  <c r="N59" i="9"/>
  <c r="O59" i="9" s="1"/>
  <c r="N62" i="9"/>
  <c r="O62" i="9" s="1"/>
  <c r="N96" i="9"/>
  <c r="O96" i="9" s="1"/>
  <c r="N129" i="9"/>
  <c r="O129" i="9" s="1"/>
  <c r="N101" i="9"/>
  <c r="O101" i="9" s="1"/>
  <c r="N71" i="9"/>
  <c r="O71" i="9" s="1"/>
  <c r="N116" i="9"/>
  <c r="O116" i="9" s="1"/>
  <c r="N51" i="9"/>
  <c r="O51" i="9" s="1"/>
  <c r="N42" i="9"/>
  <c r="O42" i="9" s="1"/>
  <c r="N87" i="9"/>
  <c r="O87" i="9" s="1"/>
  <c r="N120" i="9"/>
  <c r="O120" i="9" s="1"/>
  <c r="N45" i="9"/>
  <c r="O45" i="9" s="1"/>
  <c r="N37" i="9"/>
  <c r="O37" i="9" s="1"/>
  <c r="N130" i="9"/>
  <c r="O130" i="9" s="1"/>
  <c r="N78" i="9"/>
  <c r="O78" i="9" s="1"/>
  <c r="N23" i="9"/>
  <c r="O23" i="9" s="1"/>
  <c r="N91" i="9"/>
  <c r="O91" i="9" s="1"/>
  <c r="N103" i="9"/>
  <c r="O103" i="9" s="1"/>
  <c r="N32" i="9"/>
  <c r="O32" i="9" s="1"/>
  <c r="N61" i="9"/>
  <c r="O61" i="9" s="1"/>
  <c r="N74" i="9"/>
  <c r="O74" i="9" s="1"/>
  <c r="N75" i="9"/>
  <c r="O75" i="9" s="1"/>
  <c r="N31" i="9"/>
  <c r="O31" i="9" s="1"/>
  <c r="N93" i="9"/>
  <c r="O93" i="9" s="1"/>
  <c r="N30" i="9"/>
  <c r="O30" i="9" s="1"/>
  <c r="N113" i="9"/>
  <c r="O113" i="9" s="1"/>
  <c r="N67" i="9"/>
  <c r="O67" i="9" s="1"/>
  <c r="N79" i="9"/>
  <c r="O79" i="9" s="1"/>
  <c r="N50" i="9"/>
  <c r="O50" i="9" s="1"/>
  <c r="N41" i="9"/>
  <c r="O41" i="9" s="1"/>
  <c r="N109" i="9"/>
  <c r="O109" i="9" s="1"/>
  <c r="N24" i="9"/>
  <c r="O24" i="9" s="1"/>
  <c r="N57" i="9"/>
  <c r="O57" i="9" s="1"/>
  <c r="N69" i="9"/>
  <c r="O69" i="9" s="1"/>
  <c r="N92" i="9"/>
  <c r="O92" i="9" s="1"/>
  <c r="N115" i="9"/>
  <c r="O115" i="9" s="1"/>
  <c r="N39" i="9"/>
  <c r="O39" i="9" s="1"/>
  <c r="N33" i="9"/>
  <c r="O33" i="9" s="1"/>
  <c r="N127" i="9"/>
  <c r="O127" i="9" s="1"/>
  <c r="N53" i="9"/>
  <c r="O53" i="9" s="1"/>
  <c r="N54" i="9"/>
  <c r="O54" i="9" s="1"/>
  <c r="N99" i="9"/>
  <c r="O99" i="9" s="1"/>
  <c r="N22" i="9"/>
  <c r="O22" i="9" s="1"/>
  <c r="N70" i="9"/>
  <c r="O70" i="9" s="1"/>
  <c r="N27" i="9"/>
  <c r="O27" i="9" s="1"/>
  <c r="N119" i="9"/>
  <c r="O119" i="9" s="1"/>
  <c r="N77" i="9"/>
  <c r="O77" i="9" s="1"/>
  <c r="N38" i="9"/>
  <c r="O38" i="9" s="1"/>
  <c r="N121" i="9"/>
  <c r="O121" i="9" s="1"/>
  <c r="N95" i="9"/>
  <c r="O95" i="9" s="1"/>
  <c r="N111" i="9"/>
  <c r="O111" i="9" s="1"/>
  <c r="N58" i="9"/>
  <c r="O58" i="9" s="1"/>
  <c r="N81" i="9"/>
  <c r="O81" i="9" s="1"/>
  <c r="N83" i="9"/>
  <c r="O83" i="9" s="1"/>
  <c r="N117" i="9"/>
  <c r="O117" i="9" s="1"/>
  <c r="N29" i="9"/>
  <c r="O29" i="9" s="1"/>
  <c r="N43" i="9"/>
  <c r="O43" i="9" s="1"/>
  <c r="N88" i="9"/>
  <c r="O88" i="9" s="1"/>
  <c r="N107" i="9"/>
  <c r="O107" i="9" s="1"/>
  <c r="N63" i="9"/>
  <c r="O63" i="9" s="1"/>
  <c r="N49" i="9"/>
  <c r="O49" i="9" s="1"/>
  <c r="N125" i="9"/>
  <c r="O125" i="9" s="1"/>
  <c r="N26" i="9"/>
  <c r="O26" i="9" s="1"/>
  <c r="N105" i="9"/>
  <c r="O105" i="9" s="1"/>
  <c r="N73" i="9"/>
  <c r="O73" i="9" s="1"/>
  <c r="N97" i="9"/>
  <c r="O97" i="9" s="1"/>
  <c r="N65" i="9"/>
  <c r="O65" i="9" s="1"/>
  <c r="N66" i="9"/>
  <c r="O66" i="9" s="1"/>
  <c r="N122" i="9"/>
  <c r="O122" i="9" s="1"/>
  <c r="N118" i="9"/>
  <c r="O118" i="9" s="1"/>
  <c r="N114" i="9"/>
  <c r="O114" i="9" s="1"/>
  <c r="N110" i="9"/>
  <c r="O110" i="9" s="1"/>
  <c r="N106" i="9"/>
  <c r="O106" i="9" s="1"/>
  <c r="N102" i="9"/>
  <c r="O102" i="9" s="1"/>
  <c r="N98" i="9"/>
  <c r="O98" i="9" s="1"/>
  <c r="N94" i="9"/>
  <c r="O94" i="9" s="1"/>
  <c r="N90" i="9"/>
  <c r="O90" i="9" s="1"/>
  <c r="N86" i="9"/>
  <c r="O86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4" i="9"/>
  <c r="O34" i="9" s="1"/>
  <c r="N28" i="9"/>
  <c r="O28" i="9" s="1"/>
  <c r="N25" i="9"/>
  <c r="O25" i="9" s="1"/>
  <c r="N21" i="9"/>
  <c r="O21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D12" i="7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E11" i="7" s="1"/>
  <c r="E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F11" i="7" l="1"/>
  <c r="F13" i="7" s="1"/>
  <c r="D13" i="7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<sst xmlns="http://schemas.openxmlformats.org/spreadsheetml/2006/main" count="13179" uniqueCount="5445">
  <si>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</si>
  <si>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</si>
  <si>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</si>
  <si>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</si>
  <si>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</si>
  <si>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</si>
  <si>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</si>
  <si>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</si>
  <si>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</si>
  <si>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</si>
  <si>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</si>
  <si>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</si>
  <si>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</si>
  <si>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</si>
  <si>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</si>
  <si>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</si>
  <si>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</si>
  <si>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</si>
  <si>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</si>
  <si>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</si>
  <si>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</si>
  <si>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</si>
  <si>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</si>
  <si>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</si>
  <si>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</si>
  <si>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</si>
  <si>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</si>
  <si>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</si>
  <si>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</si>
  <si>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</si>
  <si>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</si>
  <si>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</si>
  <si>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</si>
  <si>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</si>
  <si>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</si>
  <si>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</si>
  <si>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</si>
  <si>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</si>
  <si>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</si>
  <si>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</si>
  <si>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</si>
  <si>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</si>
  <si>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</si>
  <si>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</si>
  <si>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</si>
  <si>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</si>
  <si>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</si>
  <si>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</si>
  <si>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</si>
  <si>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</si>
  <si>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</si>
  <si>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</si>
  <si>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</si>
  <si>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</si>
  <si>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</si>
  <si>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</si>
  <si>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</si>
  <si>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</si>
  <si>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</si>
  <si>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</si>
  <si>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</si>
  <si>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</si>
  <si>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</si>
  <si>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</si>
  <si>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</si>
  <si>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</si>
  <si>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</si>
  <si>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</si>
  <si>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</si>
  <si>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</si>
  <si>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</si>
  <si>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</si>
  <si>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</si>
  <si>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</si>
  <si>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</si>
  <si>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</si>
  <si>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</si>
  <si>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</si>
  <si>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</si>
  <si>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</si>
  <si>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</si>
  <si>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</si>
  <si>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</si>
  <si>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</si>
  <si>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</si>
  <si>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</si>
  <si>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</si>
  <si>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</si>
  <si>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</si>
  <si>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</si>
  <si>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</si>
  <si>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</si>
  <si>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</si>
  <si>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</si>
  <si>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</si>
  <si>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</si>
  <si>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</si>
  <si>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</si>
  <si>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</si>
  <si>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</si>
  <si>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</si>
  <si>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</si>
  <si>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</si>
  <si>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</si>
  <si>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</si>
  <si>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</si>
  <si>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</si>
  <si>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</si>
  <si>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</si>
  <si>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</si>
  <si>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</si>
  <si>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</si>
  <si>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</si>
  <si>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</si>
  <si>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</si>
  <si>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</si>
  <si>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</si>
  <si>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</si>
  <si>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</si>
  <si>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</si>
  <si>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</si>
  <si>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</si>
  <si>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</si>
  <si>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</si>
  <si>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</si>
  <si>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</si>
  <si>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</si>
  <si>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</si>
  <si>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</si>
  <si>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</si>
  <si>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</si>
  <si>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</si>
  <si>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</si>
  <si>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</si>
  <si>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</si>
  <si>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</si>
  <si>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</si>
  <si>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</si>
  <si>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</si>
  <si>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</si>
  <si>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</si>
  <si>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</si>
  <si>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</si>
  <si>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</si>
  <si>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</si>
  <si>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</si>
  <si>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</si>
  <si>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</si>
  <si>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</si>
  <si>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</si>
  <si>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</si>
  <si>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</si>
  <si>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</si>
  <si>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</si>
  <si>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</si>
  <si>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</si>
  <si>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</si>
  <si>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</si>
  <si>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</si>
  <si>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</si>
  <si>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</si>
  <si>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</si>
  <si>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</si>
  <si>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</si>
  <si>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</si>
  <si>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</si>
  <si>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</si>
  <si>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</si>
  <si>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</si>
  <si>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</si>
  <si>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</si>
  <si>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</si>
  <si>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</si>
  <si>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</si>
  <si>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</si>
  <si>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</si>
  <si>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</si>
  <si>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</si>
  <si>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</si>
  <si>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</si>
  <si>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</si>
  <si>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</si>
  <si>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</si>
  <si>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</si>
  <si>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</si>
  <si>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</si>
  <si>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</si>
  <si>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</si>
  <si>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</si>
  <si>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</si>
  <si>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</si>
  <si>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</si>
  <si>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</si>
  <si>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</si>
  <si>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</si>
  <si>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</si>
  <si>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</si>
  <si>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</si>
  <si>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</si>
  <si>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</si>
  <si>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</si>
  <si>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</si>
  <si>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</si>
  <si>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</si>
  <si>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</si>
  <si>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</si>
  <si>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</si>
  <si>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</si>
  <si>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</si>
  <si>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</si>
  <si>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</si>
  <si>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</si>
  <si>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</si>
  <si>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</si>
  <si>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</si>
  <si>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</si>
  <si>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</si>
  <si>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</si>
  <si>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</si>
  <si>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</si>
  <si>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</si>
  <si>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</si>
  <si>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</si>
  <si>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</si>
  <si>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</si>
  <si>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</si>
  <si>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</si>
  <si>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</si>
  <si>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</si>
  <si>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</si>
  <si>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</si>
  <si>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</si>
  <si>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</si>
  <si>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</si>
  <si>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</si>
  <si>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</si>
  <si>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</si>
  <si>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</si>
  <si>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</si>
  <si>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</si>
  <si>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</si>
  <si>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</si>
  <si>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</si>
  <si>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</si>
  <si>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</si>
  <si>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</si>
  <si>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</si>
  <si>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</si>
  <si>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</si>
  <si>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</si>
  <si>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</si>
  <si>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</si>
  <si>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</si>
  <si>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</si>
  <si>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</si>
  <si>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</si>
  <si>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</si>
  <si>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</si>
  <si>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</si>
  <si>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</si>
  <si>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</si>
  <si>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</si>
  <si>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</si>
  <si>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</si>
  <si>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</si>
  <si>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</si>
  <si>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</si>
  <si>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</si>
  <si>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</si>
  <si>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</si>
  <si>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</si>
  <si>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</si>
  <si>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</si>
  <si>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</si>
  <si>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</si>
  <si>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</si>
  <si>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</si>
  <si>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</si>
  <si>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</si>
  <si>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</si>
  <si>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</si>
  <si>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</si>
  <si>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</si>
  <si>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</si>
  <si>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</si>
  <si>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</si>
  <si>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</si>
  <si>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</si>
  <si>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</si>
  <si>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</si>
  <si>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</si>
  <si>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</si>
  <si>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</si>
  <si>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</si>
  <si>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</si>
  <si>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</si>
  <si>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</si>
  <si>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</si>
  <si>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</si>
  <si>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</si>
  <si>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</si>
  <si>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</si>
  <si>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</si>
  <si>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</si>
  <si>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</si>
  <si>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</si>
  <si>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</si>
  <si>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</si>
  <si>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</si>
  <si>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</si>
  <si>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</si>
  <si>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</si>
  <si>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</si>
  <si>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</si>
  <si>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</si>
  <si>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</si>
  <si>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</si>
  <si>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</si>
  <si>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</si>
  <si>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</si>
  <si>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</si>
  <si>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</si>
  <si>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</si>
  <si>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</si>
  <si>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</si>
  <si>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</si>
  <si>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</si>
  <si>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</si>
  <si>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</si>
  <si>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</si>
  <si>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</si>
  <si>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</si>
  <si>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</si>
  <si>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</si>
  <si>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</si>
  <si>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</si>
  <si>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</si>
  <si>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</si>
  <si>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</si>
  <si>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</si>
  <si>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</si>
  <si>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</si>
  <si>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</si>
  <si>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</si>
  <si>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</si>
  <si>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</si>
  <si>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</si>
  <si>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</si>
  <si>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</si>
  <si>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</si>
  <si>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</si>
  <si>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</si>
  <si>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</si>
  <si>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</si>
  <si>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</si>
  <si>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</si>
  <si>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</si>
  <si>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</si>
  <si>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</si>
  <si>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</si>
  <si>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</si>
  <si>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</si>
  <si>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</si>
  <si>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</si>
  <si>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</si>
  <si>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</si>
  <si>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</si>
  <si>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</si>
  <si>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</si>
  <si>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</si>
  <si>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</si>
  <si>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</si>
  <si>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</si>
  <si>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</si>
  <si>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</si>
  <si>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</si>
  <si>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</si>
  <si>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</si>
  <si>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</si>
  <si>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</si>
  <si>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</si>
  <si>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</si>
  <si>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</si>
  <si>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</si>
  <si>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</si>
  <si>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</si>
  <si>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</si>
  <si>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</si>
  <si>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</si>
  <si>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</si>
  <si>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</si>
  <si>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</si>
  <si>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</si>
  <si>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</si>
  <si>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</si>
  <si>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</si>
  <si>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</si>
  <si>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</si>
  <si>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</si>
  <si>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</si>
  <si>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</si>
  <si>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</si>
  <si>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</si>
  <si>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</si>
  <si>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</si>
  <si>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</si>
  <si>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</si>
  <si>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</si>
  <si>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</si>
  <si>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</si>
  <si>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</si>
  <si>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</si>
  <si>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</si>
  <si>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</si>
  <si>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</si>
  <si>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</si>
  <si>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</si>
  <si>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</si>
  <si>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</si>
  <si>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</si>
  <si>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</si>
  <si>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</si>
  <si>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</si>
  <si>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</si>
  <si>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</si>
  <si>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</si>
  <si>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</si>
  <si>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</si>
  <si>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</si>
  <si>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</si>
  <si>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</si>
  <si>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</si>
  <si>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</si>
  <si>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</si>
  <si>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</si>
  <si>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</si>
  <si>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</si>
  <si>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</si>
  <si>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</si>
  <si>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</si>
  <si>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</si>
  <si>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</si>
  <si>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</si>
  <si>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</si>
  <si>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</si>
  <si>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</si>
  <si>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</si>
  <si>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</si>
  <si>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</si>
  <si>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</si>
  <si>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</si>
  <si>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</si>
  <si>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</si>
  <si>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</si>
  <si>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</si>
  <si>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</si>
  <si>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</si>
  <si>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</si>
  <si>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</si>
  <si>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</si>
  <si>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</si>
  <si>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</si>
  <si>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</si>
  <si>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</si>
  <si>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</si>
  <si>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</si>
  <si>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</si>
  <si>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</si>
  <si>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</si>
  <si>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</si>
  <si>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</si>
  <si>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</si>
  <si>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</si>
  <si>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</si>
  <si>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</si>
  <si>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</si>
  <si>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</si>
  <si>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</si>
  <si>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</si>
  <si>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</si>
  <si>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</si>
  <si>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</si>
  <si>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</si>
  <si>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</si>
  <si>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</si>
  <si>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</si>
  <si>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</si>
  <si>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</si>
  <si>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</si>
  <si>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</si>
  <si>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</si>
  <si>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</si>
  <si>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</si>
  <si>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</si>
  <si>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</si>
  <si>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</si>
  <si>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</si>
  <si>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</si>
  <si>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</si>
  <si>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</si>
  <si>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</si>
  <si>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</si>
  <si>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</si>
  <si>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</si>
  <si>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</si>
  <si>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</si>
  <si>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</si>
  <si>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</si>
  <si>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</si>
  <si>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</si>
  <si>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</si>
  <si>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</si>
  <si>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</si>
  <si>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</si>
  <si>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</si>
  <si>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</si>
  <si>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</si>
  <si>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</si>
  <si>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</si>
  <si>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</si>
  <si>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</si>
  <si>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</si>
  <si>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</si>
  <si>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</si>
  <si>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</si>
  <si>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</si>
  <si>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</si>
  <si>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</si>
  <si>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</si>
  <si>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</si>
  <si>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</si>
  <si>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</si>
  <si>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</si>
  <si>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</si>
  <si>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</si>
  <si>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</si>
  <si>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</si>
  <si>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</si>
  <si>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</si>
  <si>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</si>
  <si>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</si>
  <si>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</si>
  <si>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</si>
  <si>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</si>
  <si>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</si>
  <si>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</si>
  <si>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</si>
  <si>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</si>
  <si>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</si>
  <si>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</si>
  <si>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</si>
  <si>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</si>
  <si>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</si>
  <si>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</si>
  <si>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</si>
  <si>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</si>
  <si>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</si>
  <si>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</si>
  <si>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</si>
  <si>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</si>
  <si>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</si>
  <si>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</si>
  <si>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</si>
  <si>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</si>
  <si>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</si>
  <si>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</si>
  <si>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</si>
  <si>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</si>
  <si>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</si>
  <si>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</si>
  <si>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</si>
  <si>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</si>
  <si>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</si>
  <si>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</si>
  <si>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</si>
  <si>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</si>
  <si>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</si>
  <si>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</si>
  <si>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</si>
  <si>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</si>
  <si>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</si>
  <si>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</si>
  <si>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</si>
  <si>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</si>
  <si>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</si>
  <si>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</si>
  <si>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</si>
  <si>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</si>
  <si>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</si>
  <si>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</si>
  <si>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</si>
  <si>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</si>
  <si>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</si>
  <si>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</si>
  <si>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</si>
  <si>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</si>
  <si>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</si>
  <si>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</si>
  <si>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</si>
  <si>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</si>
  <si>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</si>
  <si>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</si>
  <si>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</si>
  <si>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</si>
  <si>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</si>
  <si>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</si>
  <si>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</si>
  <si>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</si>
  <si>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</si>
  <si>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</si>
  <si>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</si>
  <si>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</si>
  <si>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</si>
  <si>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</si>
  <si>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</si>
  <si>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</si>
  <si>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</si>
  <si>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</si>
  <si>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</si>
  <si>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</si>
  <si>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</si>
  <si>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</si>
  <si>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</si>
  <si>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</si>
  <si>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</si>
  <si>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</si>
  <si>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</si>
  <si>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</si>
  <si>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</si>
  <si>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</si>
  <si>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</si>
  <si>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</si>
  <si>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</si>
  <si>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</si>
  <si>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</si>
  <si>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</si>
  <si>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</si>
  <si>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</si>
  <si>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</si>
  <si>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</si>
  <si>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</si>
  <si>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</si>
  <si>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</si>
  <si>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</si>
  <si>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</si>
  <si>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</si>
  <si>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</si>
  <si>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</si>
  <si>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</si>
  <si>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</si>
  <si>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</si>
  <si>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</si>
  <si>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</si>
  <si>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</si>
  <si>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</si>
  <si>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</si>
  <si>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</si>
  <si>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</si>
  <si>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</si>
  <si>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</si>
  <si>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</si>
  <si>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</si>
  <si>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</si>
  <si>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</si>
  <si>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</si>
  <si>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</si>
  <si>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</si>
  <si>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</si>
  <si>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</si>
  <si>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</si>
  <si>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</si>
  <si>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</si>
  <si>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</si>
  <si>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</si>
  <si>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</si>
  <si>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</si>
  <si>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</si>
  <si>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</si>
  <si>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</si>
  <si>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</si>
  <si>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</si>
  <si>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</si>
  <si>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</si>
  <si>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</si>
  <si>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</si>
  <si>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</si>
  <si>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</si>
  <si>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</si>
  <si>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</si>
  <si>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</si>
  <si>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</si>
  <si>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</si>
  <si>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</si>
  <si>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</si>
  <si>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</si>
  <si>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</si>
  <si>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</si>
  <si>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</si>
  <si>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</si>
  <si>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</si>
  <si>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</si>
  <si>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</si>
  <si>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</si>
  <si>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</si>
  <si>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</si>
  <si>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</si>
  <si>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</si>
  <si>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</si>
  <si>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</si>
  <si>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</si>
  <si>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</si>
  <si>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</si>
  <si>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</si>
  <si>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</si>
  <si>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</si>
  <si>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</si>
  <si>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</si>
  <si>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</si>
  <si>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</si>
  <si>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</si>
  <si>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</si>
  <si>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</si>
  <si>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</si>
  <si>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</si>
  <si>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</si>
  <si>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</si>
  <si>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</si>
  <si>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</si>
  <si>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</si>
  <si>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</si>
  <si>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</si>
  <si>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</si>
  <si>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</si>
  <si>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</si>
  <si>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</si>
  <si>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</si>
  <si>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</si>
  <si>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</si>
  <si>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</si>
  <si>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</si>
  <si>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</si>
  <si>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</si>
  <si>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</si>
  <si>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</si>
  <si>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</si>
  <si>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</si>
  <si>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</si>
  <si>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</si>
  <si>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</si>
  <si>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</si>
  <si>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</si>
  <si>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</si>
  <si>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</si>
  <si>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</si>
  <si>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</si>
  <si>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</si>
  <si>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</si>
  <si>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</si>
  <si>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</si>
  <si>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</si>
  <si>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</si>
  <si>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</si>
  <si>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</si>
  <si>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</si>
  <si>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</si>
  <si>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</si>
  <si>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</si>
  <si>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</si>
  <si>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</si>
  <si>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</si>
  <si>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</si>
  <si>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</si>
  <si>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</si>
  <si>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</si>
  <si>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</si>
  <si>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</si>
  <si>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</si>
  <si>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</si>
  <si>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</si>
  <si>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</si>
  <si>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</si>
  <si>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</si>
  <si>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</si>
  <si>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</si>
  <si>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</si>
  <si>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</si>
  <si>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</si>
  <si>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</si>
  <si>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</si>
  <si>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</si>
  <si>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</si>
  <si>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</si>
  <si>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</si>
  <si>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</si>
  <si>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</si>
  <si>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</si>
  <si>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</si>
  <si>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</si>
  <si>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</si>
  <si>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</si>
  <si>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</si>
  <si>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</si>
  <si>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</si>
  <si>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</si>
  <si>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</si>
  <si>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</si>
  <si>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</si>
  <si>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</si>
  <si>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</si>
  <si>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</si>
  <si>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</si>
  <si>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</si>
  <si>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</si>
  <si>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</si>
  <si>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</si>
  <si>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</si>
  <si>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</si>
  <si>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</si>
  <si>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</si>
  <si>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</si>
  <si>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</si>
  <si>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</si>
  <si>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</si>
  <si>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</si>
  <si>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</si>
  <si>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</si>
  <si>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</si>
  <si>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</si>
  <si>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</si>
  <si>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</si>
  <si>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</si>
  <si>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</si>
  <si>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</si>
  <si>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</si>
  <si>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</si>
  <si>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</si>
  <si>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</si>
  <si>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</si>
  <si>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</si>
  <si>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</si>
  <si>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</si>
  <si>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</si>
  <si>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</si>
  <si>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</si>
  <si>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</si>
  <si>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</si>
  <si>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</si>
  <si>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</si>
  <si>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</si>
  <si>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</si>
  <si>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</si>
  <si>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</si>
  <si>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</si>
  <si>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</si>
  <si>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</si>
  <si>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</si>
  <si>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</si>
  <si>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</si>
  <si>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</si>
  <si>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</si>
  <si>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</si>
  <si>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</si>
  <si>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</si>
  <si>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</si>
  <si>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</si>
  <si>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</si>
  <si>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</si>
  <si>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</si>
  <si>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</si>
  <si>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</si>
  <si>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</si>
  <si>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</si>
  <si>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</si>
  <si>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</si>
  <si>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</si>
  <si>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</si>
  <si>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</si>
  <si>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</si>
  <si>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</si>
  <si>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</si>
  <si>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</si>
  <si>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</si>
  <si>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</si>
  <si>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</si>
  <si>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</si>
  <si>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</si>
  <si>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</si>
  <si>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</si>
  <si>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</si>
  <si>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</si>
  <si>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</si>
  <si>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</si>
  <si>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</si>
  <si>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</si>
  <si>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</si>
  <si>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</si>
  <si>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</si>
  <si>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</si>
  <si>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</si>
  <si>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</si>
  <si>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</si>
  <si>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</si>
  <si>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</si>
  <si>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</si>
  <si>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</si>
  <si>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</si>
  <si>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</si>
  <si>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</si>
  <si>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</si>
  <si>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</si>
  <si>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</si>
  <si>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</si>
  <si>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</si>
  <si>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</si>
  <si>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</si>
  <si>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</si>
  <si>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</si>
  <si>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</si>
  <si>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</si>
  <si>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</si>
  <si>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</si>
  <si>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</si>
  <si>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</si>
  <si>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</si>
  <si>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</si>
  <si>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</si>
  <si>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</si>
  <si>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</si>
  <si>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</si>
  <si>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</si>
  <si>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</si>
  <si>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</si>
  <si>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</si>
  <si>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</si>
  <si>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</si>
  <si>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</si>
  <si>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</si>
  <si>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</si>
  <si>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</si>
  <si>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</si>
  <si>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</si>
  <si>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</si>
  <si>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</si>
  <si>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</si>
  <si>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</si>
  <si>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</si>
  <si>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</si>
  <si>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</si>
  <si>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</si>
  <si>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</si>
  <si>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</si>
  <si>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</si>
  <si>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</si>
  <si>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</si>
  <si>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</si>
  <si>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</si>
  <si>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</si>
  <si>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</si>
  <si>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</si>
  <si>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</si>
  <si>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</si>
  <si>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</si>
  <si>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</si>
  <si>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</si>
  <si>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</si>
  <si>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</si>
  <si>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</si>
  <si>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</si>
  <si>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</si>
  <si>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</si>
  <si>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</si>
  <si>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</si>
  <si>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</si>
  <si>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</si>
  <si>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</si>
  <si>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</si>
  <si>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</si>
  <si>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</si>
  <si>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</si>
  <si>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</si>
  <si>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</si>
  <si>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</si>
  <si>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</si>
  <si>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</si>
  <si>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</si>
  <si>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</si>
  <si>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</si>
  <si>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</si>
  <si>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</si>
  <si>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</si>
  <si>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</si>
  <si>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</si>
  <si>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</si>
  <si>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</si>
  <si>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</si>
  <si>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</si>
  <si>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</si>
  <si>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</si>
  <si>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</si>
  <si>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</si>
  <si>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</si>
  <si>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</si>
  <si>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</si>
  <si>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</si>
  <si>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</si>
  <si>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</si>
  <si>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</si>
  <si>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</si>
  <si>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</si>
  <si>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</si>
  <si>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</si>
  <si>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</si>
  <si>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</si>
  <si>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</si>
  <si>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</si>
  <si>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</si>
  <si>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</si>
  <si>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</si>
  <si>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</si>
  <si>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</si>
  <si>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</si>
  <si>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</si>
  <si>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</si>
  <si>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</si>
  <si>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</si>
  <si>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</si>
  <si>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</si>
  <si>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</si>
  <si>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</si>
  <si>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</si>
  <si>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</si>
  <si>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</si>
  <si>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</si>
  <si>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</si>
  <si>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</si>
  <si>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</si>
  <si>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</si>
  <si>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</si>
  <si>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</si>
  <si>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</si>
  <si>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</si>
  <si>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</si>
  <si>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</si>
  <si>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</si>
  <si>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</si>
  <si>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</si>
  <si>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</si>
  <si>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</si>
  <si>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</si>
  <si>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</si>
  <si>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</si>
  <si>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</si>
  <si>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</si>
  <si>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</si>
  <si>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</si>
  <si>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</si>
  <si>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</si>
  <si>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</si>
  <si>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</si>
  <si>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</si>
  <si>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</si>
  <si>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</si>
  <si>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</si>
  <si>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</si>
  <si>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</si>
  <si>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</si>
  <si>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</si>
  <si>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</si>
  <si>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</si>
  <si>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</si>
  <si>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</si>
  <si>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</si>
  <si>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</si>
  <si>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</si>
  <si>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</si>
  <si>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</si>
  <si>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</si>
  <si>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</si>
  <si>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</si>
  <si>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</si>
  <si>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</si>
  <si>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</si>
  <si>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</si>
  <si>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</si>
  <si>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</si>
  <si>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</si>
  <si>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</si>
  <si>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</si>
  <si>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</si>
  <si>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</si>
  <si>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</si>
  <si>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</si>
  <si>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</si>
  <si>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</si>
  <si>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</si>
  <si>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</si>
  <si>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</si>
  <si>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</si>
  <si>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</si>
  <si>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</si>
  <si>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</si>
  <si>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</si>
  <si>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</si>
  <si>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</si>
  <si>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</si>
  <si>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</si>
  <si>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</si>
  <si>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</si>
  <si>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</si>
  <si>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</si>
  <si>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</si>
  <si>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</si>
  <si>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</si>
  <si>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</si>
  <si>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</si>
  <si>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</si>
  <si>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</si>
  <si>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</si>
  <si>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</si>
  <si>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</si>
  <si>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</si>
  <si>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</si>
  <si>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</si>
  <si>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</si>
  <si>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</si>
  <si>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</si>
  <si>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</si>
  <si>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</si>
  <si>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</si>
  <si>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</si>
  <si>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</si>
  <si>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</si>
  <si>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</si>
  <si>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</si>
  <si>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</si>
  <si>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</si>
  <si>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</si>
  <si>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</si>
  <si>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</si>
  <si>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</si>
  <si>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</si>
  <si>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</si>
  <si>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</si>
  <si>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</si>
  <si>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</si>
  <si>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</si>
  <si>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</si>
  <si>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</si>
  <si>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</si>
  <si>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</si>
  <si>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</si>
  <si>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</si>
  <si>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</si>
  <si>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</si>
  <si>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</si>
  <si>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</si>
  <si>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</si>
  <si>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</si>
  <si>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</si>
  <si>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</si>
  <si>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</si>
  <si>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</si>
  <si>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</si>
  <si>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</si>
  <si>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</si>
  <si>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</si>
  <si>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</si>
  <si>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</si>
  <si>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</si>
  <si>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</si>
  <si>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</si>
  <si>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</si>
  <si>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</si>
  <si>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</si>
  <si>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</si>
  <si>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</si>
  <si>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</si>
  <si>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</si>
  <si>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</si>
  <si>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</si>
  <si>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</si>
  <si>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</si>
  <si>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</si>
  <si>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</si>
  <si>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</si>
  <si>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</si>
  <si>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</si>
  <si>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</si>
  <si>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</si>
  <si>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</si>
  <si>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</si>
  <si>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</si>
  <si>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</si>
  <si>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</si>
  <si>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</si>
  <si>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</si>
  <si>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</si>
  <si>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</si>
  <si>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</si>
  <si>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</si>
  <si>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</si>
  <si>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</si>
  <si>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</si>
  <si>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</si>
  <si>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</si>
  <si>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</si>
  <si>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</si>
  <si>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</si>
  <si>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</si>
  <si>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</si>
  <si>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</si>
  <si>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</si>
  <si>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</si>
  <si>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</si>
  <si>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</si>
  <si>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</si>
  <si>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</si>
  <si>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</si>
  <si>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</si>
  <si>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</si>
  <si>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</si>
  <si>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</si>
  <si>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</si>
  <si>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</si>
  <si>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</si>
  <si>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</si>
  <si>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</si>
  <si>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</si>
  <si>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</si>
  <si>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</si>
  <si>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</si>
  <si>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</si>
  <si>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</si>
  <si>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</si>
  <si>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</si>
  <si>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</si>
  <si>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</si>
  <si>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</si>
  <si>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</si>
  <si>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</si>
  <si>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</si>
  <si>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</si>
  <si>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</si>
  <si>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</si>
  <si>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</si>
  <si>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</si>
  <si>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</si>
  <si>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</si>
  <si>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</si>
  <si>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</si>
  <si>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</si>
  <si>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</si>
  <si>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</si>
  <si>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</si>
  <si>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</si>
  <si>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</si>
  <si>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</si>
  <si>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</si>
  <si>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</si>
  <si>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</si>
  <si>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</si>
  <si>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</si>
  <si>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</si>
  <si>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</si>
  <si>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</si>
  <si>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</si>
  <si>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</si>
  <si>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</si>
  <si>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</si>
  <si>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</si>
  <si>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</si>
  <si>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</si>
  <si>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</si>
  <si>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</si>
  <si>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</si>
  <si>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</si>
  <si>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</si>
  <si>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</si>
  <si>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</si>
  <si>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</si>
  <si>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</si>
  <si>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</si>
  <si>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</si>
  <si>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</si>
  <si>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</si>
  <si>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</si>
  <si>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</si>
  <si>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</si>
  <si>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</si>
  <si>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</si>
  <si>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</si>
  <si>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</si>
  <si>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</si>
  <si>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</si>
  <si>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</si>
  <si>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</si>
  <si>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</si>
  <si>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</si>
  <si>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</si>
  <si>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</si>
  <si>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</si>
  <si>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</si>
  <si>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</si>
  <si>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</si>
  <si>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</si>
  <si>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</si>
  <si>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</si>
  <si>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</si>
  <si>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</si>
  <si>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</si>
  <si>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</si>
  <si>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</si>
  <si>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</si>
  <si>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</si>
  <si>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</si>
  <si>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</si>
  <si>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</si>
  <si>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</si>
  <si>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</si>
  <si>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</si>
  <si>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</si>
  <si>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</si>
  <si>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</si>
  <si>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</si>
  <si>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</si>
  <si>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</si>
  <si>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</si>
  <si>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</si>
  <si>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</si>
  <si>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</si>
  <si>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</si>
  <si>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</si>
  <si>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</si>
  <si>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</si>
  <si>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</si>
  <si>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</si>
  <si>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</si>
  <si>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</si>
  <si>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</si>
  <si>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</si>
  <si>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</si>
  <si>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</si>
  <si>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</si>
  <si>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</si>
  <si>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</si>
  <si>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</si>
  <si>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</si>
  <si>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</si>
  <si>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</si>
  <si>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</si>
  <si>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</si>
  <si>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</si>
  <si>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</si>
  <si>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</si>
  <si>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</si>
  <si>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</si>
  <si>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</si>
  <si>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</si>
  <si>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</si>
  <si>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</si>
  <si>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</si>
  <si>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</si>
  <si>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</si>
  <si>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</si>
  <si>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</si>
  <si>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</si>
  <si>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</si>
  <si>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</si>
  <si>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</si>
  <si>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</si>
  <si>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</si>
  <si>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</si>
  <si>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</si>
  <si>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</si>
  <si>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</si>
  <si>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</si>
  <si>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</si>
  <si>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</si>
  <si>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</si>
  <si>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</si>
  <si>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</si>
  <si>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</si>
  <si>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</si>
  <si>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</si>
  <si>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</si>
  <si>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</si>
  <si>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</si>
  <si>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</si>
  <si>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</si>
  <si>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</si>
  <si>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</si>
  <si>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</si>
  <si>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</si>
  <si>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</si>
  <si>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</si>
  <si>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</si>
  <si>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</si>
  <si>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</si>
  <si>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</si>
  <si>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</si>
  <si>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</si>
  <si>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</si>
  <si>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</si>
  <si>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</si>
  <si>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</si>
  <si>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</si>
  <si>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</si>
  <si>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</si>
  <si>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</si>
  <si>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</si>
  <si>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</si>
  <si>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</si>
  <si>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</si>
  <si>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</si>
  <si>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</si>
  <si>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</si>
  <si>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</si>
  <si>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</si>
  <si>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</si>
  <si>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</si>
  <si>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</si>
  <si>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</si>
  <si>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</si>
  <si>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</si>
  <si>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</si>
  <si>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</si>
  <si>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</si>
  <si>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</si>
  <si>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</si>
  <si>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</si>
  <si>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</si>
  <si>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</si>
  <si>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</si>
  <si>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</si>
  <si>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</si>
  <si>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</si>
  <si>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</si>
  <si>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</si>
  <si>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</si>
  <si>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</si>
  <si>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</si>
  <si>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</si>
  <si>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</si>
  <si>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</si>
  <si>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</si>
  <si>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</si>
  <si>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</si>
  <si>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</si>
  <si>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</si>
  <si>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</si>
  <si>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</si>
  <si>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</si>
  <si>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</si>
  <si>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</si>
  <si>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</si>
  <si>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</si>
  <si>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</si>
  <si>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</si>
  <si>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</si>
  <si>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</si>
  <si>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</si>
  <si>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</si>
  <si>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</si>
  <si>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</si>
  <si>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</si>
  <si>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</si>
  <si>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</si>
  <si>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</si>
  <si>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</si>
  <si>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</si>
  <si>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</si>
  <si>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</si>
  <si>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</si>
  <si>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</si>
  <si>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</si>
  <si>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</si>
  <si>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</si>
  <si>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</si>
  <si>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</si>
  <si>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</si>
  <si>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</si>
  <si>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</si>
  <si>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</si>
  <si>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</si>
  <si>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</si>
  <si>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</si>
  <si>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</si>
  <si>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</si>
  <si>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</si>
  <si>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</si>
  <si>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</si>
  <si>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</si>
  <si>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</si>
  <si>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</si>
  <si>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</si>
  <si>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</si>
  <si>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</si>
  <si>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</si>
  <si>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</si>
  <si>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</si>
  <si>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</si>
  <si>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</si>
  <si>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</si>
  <si>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</si>
  <si>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</si>
  <si>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</si>
  <si>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</si>
  <si>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</si>
  <si>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</si>
  <si>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</si>
  <si>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</si>
  <si>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</si>
  <si>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</si>
  <si>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</si>
  <si>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</si>
  <si>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</si>
  <si>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</si>
  <si>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</si>
  <si>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</si>
  <si>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</si>
  <si>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</si>
  <si>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</si>
  <si>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</si>
  <si>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</si>
  <si>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</si>
  <si>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</si>
  <si>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</si>
  <si>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</si>
  <si>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</si>
  <si>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</si>
  <si>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</si>
  <si>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</si>
  <si>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</si>
  <si>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</si>
  <si>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</si>
  <si>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</si>
  <si>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</si>
  <si>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</si>
  <si>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</si>
  <si>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</si>
  <si>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</si>
  <si>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</si>
  <si>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</si>
  <si>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</si>
  <si>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</si>
  <si>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</si>
  <si>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</si>
  <si>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</si>
  <si>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</si>
  <si>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</si>
  <si>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</si>
  <si>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</si>
  <si>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</si>
  <si>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</si>
  <si>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</si>
  <si>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</si>
  <si>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</si>
  <si>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</si>
  <si>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</si>
  <si>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</si>
  <si>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</si>
  <si>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</si>
  <si>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</si>
  <si>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</si>
  <si>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</si>
  <si>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</si>
  <si>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</si>
  <si>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</si>
  <si>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</si>
  <si>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</si>
  <si>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</si>
  <si>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</si>
  <si>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</si>
  <si>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</si>
  <si>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</si>
  <si>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</si>
  <si>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</si>
  <si>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</si>
  <si>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</si>
  <si>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</si>
  <si>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</si>
  <si>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</si>
  <si>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</si>
  <si>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</si>
  <si>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</si>
  <si>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</si>
  <si>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</si>
  <si>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</si>
  <si>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</si>
  <si>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</si>
  <si>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</si>
  <si>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</si>
  <si>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</si>
  <si>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</si>
  <si>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</si>
  <si>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</si>
  <si>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</si>
  <si>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</si>
  <si>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</si>
  <si>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</si>
  <si>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</si>
  <si>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</si>
  <si>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</si>
  <si>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</si>
  <si>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</si>
  <si>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</si>
  <si>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</si>
  <si>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</si>
  <si>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</si>
  <si>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</si>
  <si>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</si>
  <si>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</si>
  <si>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</si>
  <si>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</si>
  <si>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</si>
  <si>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</si>
  <si>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</si>
  <si>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</si>
  <si>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</si>
  <si>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</si>
  <si>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</si>
  <si>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</si>
  <si>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</si>
  <si>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</si>
  <si>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</si>
  <si>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</si>
  <si>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</si>
  <si>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</si>
  <si>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</si>
  <si>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</si>
  <si>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</si>
  <si>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</si>
  <si>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</si>
  <si>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</si>
  <si>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</si>
  <si>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</si>
  <si>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</si>
  <si>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</si>
  <si>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</si>
  <si>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</si>
  <si>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</si>
  <si>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</si>
  <si>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</si>
  <si>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</si>
  <si>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</si>
  <si>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</si>
  <si>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</si>
  <si>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</si>
  <si>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</si>
  <si>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</si>
  <si>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</si>
  <si>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</si>
  <si>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</si>
  <si>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</si>
  <si>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</si>
  <si>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</si>
  <si>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</si>
  <si>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</si>
  <si>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</si>
  <si>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</si>
  <si>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</si>
  <si>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</si>
  <si>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</si>
  <si>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</si>
  <si>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</si>
  <si>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</si>
  <si>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</si>
  <si>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</si>
  <si>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</si>
  <si>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</si>
  <si>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</si>
  <si>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</si>
  <si>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</si>
  <si>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</si>
  <si>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</si>
  <si>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</si>
  <si>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</si>
  <si>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</si>
  <si>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</si>
  <si>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</si>
  <si>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</si>
  <si>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</si>
  <si>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</si>
  <si>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</si>
  <si>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</si>
  <si>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</si>
  <si>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</si>
  <si>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</si>
  <si>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</si>
  <si>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</si>
  <si>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</si>
  <si>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</si>
  <si>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</si>
  <si>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</si>
  <si>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</si>
  <si>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</si>
  <si>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</si>
  <si>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</si>
  <si>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</si>
  <si>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</si>
  <si>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</si>
  <si>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</si>
  <si>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</si>
  <si>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</si>
  <si>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</si>
  <si>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</si>
  <si>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</si>
  <si>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</si>
  <si>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</si>
  <si>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</si>
  <si>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</si>
  <si>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</si>
  <si>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</si>
  <si>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</si>
  <si>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</si>
  <si>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</si>
  <si>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</si>
  <si>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</si>
  <si>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</si>
  <si>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</si>
  <si>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</si>
  <si>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</si>
  <si>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</si>
  <si>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</si>
  <si>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</si>
  <si>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</si>
  <si>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</si>
  <si>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</si>
  <si>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</si>
  <si>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</si>
  <si>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</si>
  <si>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</si>
  <si>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</si>
  <si>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</si>
  <si>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</si>
  <si>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</si>
  <si>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</si>
  <si>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</si>
  <si>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</si>
  <si>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</si>
  <si>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</si>
  <si>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</si>
  <si>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</si>
  <si>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</si>
  <si>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</si>
  <si>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</si>
  <si>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</si>
  <si>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</si>
  <si>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</si>
  <si>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</si>
  <si>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</si>
  <si>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</si>
  <si>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</si>
  <si>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</si>
  <si>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</si>
  <si>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</si>
  <si>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</si>
  <si>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</si>
  <si>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</si>
  <si>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</si>
  <si>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</si>
  <si>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</si>
  <si>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</si>
  <si>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</si>
  <si>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</si>
  <si>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</si>
  <si>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</si>
  <si>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</si>
  <si>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</si>
  <si>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</si>
  <si>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</si>
  <si>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</si>
  <si>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</si>
  <si>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</si>
  <si>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</si>
  <si>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</si>
  <si>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</si>
  <si>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</si>
  <si>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</si>
  <si>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</si>
  <si>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</si>
  <si>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</si>
  <si>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</si>
  <si>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</si>
  <si>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</si>
  <si>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</si>
  <si>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</si>
  <si>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</si>
  <si>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</si>
  <si>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</si>
  <si>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</si>
  <si>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</si>
  <si>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</si>
  <si>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</si>
  <si>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</si>
  <si>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</si>
  <si>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</si>
  <si>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</si>
  <si>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</si>
  <si>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</si>
  <si>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</si>
  <si>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</si>
  <si>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</si>
  <si>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</si>
  <si>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</si>
  <si>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</si>
  <si>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</si>
  <si>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</si>
  <si>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</si>
  <si>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</si>
  <si>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</si>
  <si>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</si>
  <si>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</si>
  <si>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</si>
  <si>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</si>
  <si>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</si>
  <si>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</si>
  <si>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</si>
  <si>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</si>
  <si>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</si>
  <si>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</si>
  <si>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</si>
  <si>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</si>
  <si>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</si>
  <si>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</si>
  <si>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</si>
  <si>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</si>
  <si>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</si>
  <si>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</si>
  <si>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</si>
  <si>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</si>
  <si>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</si>
  <si>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</si>
  <si>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</si>
  <si>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</si>
  <si>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</si>
  <si>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</si>
  <si>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</si>
  <si>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</si>
  <si>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</si>
  <si>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</si>
  <si>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</si>
  <si>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</si>
  <si>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</si>
  <si>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</si>
  <si>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</si>
  <si>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</si>
  <si>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</si>
  <si>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</si>
  <si>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</si>
  <si>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</si>
  <si>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</si>
  <si>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</si>
  <si>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</si>
  <si>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</si>
  <si>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</si>
  <si>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</si>
  <si>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</si>
  <si>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</si>
  <si>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</si>
  <si>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</si>
  <si>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</si>
  <si>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</si>
  <si>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</si>
  <si>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</si>
  <si>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</si>
  <si>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</si>
  <si>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</si>
  <si>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</si>
  <si>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</si>
  <si>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</si>
  <si>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</si>
  <si>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</si>
  <si>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</si>
  <si>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</si>
  <si>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</si>
  <si>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</si>
  <si>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</si>
  <si>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</si>
  <si>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</si>
  <si>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</si>
  <si>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</si>
  <si>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</si>
  <si>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</si>
  <si>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</si>
  <si>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</si>
  <si>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</si>
  <si>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</si>
  <si>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</si>
  <si>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</si>
  <si>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</si>
  <si>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</si>
  <si>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</si>
  <si>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</si>
  <si>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</si>
  <si>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</si>
  <si>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</si>
  <si>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</si>
  <si>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</si>
  <si>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</si>
  <si>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</si>
  <si>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</si>
  <si>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</si>
  <si>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</si>
  <si>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</si>
  <si>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</si>
  <si>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</si>
  <si>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</si>
  <si>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</si>
  <si>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</si>
  <si>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</si>
  <si>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</si>
  <si>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</si>
  <si>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</si>
  <si>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</si>
  <si>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</si>
  <si>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</si>
  <si>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</si>
  <si>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</si>
  <si>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</si>
  <si>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</si>
  <si>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</si>
  <si>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</si>
  <si>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</si>
  <si>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</si>
  <si>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</si>
  <si>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</si>
  <si>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</si>
  <si>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</si>
  <si>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</si>
  <si>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</si>
  <si>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</si>
  <si>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</si>
  <si>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</si>
  <si>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</si>
  <si>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</si>
  <si>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</si>
  <si>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</si>
  <si>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</si>
  <si>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</si>
  <si>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</si>
  <si>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</si>
  <si>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</si>
  <si>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</si>
  <si>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</si>
  <si>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</si>
  <si>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</si>
  <si>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</si>
  <si>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</si>
  <si>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</si>
  <si>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</si>
  <si>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</si>
  <si>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</si>
  <si>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</si>
  <si>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</si>
  <si>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</si>
  <si>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</si>
  <si>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</si>
  <si>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</si>
  <si>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</si>
  <si>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</si>
  <si>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</si>
  <si>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</si>
  <si>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</si>
  <si>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</si>
  <si>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</si>
  <si>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</si>
  <si>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</si>
  <si>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</si>
  <si>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</si>
  <si>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</si>
  <si>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</si>
  <si>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</si>
  <si>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</si>
  <si>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</si>
  <si>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</si>
  <si>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</si>
  <si>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</si>
  <si>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</si>
  <si>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</si>
  <si>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</si>
  <si>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</si>
  <si>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</si>
  <si>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</si>
  <si>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</si>
  <si>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</si>
  <si>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</si>
  <si>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</si>
  <si>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</si>
  <si>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</si>
  <si>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</si>
  <si>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</si>
  <si>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</si>
  <si>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</si>
  <si>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</si>
  <si>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</si>
  <si>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</si>
  <si>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</si>
  <si>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</si>
  <si>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</si>
  <si>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</si>
  <si>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</si>
  <si>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</si>
  <si>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</si>
  <si>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</si>
  <si>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</si>
  <si>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</si>
  <si>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</si>
  <si>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</si>
  <si>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</si>
  <si>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</si>
  <si>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</si>
  <si>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</si>
  <si>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</si>
  <si>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</si>
  <si>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</si>
  <si>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</si>
  <si>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</si>
  <si>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</si>
  <si>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</si>
  <si>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</si>
  <si>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</si>
  <si>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</si>
  <si>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</si>
  <si>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</si>
  <si>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</si>
  <si>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</si>
  <si>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</si>
  <si>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</si>
  <si>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</si>
  <si>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</si>
  <si>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</si>
  <si>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</si>
  <si>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</si>
  <si>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</si>
  <si>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</si>
  <si>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</si>
  <si>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</si>
  <si>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</si>
  <si>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</si>
  <si>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</si>
  <si>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</si>
  <si>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</si>
  <si>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</si>
  <si>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</si>
  <si>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</si>
  <si>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</si>
  <si>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</si>
  <si>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</si>
  <si>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</si>
  <si>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</si>
  <si>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</si>
  <si>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</si>
  <si>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</si>
  <si>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</si>
  <si>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</si>
  <si>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</si>
  <si>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</si>
  <si>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</si>
  <si>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</si>
  <si>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</si>
  <si>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</si>
  <si>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</si>
  <si>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</si>
  <si>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</si>
  <si>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</si>
  <si>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</si>
  <si>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</si>
  <si>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</si>
  <si>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</si>
  <si>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</si>
  <si>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</si>
  <si>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</si>
  <si>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</si>
  <si>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</si>
  <si>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</si>
  <si>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</si>
  <si>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</si>
  <si>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</si>
  <si>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</si>
  <si>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</si>
  <si>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</si>
  <si>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</si>
  <si>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</si>
  <si>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</si>
  <si>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</si>
  <si>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</si>
  <si>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</si>
  <si>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</si>
  <si>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</si>
  <si>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</si>
  <si>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</si>
  <si>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</si>
  <si>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</si>
  <si>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</si>
  <si>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</si>
  <si>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</si>
  <si>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</si>
  <si>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</si>
  <si>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</si>
  <si>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</si>
  <si>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</si>
  <si>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</si>
  <si>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</si>
  <si>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</si>
  <si>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</si>
  <si>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</si>
  <si>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</si>
  <si>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</si>
  <si>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</si>
  <si>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</si>
  <si>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</si>
  <si>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</si>
  <si>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</si>
  <si>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</si>
  <si>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</si>
  <si>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</si>
  <si>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</si>
  <si>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</si>
  <si>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</si>
  <si>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</si>
  <si>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</si>
  <si>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</si>
  <si>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</si>
  <si>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</si>
  <si>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</si>
  <si>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</si>
  <si>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</si>
  <si>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</si>
  <si>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</si>
  <si>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</si>
  <si>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</si>
  <si>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</si>
  <si>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</si>
  <si>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</si>
  <si>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</si>
  <si>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</si>
  <si>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</si>
  <si>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</si>
  <si>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</si>
  <si>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</si>
  <si>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</si>
  <si>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</si>
  <si>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</si>
  <si>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</si>
  <si>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</si>
  <si>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</si>
  <si>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</si>
  <si>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</si>
  <si>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</si>
  <si>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</si>
  <si>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</si>
  <si>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</si>
  <si>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</si>
  <si>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</si>
  <si>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</si>
  <si>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</si>
  <si>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</si>
  <si>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</si>
  <si>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</si>
  <si>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</si>
  <si>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</si>
  <si>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</si>
  <si>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</si>
  <si>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</si>
  <si>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</si>
  <si>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</si>
  <si>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</si>
  <si>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</si>
  <si>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</si>
  <si>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</si>
  <si>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</si>
  <si>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</si>
  <si>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</si>
  <si>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</si>
  <si>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</si>
  <si>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</si>
  <si>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</si>
  <si>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</si>
  <si>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</si>
  <si>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</si>
  <si>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</si>
  <si>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</si>
  <si>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</si>
  <si>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</si>
  <si>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</si>
  <si>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</si>
  <si>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</si>
  <si>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</si>
  <si>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</si>
  <si>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</si>
  <si>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</si>
  <si>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</si>
  <si>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</si>
  <si>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</si>
  <si>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</si>
  <si>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</si>
  <si>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</si>
  <si>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</si>
  <si>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</si>
  <si>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</si>
  <si>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</si>
  <si>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</si>
  <si>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</si>
  <si>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</si>
  <si>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</si>
  <si>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</si>
  <si>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</si>
  <si>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</si>
  <si>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</si>
  <si>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</si>
  <si>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</si>
  <si>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</si>
  <si>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</si>
  <si>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</si>
  <si>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</si>
  <si>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</si>
  <si>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</si>
  <si>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</si>
  <si>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</si>
  <si>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</si>
  <si>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</si>
  <si>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</si>
  <si>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</si>
  <si>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</si>
  <si>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</si>
  <si>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</si>
  <si>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</si>
  <si>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</si>
  <si>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</si>
  <si>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</si>
  <si>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</si>
  <si>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</si>
  <si>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</si>
  <si>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</si>
  <si>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</si>
  <si>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</si>
  <si>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</si>
  <si>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</si>
  <si>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</si>
  <si>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</si>
  <si>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</si>
  <si>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</si>
  <si>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</si>
  <si>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</si>
  <si>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</si>
  <si>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</si>
  <si>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</si>
  <si>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</si>
  <si>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</si>
  <si>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</si>
  <si>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</si>
  <si>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</si>
  <si>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</si>
  <si>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</si>
  <si>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</si>
  <si>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</si>
  <si>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</si>
  <si>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</si>
  <si>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</si>
  <si>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</si>
  <si>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</si>
  <si>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</si>
  <si>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</si>
  <si>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</si>
  <si>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</si>
  <si>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</si>
  <si>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</si>
  <si>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</si>
  <si>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</si>
  <si>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</si>
  <si>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</si>
  <si>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</si>
  <si>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</si>
  <si>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</si>
  <si>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</si>
  <si>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</si>
  <si>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</si>
  <si>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</si>
  <si>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</si>
  <si>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</si>
  <si>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</si>
  <si>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</si>
  <si>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</si>
  <si>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</si>
  <si>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</si>
  <si>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</si>
  <si>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</si>
  <si>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</si>
  <si>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</si>
  <si>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</si>
  <si>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</si>
  <si>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</si>
  <si>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</si>
  <si>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</si>
  <si>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</si>
  <si>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</si>
  <si>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</si>
  <si>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</si>
  <si>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</si>
  <si>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</si>
  <si>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</si>
  <si>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</si>
  <si>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</si>
  <si>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</si>
  <si>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</si>
  <si>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</si>
  <si>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</si>
  <si>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</si>
  <si>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</si>
  <si>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</si>
  <si>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</si>
  <si>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</si>
  <si>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</si>
  <si>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</si>
  <si>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</si>
  <si>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</si>
  <si>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</si>
  <si>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</si>
  <si>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</si>
  <si>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</si>
  <si>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</si>
  <si>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</si>
  <si>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</si>
  <si>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</si>
  <si>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</si>
  <si>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</si>
  <si>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</si>
  <si>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</si>
  <si>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</si>
  <si>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</si>
  <si>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</si>
  <si>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</si>
  <si>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</si>
  <si>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</si>
  <si>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</si>
  <si>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</si>
  <si>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</si>
  <si>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</si>
  <si>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</si>
  <si>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</si>
  <si>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</si>
  <si>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</si>
  <si>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</si>
  <si>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</si>
  <si>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</si>
  <si>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</si>
  <si>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</si>
  <si>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</si>
  <si>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</si>
  <si>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</si>
  <si>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</si>
  <si>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</si>
  <si>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</si>
  <si>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</si>
  <si>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</si>
  <si>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</si>
  <si>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</si>
  <si>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</si>
  <si>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</si>
  <si>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</si>
  <si>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</si>
  <si>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</si>
  <si>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</si>
  <si>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</si>
  <si>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</si>
  <si>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</si>
  <si>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</si>
  <si>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</si>
  <si>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</si>
  <si>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</si>
  <si>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</si>
  <si>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</si>
  <si>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</si>
  <si>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</si>
  <si>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</si>
  <si>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</si>
  <si>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</si>
  <si>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</si>
  <si>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</si>
  <si>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</si>
  <si>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</si>
  <si>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</si>
  <si>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</si>
  <si>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</si>
  <si>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</si>
  <si>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</si>
  <si>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</si>
  <si>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</si>
  <si>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</si>
  <si>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</si>
  <si>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</si>
  <si>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</si>
  <si>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</si>
  <si>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</si>
  <si>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</si>
  <si>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</si>
  <si>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</si>
  <si>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</si>
  <si>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</si>
  <si>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</si>
  <si>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</si>
  <si>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</si>
  <si>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</si>
  <si>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</si>
  <si>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</si>
  <si>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</si>
  <si>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</si>
  <si>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</si>
  <si>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</si>
  <si>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</si>
  <si>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</si>
  <si>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</si>
  <si>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</si>
  <si>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</si>
  <si>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</si>
  <si>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</si>
  <si>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</si>
  <si>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</si>
  <si>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</si>
  <si>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</si>
  <si>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</si>
  <si>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</si>
  <si>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</si>
  <si>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</si>
  <si>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</si>
  <si>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</si>
  <si>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</si>
  <si>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</si>
  <si>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</si>
  <si>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</si>
  <si>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</si>
  <si>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</si>
  <si>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</si>
  <si>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</si>
  <si>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</si>
  <si>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</si>
  <si>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</si>
  <si>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</si>
  <si>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</si>
  <si>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</si>
  <si>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</si>
  <si>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</si>
  <si>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</si>
  <si>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</si>
  <si>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</si>
  <si>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</si>
  <si>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</si>
  <si>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</si>
  <si>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</si>
  <si>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</si>
  <si>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</si>
  <si>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</si>
  <si>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</si>
  <si>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</si>
  <si>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</si>
  <si>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</si>
  <si>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</si>
  <si>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</si>
  <si>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</si>
  <si>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</si>
  <si>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</si>
  <si>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</si>
  <si>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</si>
  <si>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</si>
  <si>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</si>
  <si>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</si>
  <si>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</si>
  <si>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</si>
  <si>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</si>
  <si>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</si>
  <si>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</si>
  <si>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</si>
  <si>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</si>
  <si>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</si>
  <si>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</si>
  <si>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</si>
  <si>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</si>
  <si>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</si>
  <si>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</si>
  <si>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</si>
  <si>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</si>
  <si>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</si>
  <si>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</si>
  <si>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</si>
  <si>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</si>
  <si>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</si>
  <si>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</si>
  <si>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</si>
  <si>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</si>
  <si>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</si>
  <si>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</si>
  <si>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</si>
  <si>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</si>
  <si>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</si>
  <si>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</si>
  <si>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</si>
  <si>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</si>
  <si>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</si>
  <si>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</si>
  <si>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</si>
  <si>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</si>
  <si>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</si>
  <si>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</si>
  <si>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</si>
  <si>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</si>
  <si>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</si>
  <si>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</si>
  <si>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</si>
  <si>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</si>
  <si>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</si>
  <si>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</si>
  <si>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</si>
  <si>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</si>
  <si>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</si>
  <si>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</si>
  <si>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</si>
  <si>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</si>
  <si>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</si>
  <si>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</si>
  <si>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</si>
  <si>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</si>
  <si>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</si>
  <si>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</si>
  <si>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</si>
  <si>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</si>
  <si>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</si>
  <si>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</si>
  <si>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</si>
  <si>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</si>
  <si>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</si>
  <si>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</si>
  <si>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</si>
  <si>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</si>
  <si>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</si>
  <si>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</si>
  <si>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</si>
  <si>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</si>
  <si>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</si>
  <si>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</si>
  <si>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</si>
  <si>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</si>
  <si>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</si>
  <si>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</si>
  <si>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</si>
  <si>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</si>
  <si>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</si>
  <si>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</si>
  <si>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</si>
  <si>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</si>
  <si>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</si>
  <si>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</si>
  <si>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</si>
  <si>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</si>
  <si>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</si>
  <si>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</si>
  <si>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</si>
  <si>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</si>
  <si>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</si>
  <si>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</si>
  <si>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</si>
  <si>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</si>
  <si>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</si>
  <si>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</si>
  <si>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</si>
  <si>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</si>
  <si>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</si>
  <si>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</si>
  <si>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</si>
  <si>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</si>
  <si>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</si>
  <si>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</si>
  <si>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</si>
  <si>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</si>
  <si>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</si>
  <si>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</si>
  <si>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</si>
  <si>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</si>
  <si>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</si>
  <si>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</si>
  <si>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</si>
  <si>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</si>
  <si>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</si>
  <si>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</si>
  <si>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</si>
  <si>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</si>
  <si>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</si>
  <si>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</si>
  <si>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</si>
  <si>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</si>
  <si>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</si>
  <si>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</si>
  <si>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</si>
  <si>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</si>
  <si>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</si>
  <si>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</si>
  <si>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</si>
  <si>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</si>
  <si>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</si>
  <si>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</si>
  <si>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</si>
  <si>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</si>
  <si>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</si>
  <si>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</si>
  <si>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</si>
  <si>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</si>
  <si>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</si>
  <si>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</si>
  <si>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</si>
  <si>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</si>
  <si>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</si>
  <si>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</si>
  <si>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</si>
  <si>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</si>
  <si>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</si>
  <si>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</si>
  <si>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</si>
  <si>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</si>
  <si>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</si>
  <si>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</si>
  <si>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</si>
  <si>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</si>
  <si>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</si>
  <si>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</si>
  <si>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</si>
  <si>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</si>
  <si>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</si>
  <si>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</si>
  <si>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</si>
  <si>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</si>
  <si>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</si>
  <si>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</si>
  <si>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</si>
  <si>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</si>
  <si>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</si>
  <si>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</si>
  <si>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</si>
  <si>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</si>
  <si>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</si>
  <si>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</si>
  <si>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</si>
  <si>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</si>
  <si>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</si>
  <si>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</si>
  <si>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</si>
  <si>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</si>
  <si>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</si>
  <si>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</si>
  <si>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</si>
  <si>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</si>
  <si>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</si>
  <si>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</si>
  <si>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</si>
  <si>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</si>
  <si>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</si>
  <si>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</si>
  <si>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</si>
  <si>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</si>
  <si>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</si>
  <si>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</si>
  <si>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</si>
  <si>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</si>
  <si>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</si>
  <si>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</si>
  <si>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</si>
  <si>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</si>
  <si>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</si>
  <si>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</si>
  <si>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</si>
  <si>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</si>
  <si>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</si>
  <si>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</si>
  <si>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</si>
  <si>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</si>
  <si>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</si>
  <si>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</si>
  <si>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</si>
  <si>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</si>
  <si>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</si>
  <si>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</si>
  <si>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</si>
  <si>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</si>
  <si>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</si>
  <si>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</si>
  <si>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</si>
  <si>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</si>
  <si>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</si>
  <si>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</si>
  <si>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</si>
  <si>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</si>
  <si>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</si>
  <si>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</si>
  <si>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</si>
  <si>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</si>
  <si>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</si>
  <si>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</si>
  <si>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</si>
  <si>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</si>
  <si>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</si>
  <si>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</si>
  <si>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</si>
  <si>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</si>
  <si>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</si>
  <si>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</si>
  <si>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</si>
  <si>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</si>
  <si>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</si>
  <si>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</si>
  <si>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</si>
  <si>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</si>
  <si>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</si>
  <si>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</si>
  <si>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</si>
  <si>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</si>
  <si>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</si>
  <si>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</si>
  <si>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</si>
  <si>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</si>
  <si>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</si>
  <si>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</si>
  <si>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</si>
  <si>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</si>
  <si>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</si>
  <si>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</si>
  <si>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</si>
  <si>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</si>
  <si>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</si>
  <si>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</si>
  <si>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</si>
  <si>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</si>
  <si>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</si>
  <si>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</si>
  <si>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</si>
  <si>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</si>
  <si>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</si>
  <si>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</si>
  <si>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</si>
  <si>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</si>
  <si>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</si>
  <si>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</si>
  <si>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</si>
  <si>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</si>
  <si>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</si>
  <si>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</si>
  <si>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</si>
  <si>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</si>
  <si>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</si>
  <si>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</si>
  <si>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</si>
  <si>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</si>
  <si>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</si>
  <si>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</si>
  <si>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</si>
  <si>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</si>
  <si>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</si>
  <si>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</si>
  <si>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</si>
  <si>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</si>
  <si>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</si>
  <si>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</si>
  <si>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</si>
  <si>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</si>
  <si>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</si>
  <si>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</si>
  <si>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</si>
  <si>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</si>
  <si>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</si>
  <si>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</si>
  <si>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</si>
  <si>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</si>
  <si>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</si>
  <si>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</si>
  <si>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</si>
  <si>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</si>
  <si>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</si>
  <si>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</si>
  <si>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</si>
  <si>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</si>
  <si>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</si>
  <si>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</si>
  <si>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</si>
  <si>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</si>
  <si>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</si>
  <si>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</si>
  <si>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</si>
  <si>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</si>
  <si>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</si>
  <si>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</si>
  <si>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</si>
  <si>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</si>
  <si>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</si>
  <si>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</si>
  <si>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</si>
  <si>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</si>
  <si>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</si>
  <si>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</si>
  <si>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</si>
  <si>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</si>
  <si>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</si>
  <si>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</si>
  <si>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</si>
  <si>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</si>
  <si>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</si>
  <si>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</si>
  <si>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</si>
  <si>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</si>
  <si>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</si>
  <si>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</si>
  <si>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</si>
  <si>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</si>
  <si>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</si>
  <si>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</si>
  <si>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</si>
  <si>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</si>
  <si>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</si>
  <si>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</si>
  <si>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</si>
  <si>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</si>
  <si>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</si>
  <si>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</si>
  <si>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</si>
  <si>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</si>
  <si>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</si>
  <si>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</si>
  <si>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</si>
  <si>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</si>
  <si>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</si>
  <si>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</si>
  <si>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</si>
  <si>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</si>
  <si>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</si>
  <si>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</si>
  <si>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</si>
  <si>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</si>
  <si>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</si>
  <si>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</si>
  <si>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</si>
  <si>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</si>
  <si>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</si>
  <si>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</si>
  <si>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</si>
  <si>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</si>
  <si>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</si>
  <si>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</si>
  <si>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</si>
  <si>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</si>
  <si>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</si>
  <si>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</si>
  <si>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</si>
  <si>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</si>
  <si>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</si>
  <si>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</si>
  <si>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</si>
  <si>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</si>
  <si>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</si>
  <si>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</si>
  <si>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</si>
  <si>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</si>
  <si>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</si>
  <si>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</si>
  <si>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</si>
  <si>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</si>
  <si>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</si>
  <si>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</si>
  <si>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</si>
  <si>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</si>
  <si>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</si>
  <si>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</si>
  <si>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</si>
  <si>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</si>
  <si>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</si>
  <si>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</si>
  <si>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</si>
  <si>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</si>
  <si>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</si>
  <si>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</si>
  <si>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</si>
  <si>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</si>
  <si>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</si>
  <si>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</si>
  <si>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</si>
  <si>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</si>
  <si>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</si>
  <si>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</si>
  <si>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</si>
  <si>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</si>
  <si>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</si>
  <si>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</si>
  <si>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</si>
  <si>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</si>
  <si>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</si>
  <si>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</si>
  <si>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</si>
  <si>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</si>
  <si>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</si>
  <si>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</si>
  <si>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</si>
  <si>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</si>
  <si>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</si>
  <si>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</si>
  <si>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</si>
  <si>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</si>
  <si>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</si>
  <si>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</si>
  <si>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</si>
  <si>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</si>
  <si>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</si>
  <si>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</si>
  <si>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</si>
  <si>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</si>
  <si>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</si>
  <si>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</si>
  <si>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</si>
  <si>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</si>
  <si>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</si>
  <si>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</si>
  <si>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</si>
  <si>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</si>
  <si>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</si>
  <si>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</si>
  <si>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</si>
  <si>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</si>
  <si>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</si>
  <si>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</si>
  <si>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</si>
  <si>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</si>
  <si>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</si>
  <si>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</si>
  <si>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</si>
  <si>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</si>
  <si>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</si>
  <si>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</si>
  <si>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</si>
  <si>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</si>
  <si>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</si>
  <si>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</si>
  <si>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</si>
  <si>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</si>
  <si>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</si>
  <si>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</si>
  <si>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</si>
  <si>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</si>
  <si>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</si>
  <si>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</si>
  <si>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</si>
  <si>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</si>
  <si>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</si>
  <si>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</si>
  <si>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</si>
  <si>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</si>
  <si>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</si>
  <si>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</si>
  <si>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</si>
  <si>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</si>
  <si>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</si>
  <si>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</si>
  <si>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</si>
  <si>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</si>
  <si>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</si>
  <si>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</si>
  <si>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</si>
  <si>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</si>
  <si>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</si>
  <si>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</si>
  <si>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</si>
  <si>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</si>
  <si>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</si>
  <si>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</si>
  <si>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</si>
  <si>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</si>
  <si>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</si>
  <si>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</si>
  <si>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</si>
  <si>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</si>
  <si>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</si>
  <si>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</si>
  <si>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</si>
  <si>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</si>
  <si>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</si>
  <si>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</si>
  <si>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</si>
  <si>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</si>
  <si>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</si>
  <si>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</si>
  <si>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</si>
  <si>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</si>
  <si>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</si>
  <si>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</si>
  <si>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</si>
  <si>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</si>
  <si>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</si>
  <si>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</si>
  <si>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</si>
  <si>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</si>
  <si>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</si>
  <si>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</si>
  <si>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</si>
  <si>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</si>
  <si>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</si>
  <si>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</si>
  <si>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</si>
  <si>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</si>
  <si>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</si>
  <si>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</si>
  <si>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</si>
  <si>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</si>
  <si>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</si>
  <si>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</si>
  <si>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</si>
  <si>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</si>
  <si>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</si>
  <si>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</si>
  <si>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</si>
  <si>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</si>
  <si>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</si>
  <si>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</si>
  <si>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</si>
  <si>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</si>
  <si>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</si>
  <si>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</si>
  <si>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</si>
  <si>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</si>
  <si>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</si>
  <si>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</si>
  <si>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</si>
  <si>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</si>
  <si>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</si>
  <si>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</si>
  <si>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</si>
  <si>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</si>
  <si>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</si>
  <si>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</si>
  <si>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</si>
  <si>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</si>
  <si>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</si>
  <si>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</si>
  <si>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</si>
  <si>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</si>
  <si>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</si>
  <si>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</si>
  <si>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</si>
  <si>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</si>
  <si>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</si>
  <si>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</si>
  <si>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</si>
  <si>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</si>
  <si>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</si>
  <si>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</si>
  <si>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</si>
  <si>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</si>
  <si>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</si>
  <si>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</si>
  <si>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</si>
  <si>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</si>
  <si>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</si>
  <si>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</si>
  <si>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</si>
  <si>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</si>
  <si>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</si>
  <si>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</si>
  <si>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</si>
  <si>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</si>
  <si>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</si>
  <si>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</si>
  <si>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</si>
  <si>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</si>
  <si>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</si>
  <si>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</si>
  <si>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</si>
  <si>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</si>
  <si>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</si>
  <si>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</si>
  <si>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</si>
  <si>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</si>
  <si>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</si>
  <si>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</si>
  <si>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</si>
  <si>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</si>
  <si>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</si>
  <si>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</si>
  <si>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</si>
  <si>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</si>
  <si>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</si>
  <si>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</si>
  <si>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</si>
  <si>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</si>
  <si>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</si>
  <si>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</si>
  <si>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</si>
  <si>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</si>
  <si>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</si>
  <si>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</si>
  <si>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</si>
  <si>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</si>
  <si>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</si>
  <si>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</si>
  <si>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</si>
  <si>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</si>
  <si>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</si>
  <si>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</si>
  <si>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</si>
  <si>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</si>
  <si>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</si>
  <si>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</si>
  <si>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</si>
  <si>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</si>
  <si>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</si>
  <si>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</si>
  <si>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</si>
  <si>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</si>
  <si>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</si>
  <si>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</si>
  <si>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</si>
  <si>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</si>
  <si>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</si>
  <si>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</si>
  <si>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</si>
  <si>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</si>
  <si>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</si>
  <si>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</si>
  <si>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</si>
  <si>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</si>
  <si>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</si>
  <si>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</si>
  <si>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</si>
  <si>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</si>
  <si>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</si>
  <si>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</si>
  <si>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</si>
  <si>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</si>
  <si>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</si>
  <si>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</si>
  <si>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</si>
  <si>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</si>
  <si>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</si>
  <si>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</si>
  <si>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</si>
  <si>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</si>
  <si>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</si>
  <si>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</si>
  <si>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</si>
  <si>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</si>
  <si>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</si>
  <si>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</si>
  <si>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</si>
  <si>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</si>
  <si>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</si>
  <si>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</si>
  <si>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</si>
  <si>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</si>
  <si>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</si>
  <si>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</si>
  <si>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</si>
  <si>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</si>
  <si>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</si>
  <si>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</si>
  <si>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</si>
  <si>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</si>
  <si>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</si>
  <si>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</si>
  <si>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</si>
  <si>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</si>
  <si>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</si>
  <si>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</si>
  <si>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</si>
  <si>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</si>
  <si>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</si>
  <si>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</si>
  <si>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</si>
  <si>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</si>
  <si>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</si>
  <si>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</si>
  <si>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</si>
  <si>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</si>
  <si>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</si>
  <si>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</si>
  <si>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</si>
  <si>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</si>
  <si>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</si>
  <si>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</si>
  <si>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</si>
  <si>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</si>
  <si>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</si>
  <si>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</si>
  <si>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</si>
  <si>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</si>
  <si>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</si>
  <si>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</si>
  <si>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</si>
  <si>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</si>
  <si>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</si>
  <si>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</si>
  <si>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</si>
  <si>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</si>
  <si>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</si>
  <si>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</si>
  <si>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</si>
  <si>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</si>
  <si>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</si>
  <si>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</si>
  <si>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</si>
  <si>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</si>
  <si>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</si>
  <si>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</si>
  <si>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</si>
  <si>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</si>
  <si>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</si>
  <si>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</si>
  <si>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</si>
  <si>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</si>
  <si>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</si>
  <si>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</si>
  <si>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</si>
  <si>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</si>
  <si>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</si>
  <si>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</si>
  <si>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</si>
  <si>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</si>
  <si>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</si>
  <si>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</si>
  <si>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</si>
  <si>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</si>
  <si>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</si>
  <si>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</si>
  <si>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</si>
  <si>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</si>
  <si>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</si>
  <si>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</si>
  <si>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</si>
  <si>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</si>
  <si>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</si>
  <si>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</si>
  <si>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</si>
  <si>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</si>
  <si>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</si>
  <si>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</si>
  <si>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</si>
  <si>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</si>
  <si>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</si>
  <si>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</si>
  <si>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</si>
  <si>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</si>
  <si>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</si>
  <si>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</si>
  <si>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</si>
  <si>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</si>
  <si>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</si>
  <si>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</si>
  <si>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</si>
  <si>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</si>
  <si>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</si>
  <si>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</si>
  <si>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</si>
  <si>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</si>
  <si>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</si>
  <si>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</si>
  <si>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</si>
  <si>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</si>
  <si>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</si>
  <si>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</si>
  <si>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</si>
  <si>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</si>
  <si>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</si>
  <si>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</si>
  <si>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</si>
  <si>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</si>
  <si>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</si>
  <si>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</si>
  <si>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</si>
  <si>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</si>
  <si>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</si>
  <si>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</si>
  <si>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</si>
  <si>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</si>
  <si>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</si>
  <si>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</si>
  <si>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</si>
  <si>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</si>
  <si>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</si>
  <si>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</si>
  <si>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</si>
  <si>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</si>
  <si>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</si>
  <si>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</si>
  <si>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</si>
  <si>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</si>
  <si>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</si>
  <si>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</si>
  <si>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</si>
  <si>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</si>
  <si>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</si>
  <si>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</si>
  <si>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</si>
  <si>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</si>
  <si>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</si>
  <si>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</si>
  <si>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</si>
  <si>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</si>
  <si>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</si>
  <si>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</si>
  <si>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</si>
  <si>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</si>
  <si>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</si>
  <si>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</si>
  <si>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</si>
  <si>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</si>
  <si>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</si>
  <si>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</si>
  <si>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</si>
  <si>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</si>
  <si>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</si>
  <si>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</si>
  <si>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</si>
  <si>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</si>
  <si>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</si>
  <si>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</si>
  <si>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</si>
  <si>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</si>
  <si>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</si>
  <si>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</si>
  <si>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</si>
  <si>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</si>
  <si>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</si>
  <si>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</si>
  <si>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</si>
  <si>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</si>
  <si>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</si>
  <si>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</si>
  <si>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</si>
  <si>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</si>
  <si>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</si>
  <si>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</si>
  <si>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</si>
  <si>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</si>
  <si>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</si>
  <si>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</si>
  <si>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</si>
  <si>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</si>
  <si>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</si>
  <si>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</si>
  <si>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</si>
  <si>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</si>
  <si>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</si>
  <si>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</si>
  <si>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</si>
  <si>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</si>
  <si>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</si>
  <si>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</si>
  <si>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</si>
  <si>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</si>
  <si>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</si>
  <si>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</si>
  <si>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</si>
  <si>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</si>
  <si>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</si>
  <si>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</si>
  <si>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</si>
  <si>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</si>
  <si>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</si>
  <si>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</si>
  <si>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</si>
  <si>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</si>
  <si>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</si>
  <si>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</si>
  <si>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</si>
  <si>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</si>
  <si>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</si>
  <si>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</si>
  <si>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</si>
  <si>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</si>
  <si>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</si>
  <si>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</si>
  <si>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</si>
  <si>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</si>
  <si>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</si>
  <si>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</si>
  <si>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</si>
  <si>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</si>
  <si>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</si>
  <si>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</si>
  <si>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</si>
  <si>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</si>
  <si>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</si>
  <si>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</si>
  <si>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</si>
  <si>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</si>
  <si>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</si>
  <si>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</si>
  <si>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</si>
  <si>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</si>
  <si>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</si>
  <si>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</si>
  <si>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</si>
  <si>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</si>
  <si>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</si>
  <si>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</si>
  <si>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</si>
  <si>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</si>
  <si>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</si>
  <si>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</si>
  <si>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</si>
  <si>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</si>
  <si>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</si>
  <si>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</si>
  <si>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</si>
  <si>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</si>
  <si>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</si>
  <si>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</si>
  <si>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</si>
  <si>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</si>
  <si>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</si>
  <si>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</si>
  <si>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</si>
  <si>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</si>
  <si>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</si>
  <si>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</si>
  <si>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</si>
  <si>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</si>
  <si>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</si>
  <si>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</si>
  <si>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</si>
  <si>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</si>
  <si>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</si>
  <si>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</si>
  <si>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</si>
  <si>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</si>
  <si>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</si>
  <si>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</si>
  <si>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</si>
  <si>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</si>
  <si>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</si>
  <si>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</si>
  <si>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</si>
  <si>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</si>
  <si>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</si>
  <si>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</si>
  <si>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</si>
  <si>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</si>
  <si>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</si>
  <si>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</si>
  <si>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</si>
  <si>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</si>
  <si>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</si>
  <si>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</si>
  <si>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</si>
  <si>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</si>
  <si>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</si>
  <si>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</si>
  <si>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</si>
  <si>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</si>
  <si>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</si>
  <si>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</si>
  <si>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</si>
  <si>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</si>
  <si>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</si>
  <si>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</si>
  <si>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</si>
  <si>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</si>
  <si>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</si>
  <si>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</si>
  <si>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</si>
  <si>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</si>
  <si>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</si>
  <si>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</si>
  <si>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</si>
  <si>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</si>
  <si>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</si>
  <si>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</si>
  <si>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</si>
  <si>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</si>
  <si>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</si>
  <si>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</si>
  <si>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</si>
  <si>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</si>
  <si>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</si>
  <si>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</si>
  <si>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</si>
  <si>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</si>
  <si>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</si>
  <si>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</si>
  <si>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</si>
  <si>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</si>
  <si>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</si>
  <si>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</si>
  <si>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</si>
  <si>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</si>
  <si>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</si>
  <si>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</si>
  <si>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</si>
  <si>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</si>
  <si>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</si>
  <si>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</si>
  <si>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</si>
  <si>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</si>
  <si>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</si>
  <si>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</si>
  <si>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</si>
  <si>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</si>
  <si>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</si>
  <si>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</si>
  <si>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</si>
  <si>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</si>
  <si>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</si>
  <si>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</si>
  <si>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</si>
  <si>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</si>
  <si>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</si>
  <si>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</si>
  <si>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</si>
  <si>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</si>
  <si>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</si>
  <si>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</si>
  <si>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</si>
  <si>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</si>
  <si>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</si>
  <si>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</si>
  <si>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</si>
  <si>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</si>
  <si>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</si>
  <si>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</si>
  <si>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</si>
  <si>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</si>
  <si>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</si>
  <si>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</si>
  <si>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</si>
  <si>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</si>
  <si>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</si>
  <si>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</si>
  <si>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</si>
  <si>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</si>
  <si>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</si>
  <si>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</si>
  <si>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</si>
  <si>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</si>
  <si>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</si>
  <si>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</si>
  <si>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</si>
  <si>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</si>
  <si>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</si>
  <si>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</si>
  <si>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</si>
  <si>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</si>
  <si>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</si>
  <si>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</si>
  <si>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</si>
  <si>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</si>
  <si>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</si>
  <si>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</si>
  <si>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</si>
  <si>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</si>
  <si>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</si>
  <si>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</si>
  <si>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</si>
  <si>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</si>
  <si>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</si>
  <si>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</si>
  <si>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</si>
  <si>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</si>
  <si>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</si>
  <si>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</si>
  <si>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</si>
  <si>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</si>
  <si>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</si>
  <si>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</si>
  <si>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</si>
  <si>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</si>
  <si>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</si>
  <si>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</si>
  <si>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</si>
  <si>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</si>
  <si>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</si>
  <si>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</si>
  <si>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</si>
  <si>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</si>
  <si>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</si>
  <si>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</si>
  <si>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</si>
  <si>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</si>
  <si>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</si>
  <si>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</si>
  <si>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</si>
  <si>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</si>
  <si>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</si>
  <si>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</si>
  <si>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</si>
  <si>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</si>
  <si>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</si>
  <si>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</si>
  <si>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</si>
  <si>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</si>
  <si>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</si>
  <si>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</si>
  <si>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</si>
  <si>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</si>
  <si>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</si>
  <si>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</si>
  <si>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</si>
  <si>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</si>
  <si>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</si>
  <si>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</si>
  <si>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</si>
  <si>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</si>
  <si>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</si>
  <si>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</si>
  <si>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</si>
  <si>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</si>
  <si>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</si>
  <si>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</si>
  <si>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</si>
  <si>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</si>
  <si>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</si>
  <si>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</si>
  <si>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</si>
  <si>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</si>
  <si>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</si>
  <si>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</si>
  <si>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</si>
  <si>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</si>
  <si>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</si>
  <si>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</si>
  <si>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</si>
  <si>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</si>
  <si>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</si>
  <si>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</si>
  <si>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</si>
  <si>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</si>
  <si>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</si>
  <si>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</si>
  <si>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</si>
  <si>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</si>
  <si>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</si>
  <si>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</si>
  <si>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</si>
  <si>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</si>
  <si>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</si>
  <si>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</si>
  <si>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</si>
  <si>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</si>
  <si>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</si>
  <si>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</si>
  <si>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</si>
  <si>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</si>
  <si>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</si>
  <si>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</si>
  <si>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</si>
  <si>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</si>
  <si>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</si>
  <si>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</si>
  <si>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</si>
  <si>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</si>
  <si>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</si>
  <si>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</si>
  <si>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</si>
  <si>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</si>
  <si>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</si>
  <si>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</si>
  <si>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</si>
  <si>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</si>
  <si>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</si>
  <si>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</si>
  <si>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</si>
  <si>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</si>
  <si>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</si>
  <si>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</si>
  <si>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</si>
  <si>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</si>
  <si>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</si>
  <si>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</si>
  <si>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</si>
  <si>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</si>
  <si>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</si>
  <si>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</si>
  <si>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</si>
  <si>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</si>
  <si>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</si>
  <si>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</si>
  <si>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</si>
  <si>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</si>
  <si>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</si>
  <si>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</si>
  <si>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</si>
  <si>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</si>
  <si>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</si>
  <si>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</si>
  <si>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</si>
  <si>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</si>
  <si>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</si>
  <si>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</si>
  <si>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</si>
  <si>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</si>
  <si>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</si>
  <si>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</si>
  <si>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</si>
  <si>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</si>
  <si>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</si>
  <si>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</si>
  <si>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</si>
  <si>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</si>
  <si>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</si>
  <si>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</si>
  <si>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</si>
  <si>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</si>
  <si>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</si>
  <si>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</si>
  <si>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</si>
  <si>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</si>
  <si>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</si>
  <si>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</si>
  <si>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</si>
  <si>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</si>
  <si>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</si>
  <si>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</si>
  <si>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</si>
  <si>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</si>
  <si>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</si>
  <si>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</si>
  <si>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</si>
  <si>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</si>
  <si>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</si>
  <si>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</si>
  <si>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</si>
  <si>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</si>
  <si>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</si>
  <si>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</si>
  <si>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</si>
  <si>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</si>
  <si>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</si>
  <si>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</si>
  <si>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</si>
  <si>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</si>
  <si>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</si>
  <si>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</si>
  <si>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</si>
  <si>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</si>
  <si>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</si>
  <si>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</si>
  <si>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</si>
  <si>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</si>
  <si>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</si>
  <si>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</si>
  <si>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</si>
  <si>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</si>
  <si>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</si>
  <si>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</si>
  <si>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</si>
  <si>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</si>
  <si>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</si>
  <si>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</si>
  <si>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</si>
  <si>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</si>
  <si>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</si>
  <si>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</si>
  <si>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</si>
  <si>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</si>
  <si>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</si>
  <si>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</si>
  <si>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</si>
  <si>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</si>
  <si>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</si>
  <si>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</si>
  <si>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</si>
  <si>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</si>
  <si>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</si>
  <si>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</si>
  <si>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</si>
  <si>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</si>
  <si>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</si>
  <si>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</si>
  <si>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</si>
  <si>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</si>
  <si>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</si>
  <si>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</si>
  <si>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</si>
  <si>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</si>
  <si>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</si>
  <si>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</si>
  <si>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</si>
  <si>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</si>
  <si>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</si>
  <si>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</si>
  <si>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</si>
  <si>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</si>
  <si>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</si>
  <si>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</si>
  <si>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</si>
  <si>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</si>
  <si>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</si>
  <si>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</si>
  <si>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</si>
  <si>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</si>
  <si>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</si>
  <si>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</si>
  <si>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</si>
  <si>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</si>
  <si>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</si>
  <si>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</si>
  <si>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</si>
  <si>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</si>
  <si>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</si>
  <si>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</si>
  <si>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</si>
  <si>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</si>
  <si>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</si>
  <si>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</si>
  <si>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</si>
  <si>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</si>
  <si>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</si>
  <si>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</si>
  <si>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</si>
  <si>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</si>
  <si>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</si>
  <si>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</si>
  <si>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</si>
  <si>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</si>
  <si>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</si>
  <si>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</si>
  <si>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</si>
  <si>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</si>
  <si>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</si>
  <si>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</si>
  <si>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</si>
  <si>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</si>
  <si>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</si>
  <si>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</si>
  <si>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</si>
  <si>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</si>
  <si>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</si>
  <si>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</si>
  <si>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</si>
  <si>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</si>
  <si>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</si>
  <si>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</si>
  <si>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</si>
  <si>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</si>
  <si>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</si>
  <si>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</si>
  <si>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</si>
  <si>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</si>
  <si>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</si>
  <si>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</si>
  <si>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</si>
  <si>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</si>
  <si>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</si>
  <si>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</si>
  <si>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</si>
  <si>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</si>
  <si>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</si>
  <si>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</si>
  <si>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</si>
  <si>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</si>
  <si>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</si>
  <si>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</si>
  <si>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</si>
  <si>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</si>
  <si>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</si>
  <si>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</si>
  <si>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</si>
  <si>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</si>
  <si>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</si>
  <si>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</si>
  <si>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</si>
  <si>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</si>
  <si>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</si>
  <si>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</si>
  <si>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</si>
  <si>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</si>
  <si>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</si>
  <si>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</si>
  <si>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</si>
  <si>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</si>
  <si>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</si>
  <si>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</si>
  <si>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</si>
  <si>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</si>
  <si>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</si>
  <si>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</si>
  <si>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</si>
  <si>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</si>
  <si>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</si>
  <si>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</si>
  <si>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</si>
  <si>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</si>
  <si>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</si>
  <si>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</si>
  <si>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</si>
  <si>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</si>
  <si>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</si>
  <si>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</si>
  <si>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</si>
  <si>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</si>
  <si>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</si>
  <si>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</si>
  <si>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</si>
  <si>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</si>
  <si>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</si>
  <si>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</si>
  <si>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</si>
  <si>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</si>
  <si>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</si>
  <si>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</si>
  <si>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</si>
  <si>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</si>
  <si>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</si>
  <si>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</si>
  <si>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</si>
  <si>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</si>
  <si>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</si>
  <si>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</si>
  <si>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</si>
  <si>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</si>
  <si>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</si>
  <si>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</si>
  <si>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</si>
  <si>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</si>
  <si>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</si>
  <si>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</si>
  <si>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</si>
  <si>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</si>
  <si>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</si>
  <si>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</si>
  <si>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</si>
  <si>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</si>
  <si>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</si>
  <si>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</si>
  <si>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</si>
  <si>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</si>
  <si>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</si>
  <si>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</si>
  <si>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</si>
  <si>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</si>
  <si>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</si>
  <si>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</si>
  <si>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</si>
  <si>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</si>
  <si>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</si>
  <si>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</si>
  <si>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</si>
  <si>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</si>
  <si>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</si>
  <si>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</si>
  <si>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</si>
  <si>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</si>
  <si>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</si>
  <si>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</si>
  <si>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</si>
  <si>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</si>
  <si>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</si>
  <si>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</si>
  <si>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</si>
  <si>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</si>
  <si>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</si>
  <si>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</si>
  <si>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</si>
  <si>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</si>
  <si>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</si>
  <si>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</si>
  <si>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</si>
  <si>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</si>
  <si>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</si>
  <si>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</si>
  <si>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</si>
  <si>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</si>
  <si>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</si>
  <si>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</si>
  <si>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</si>
  <si>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</si>
  <si>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</si>
  <si>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</si>
  <si>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</si>
  <si>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</si>
  <si>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</si>
  <si>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</si>
  <si>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</si>
  <si>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</si>
  <si>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</si>
  <si>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</si>
  <si>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</si>
  <si>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</si>
  <si>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</si>
  <si>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</si>
  <si>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</si>
  <si>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</si>
  <si>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</si>
  <si>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</si>
  <si>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</si>
  <si>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</si>
  <si>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</si>
  <si>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</si>
  <si>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</si>
  <si>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</si>
  <si>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</si>
  <si>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</si>
  <si>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</si>
  <si>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</si>
  <si>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</si>
  <si>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</si>
  <si>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</si>
  <si>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</si>
  <si>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</si>
  <si>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</si>
  <si>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</si>
  <si>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</si>
  <si>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</si>
  <si>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</si>
  <si>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</si>
  <si>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</si>
  <si>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</si>
  <si>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</si>
  <si>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</si>
  <si>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</si>
  <si>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</si>
  <si>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</si>
  <si>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</si>
  <si>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</si>
  <si>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</si>
  <si>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</si>
  <si>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</si>
  <si>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</si>
  <si>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</si>
  <si>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</si>
  <si>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</si>
  <si>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</si>
  <si>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</si>
  <si>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</si>
  <si>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</si>
  <si>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</si>
  <si>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</si>
  <si>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</si>
  <si>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</si>
  <si>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</si>
  <si>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</si>
  <si>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</si>
  <si>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</si>
  <si>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</si>
  <si>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</si>
  <si>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</si>
  <si>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</si>
  <si>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</si>
  <si>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</si>
  <si>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</si>
  <si>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</si>
  <si>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</si>
  <si>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</si>
  <si>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</si>
  <si>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</si>
  <si>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</si>
  <si>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</si>
  <si>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</si>
  <si>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</si>
  <si>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</si>
  <si>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</si>
  <si>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</si>
  <si>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</si>
  <si>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</si>
  <si>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</si>
  <si>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</si>
  <si>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</si>
  <si>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</si>
  <si>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</si>
  <si>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</si>
  <si>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</si>
  <si>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</si>
  <si>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</si>
  <si>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</si>
  <si>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</si>
  <si>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</si>
  <si>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</si>
  <si>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</si>
  <si>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</si>
  <si>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</si>
  <si>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</si>
  <si>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</si>
  <si>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</si>
  <si>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</si>
  <si>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</si>
  <si>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</si>
  <si>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</si>
  <si>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</si>
  <si>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</si>
  <si>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</si>
  <si>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</si>
  <si>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</si>
  <si>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</si>
  <si>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</si>
  <si>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</si>
  <si>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</si>
  <si>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</si>
  <si>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</si>
  <si>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</si>
  <si>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</si>
  <si>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</si>
  <si>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</si>
  <si>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</si>
  <si>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</si>
  <si>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</si>
  <si>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</si>
  <si>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</si>
  <si>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</si>
  <si>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</si>
  <si>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</si>
  <si>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</si>
  <si>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</si>
  <si>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</si>
  <si>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</si>
  <si>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</si>
  <si>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</si>
  <si>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</si>
  <si>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</si>
  <si>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</si>
  <si>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</si>
  <si>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</si>
  <si>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</si>
  <si>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</si>
  <si>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</si>
  <si>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</si>
  <si>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</si>
  <si>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</si>
  <si>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</si>
  <si>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</si>
  <si>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</si>
  <si>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</si>
  <si>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</si>
  <si>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</si>
  <si>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</si>
  <si>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</si>
  <si>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</si>
  <si>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</si>
  <si>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</si>
  <si>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</si>
  <si>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</si>
  <si>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</si>
  <si>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</si>
  <si>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</si>
  <si>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</si>
  <si>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</si>
  <si>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</si>
  <si>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</si>
  <si>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</si>
  <si>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</si>
  <si>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</si>
  <si>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</si>
  <si>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</si>
  <si>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</si>
  <si>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</si>
  <si>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</si>
  <si>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</si>
  <si>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</si>
  <si>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</si>
  <si>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</si>
  <si>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</si>
  <si>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</si>
  <si>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</si>
  <si>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</si>
  <si>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</si>
  <si>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</si>
  <si>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</si>
  <si>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</si>
  <si>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</si>
  <si>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</si>
  <si>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</si>
  <si>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</si>
  <si>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</si>
  <si>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</si>
  <si>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</si>
  <si>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</si>
  <si>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</si>
  <si>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</si>
  <si>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</si>
  <si>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</si>
  <si>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</si>
  <si>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</si>
  <si>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</si>
  <si>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</si>
  <si>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</si>
  <si>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</si>
  <si>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</si>
  <si>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</si>
  <si>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</si>
  <si>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</si>
  <si>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</si>
  <si>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</si>
  <si>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</si>
  <si>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</si>
  <si>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</si>
  <si>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</si>
  <si>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</si>
  <si>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</si>
  <si>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</si>
  <si>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</si>
  <si>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</si>
  <si>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</si>
  <si>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</si>
  <si>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</si>
  <si>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</si>
  <si>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</si>
  <si>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</si>
  <si>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</si>
  <si>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</si>
  <si>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</si>
  <si>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</si>
  <si>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</si>
  <si>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</si>
  <si>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</si>
  <si>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</si>
  <si>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</si>
  <si>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</si>
  <si>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</si>
  <si>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</si>
  <si>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</si>
  <si>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</si>
  <si>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</si>
  <si>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</si>
  <si>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</si>
  <si>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</si>
  <si>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</si>
  <si>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</si>
  <si>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</si>
  <si>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</si>
  <si>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</si>
  <si>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</si>
  <si>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</si>
  <si>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</si>
  <si>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</si>
  <si>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</si>
  <si>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</si>
  <si>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</si>
  <si>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</si>
  <si>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</si>
  <si>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</si>
  <si>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</si>
  <si>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</si>
  <si>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</si>
  <si>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</si>
  <si>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</si>
  <si>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</si>
  <si>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</si>
  <si>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</si>
  <si>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</si>
  <si>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</si>
  <si>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</si>
  <si>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</si>
  <si>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</si>
  <si>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</si>
  <si>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</si>
  <si>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</si>
  <si>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</si>
  <si>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</si>
  <si>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</si>
  <si>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</si>
  <si>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</si>
  <si>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</si>
  <si>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</si>
  <si>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</si>
  <si>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</si>
  <si>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</si>
  <si>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</si>
  <si>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</si>
  <si>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</si>
  <si>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</si>
  <si>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</si>
  <si>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</si>
  <si>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</si>
  <si>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</si>
  <si>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</si>
  <si>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</si>
  <si>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</si>
  <si>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</si>
  <si>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</si>
  <si>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</si>
  <si>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</si>
  <si>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</si>
  <si>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</si>
  <si>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</si>
  <si>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</si>
  <si>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</si>
  <si>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</si>
  <si>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</si>
  <si>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</si>
  <si>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</si>
  <si>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</si>
  <si>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</si>
  <si>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</si>
  <si>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</si>
  <si>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</si>
  <si>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</si>
  <si>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</si>
  <si>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</si>
  <si>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</si>
  <si>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</si>
  <si>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</si>
  <si>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</si>
  <si>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</si>
  <si>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</si>
  <si>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</si>
  <si>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</si>
  <si>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</si>
  <si>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</si>
  <si>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</si>
  <si>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</si>
  <si>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</si>
  <si>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</si>
  <si>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</si>
  <si>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</si>
  <si>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</si>
  <si>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</si>
  <si>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</si>
  <si>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</si>
  <si>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</si>
  <si>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</si>
  <si>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</si>
  <si>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</si>
  <si>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</si>
  <si>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</si>
  <si>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</si>
  <si>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</si>
  <si>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</si>
  <si>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</si>
  <si>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</si>
  <si>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</si>
  <si>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</si>
  <si>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</si>
  <si>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</si>
  <si>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</si>
  <si>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</si>
  <si>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</si>
  <si>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</si>
  <si>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</si>
  <si>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</si>
  <si>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</si>
  <si>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</si>
  <si>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</si>
  <si>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</si>
  <si>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</si>
  <si>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</si>
  <si>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</si>
  <si>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</si>
  <si>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</si>
  <si>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</si>
  <si>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</si>
  <si>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</si>
  <si>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</si>
  <si>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</si>
  <si>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</si>
  <si>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</si>
  <si>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</si>
  <si>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</si>
  <si>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</si>
  <si>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</si>
  <si>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</si>
  <si>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</si>
  <si>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</si>
  <si>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</si>
  <si>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</si>
  <si>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</si>
  <si>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</si>
  <si>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</si>
  <si>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</si>
  <si>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</si>
  <si>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</si>
  <si>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</si>
  <si>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</si>
  <si>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</si>
  <si>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</si>
  <si>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</si>
  <si>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</si>
  <si>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</si>
  <si>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</si>
  <si>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</si>
  <si>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</si>
  <si>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</si>
  <si>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</si>
  <si>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</si>
  <si>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</si>
  <si>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</si>
  <si>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</si>
  <si>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</si>
  <si>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</si>
  <si>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</si>
  <si>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</si>
  <si>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</si>
  <si>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</si>
  <si>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</si>
  <si>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</si>
  <si>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</si>
  <si>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</si>
  <si>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</si>
  <si>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</si>
  <si>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</si>
  <si>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</si>
  <si>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</si>
  <si>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</si>
  <si>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</si>
  <si>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</si>
  <si>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</si>
  <si>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</si>
  <si>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</si>
  <si>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</si>
  <si>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</si>
  <si>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</si>
  <si>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</si>
  <si>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</si>
  <si>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</si>
  <si>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</si>
  <si>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</si>
  <si>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</si>
  <si>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</si>
  <si>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</si>
  <si>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</si>
  <si>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</si>
  <si>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</si>
  <si>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</si>
  <si>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</si>
  <si>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</si>
  <si>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</si>
  <si>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</si>
  <si>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</si>
  <si>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</si>
  <si>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</si>
  <si>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</si>
  <si>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</si>
  <si>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</si>
  <si>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</si>
  <si>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</si>
  <si>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</si>
  <si>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</si>
  <si>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</si>
  <si>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</si>
  <si>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</si>
  <si>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</si>
  <si>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</si>
  <si>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</si>
  <si>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</si>
  <si>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</si>
  <si>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</si>
  <si>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</si>
  <si>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</si>
  <si>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</si>
  <si>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</si>
  <si>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</si>
  <si>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</si>
  <si>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</si>
  <si>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</si>
  <si>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</si>
  <si>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</si>
  <si>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</si>
  <si>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</si>
  <si>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</si>
  <si>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</si>
  <si>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</si>
  <si>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</si>
  <si>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</si>
  <si>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</si>
  <si>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</si>
  <si>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</si>
  <si>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</si>
  <si>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</si>
  <si>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</si>
  <si>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</si>
  <si>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</si>
  <si>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</si>
  <si>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</si>
  <si>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</si>
  <si>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</si>
  <si>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</si>
  <si>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</si>
  <si>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</si>
  <si>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</si>
  <si>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</si>
  <si>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</si>
  <si>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</si>
  <si>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</si>
  <si>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</si>
  <si>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</si>
  <si>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</si>
  <si>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</si>
  <si>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</si>
  <si>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</si>
  <si>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</si>
  <si>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</si>
  <si>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</si>
  <si>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</si>
  <si>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</si>
  <si>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</si>
  <si>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</si>
  <si>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</si>
  <si>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</si>
  <si>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</si>
  <si>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</si>
  <si>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</si>
  <si>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</si>
  <si>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</si>
  <si>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</si>
  <si>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</si>
  <si>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</si>
  <si>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</si>
  <si>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</si>
  <si>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</si>
  <si>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</si>
  <si>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</si>
  <si>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</si>
  <si>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</si>
  <si>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</si>
  <si>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</si>
  <si>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</si>
  <si>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</si>
  <si>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</si>
  <si>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</si>
  <si>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</si>
  <si>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</si>
  <si>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</si>
  <si>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</si>
  <si>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</si>
  <si>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</si>
  <si>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</si>
  <si>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</si>
  <si>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</si>
  <si>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</si>
  <si>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</si>
  <si>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</si>
  <si>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</si>
  <si>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</si>
  <si>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</si>
  <si>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</si>
  <si>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</si>
  <si>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</si>
  <si>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</si>
  <si>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</si>
  <si>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</si>
  <si>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</si>
  <si>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</si>
  <si>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</si>
  <si>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</si>
  <si>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</si>
  <si>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</si>
  <si>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</si>
  <si>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</si>
  <si>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</si>
  <si>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</si>
  <si>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</si>
  <si>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</si>
  <si>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</si>
  <si>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</si>
  <si>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</si>
  <si>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</si>
  <si>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</si>
  <si>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</si>
  <si>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</si>
  <si>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</si>
  <si>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</si>
  <si>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</si>
  <si>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</si>
  <si>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</si>
  <si>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</si>
  <si>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</si>
  <si>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</si>
  <si>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</si>
  <si>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</si>
  <si>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</si>
  <si>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</si>
  <si>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</si>
  <si>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</si>
  <si>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</si>
  <si>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</si>
  <si>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</si>
  <si>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</si>
  <si>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</si>
  <si>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</si>
  <si>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</si>
  <si>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</si>
  <si>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</si>
  <si>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</si>
  <si>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</si>
  <si>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</si>
  <si>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</si>
  <si>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</si>
  <si>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</si>
  <si>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</si>
  <si>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</si>
  <si>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</si>
  <si>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</si>
  <si>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</si>
  <si>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</si>
  <si>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</si>
  <si>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</si>
  <si>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</si>
  <si>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</si>
  <si>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</si>
  <si>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</si>
  <si>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</si>
  <si>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</si>
  <si>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</si>
  <si>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</si>
  <si>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</si>
  <si>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</si>
  <si>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</si>
  <si>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</si>
  <si>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</si>
  <si>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</si>
  <si>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</si>
  <si>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</si>
  <si>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</si>
  <si>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</si>
  <si>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</si>
  <si>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</si>
  <si>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</si>
  <si>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</si>
  <si>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</si>
  <si>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</si>
  <si>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</si>
  <si>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</si>
  <si>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</si>
  <si>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</si>
  <si>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</si>
  <si>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</si>
  <si>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</si>
  <si>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</si>
  <si>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</si>
  <si>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</si>
  <si>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</si>
  <si>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</si>
  <si>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</si>
  <si>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</si>
  <si>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</si>
  <si>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</si>
  <si>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</si>
  <si>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</si>
  <si>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</si>
  <si>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</si>
  <si>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</si>
  <si>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</si>
  <si>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</si>
  <si>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</si>
  <si>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</si>
  <si>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</si>
  <si>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</si>
  <si>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</si>
  <si>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</si>
  <si>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</si>
  <si>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</si>
  <si>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</si>
  <si>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</si>
  <si>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</si>
  <si>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</si>
  <si>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</si>
  <si>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</si>
  <si>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</si>
  <si>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</si>
  <si>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</si>
  <si>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</si>
  <si>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</si>
  <si>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</si>
  <si>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</si>
  <si>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</si>
  <si>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</si>
  <si>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</si>
  <si>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</si>
  <si>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</si>
  <si>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</si>
  <si>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</si>
  <si>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</si>
  <si>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</si>
  <si>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</si>
  <si>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</si>
  <si>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</si>
  <si>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</si>
  <si>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</si>
  <si>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</si>
  <si>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</si>
  <si>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</si>
  <si>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</si>
  <si>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</si>
  <si>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</si>
  <si>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</si>
  <si>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</si>
  <si>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</si>
  <si>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</si>
  <si>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</si>
  <si>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</si>
  <si>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</si>
  <si>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</si>
  <si>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</si>
  <si>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</si>
  <si>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</si>
  <si>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</si>
  <si>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</si>
  <si>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</si>
  <si>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</si>
  <si>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</si>
  <si>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</si>
  <si>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</si>
  <si>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</si>
  <si>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</si>
  <si>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</si>
  <si>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</si>
  <si>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</si>
  <si>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</si>
  <si>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</si>
  <si>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</si>
  <si>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</si>
  <si>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</si>
  <si>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</si>
  <si>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</si>
  <si>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</si>
  <si>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</si>
  <si>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</si>
  <si>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</si>
  <si>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</si>
  <si>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</si>
  <si>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</si>
  <si>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</si>
  <si>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</si>
  <si>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</si>
  <si>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</si>
  <si>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</si>
  <si>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</si>
  <si>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</si>
  <si>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</si>
  <si>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</si>
  <si>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</si>
  <si>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</si>
  <si>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</si>
  <si>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</si>
  <si>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</si>
  <si>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</si>
  <si>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</si>
  <si>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</si>
  <si>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</si>
  <si>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</si>
  <si>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</si>
  <si>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</si>
  <si>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</si>
  <si>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</si>
  <si>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</si>
  <si>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</si>
  <si>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</si>
  <si>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</si>
  <si>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</si>
  <si>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</si>
  <si>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</si>
  <si>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</si>
  <si>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</si>
  <si>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</si>
  <si>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</si>
  <si>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</si>
  <si>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</si>
  <si>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</si>
  <si>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</si>
  <si>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</si>
  <si>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</si>
  <si>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</si>
  <si>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</si>
  <si>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</si>
  <si>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</si>
  <si>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</si>
  <si>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</si>
  <si>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</si>
  <si>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</si>
  <si>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</si>
  <si>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</si>
  <si>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</si>
  <si>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</si>
  <si>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</si>
  <si>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</si>
  <si>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</si>
  <si>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</si>
  <si>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</si>
  <si>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</si>
  <si>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</si>
  <si>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</si>
  <si>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</si>
  <si>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</si>
  <si>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</si>
  <si>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</si>
  <si>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</si>
  <si>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</si>
  <si>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</si>
  <si>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</si>
  <si>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</si>
  <si>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</si>
  <si>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</si>
  <si>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</si>
  <si>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</si>
  <si>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</si>
  <si>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</si>
  <si>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</si>
  <si>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</si>
  <si>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</si>
  <si>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</si>
  <si>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</si>
  <si>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</si>
  <si>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</si>
  <si>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</si>
  <si>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</si>
  <si>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</si>
  <si>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</si>
  <si>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</si>
  <si>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</si>
  <si>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</si>
  <si>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</si>
  <si>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</si>
  <si>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</si>
  <si>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</si>
  <si>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</si>
  <si>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</si>
  <si>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</si>
  <si>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</si>
  <si>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</si>
  <si>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</si>
  <si>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</si>
  <si>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</si>
  <si>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</si>
  <si>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</si>
  <si>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</si>
  <si>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</si>
  <si>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</si>
  <si>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</si>
  <si>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</si>
  <si>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</si>
  <si>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</si>
  <si>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</si>
  <si>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</si>
  <si>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</si>
  <si>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</si>
  <si>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</si>
  <si>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</si>
  <si>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</si>
  <si>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</si>
  <si>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</si>
  <si>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</si>
  <si>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</si>
  <si>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</si>
  <si>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</si>
  <si>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</si>
  <si>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</si>
  <si>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</si>
  <si>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</si>
  <si>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</si>
  <si>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</si>
  <si>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</si>
  <si>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</si>
  <si>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</si>
  <si>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</si>
  <si>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</si>
  <si>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</si>
  <si>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</si>
  <si>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</si>
  <si>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</si>
  <si>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</si>
  <si>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</si>
  <si>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</si>
  <si>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</si>
  <si>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</si>
  <si>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</si>
  <si>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</si>
  <si>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</si>
  <si>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</si>
  <si>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</si>
  <si>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</si>
  <si>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</si>
  <si>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</si>
  <si>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</si>
  <si>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</si>
  <si>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</si>
  <si>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</si>
  <si>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</si>
  <si>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</si>
  <si>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</si>
  <si>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</si>
  <si>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</si>
  <si>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</si>
  <si>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</si>
  <si>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</si>
  <si>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</si>
  <si>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</si>
  <si>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</si>
  <si>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</si>
  <si>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</si>
  <si>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</si>
  <si>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</si>
  <si>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</si>
  <si>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</si>
  <si>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</si>
  <si>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</si>
  <si>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</si>
  <si>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</si>
  <si>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</si>
  <si>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</si>
  <si>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</si>
  <si>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</si>
  <si>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</si>
  <si>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</si>
  <si>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</si>
  <si>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</si>
  <si>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</si>
  <si>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</si>
  <si>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</si>
  <si>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</si>
  <si>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</si>
  <si>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</si>
  <si>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</si>
  <si>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</si>
  <si>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</si>
  <si>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</si>
  <si>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</si>
  <si>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</si>
  <si>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</si>
  <si>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</si>
  <si>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</si>
  <si>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</si>
  <si>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</si>
  <si>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</si>
  <si>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</si>
  <si>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</si>
  <si>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</si>
  <si>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</si>
  <si>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</si>
  <si>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</si>
  <si>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</si>
  <si>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</si>
  <si>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</si>
  <si>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</si>
  <si>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</si>
  <si>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</si>
  <si>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</si>
  <si>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</si>
  <si>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</si>
  <si>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</si>
  <si>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</si>
  <si>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</si>
  <si>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</si>
  <si>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</si>
  <si>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</si>
  <si>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</si>
  <si>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</si>
  <si>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</si>
  <si>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</si>
  <si>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</si>
  <si>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</si>
  <si>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</si>
  <si>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</si>
  <si>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</si>
  <si>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</si>
  <si>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</si>
  <si>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</si>
  <si>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</si>
  <si>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</si>
  <si>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</si>
  <si>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</si>
  <si>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</si>
  <si>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</si>
  <si>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</si>
  <si>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</si>
  <si>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</si>
  <si>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</si>
  <si>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</si>
  <si>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</si>
  <si>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</si>
  <si>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</si>
  <si>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</si>
  <si>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</si>
  <si>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</si>
  <si>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</si>
  <si>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</si>
  <si>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</si>
  <si>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</si>
  <si>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</si>
  <si>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</si>
  <si>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</si>
  <si>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</si>
  <si>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</si>
  <si>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</si>
  <si>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</si>
  <si>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</si>
  <si>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</si>
  <si>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</si>
  <si>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</si>
  <si>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</si>
  <si>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</si>
  <si>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</si>
  <si>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</si>
  <si>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</si>
  <si>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</si>
  <si>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</si>
  <si>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</si>
  <si>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</si>
  <si>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</si>
  <si>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</si>
  <si>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</si>
  <si>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</si>
  <si>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</si>
  <si>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</si>
  <si>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</si>
  <si>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</si>
  <si>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</si>
  <si>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</si>
  <si>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</si>
  <si>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</si>
  <si>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</si>
  <si>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</si>
  <si>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</si>
  <si>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</si>
  <si>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</si>
  <si>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</si>
  <si>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</si>
  <si>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</si>
  <si>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</si>
  <si>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</si>
  <si>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</si>
  <si>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</si>
  <si>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</si>
  <si>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</si>
  <si>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</si>
  <si>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</si>
  <si>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</si>
  <si>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</si>
  <si>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</si>
  <si>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</si>
  <si>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</si>
  <si>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</si>
  <si>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</si>
  <si>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</si>
  <si>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</si>
  <si>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</si>
  <si>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</si>
  <si>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</si>
  <si>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</si>
  <si>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</si>
  <si>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</si>
  <si>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</si>
  <si>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</si>
  <si>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</si>
  <si>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</si>
  <si>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</si>
  <si>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</si>
  <si>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</si>
  <si>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</si>
  <si>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</si>
  <si>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</si>
  <si>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</si>
  <si>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</si>
  <si>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</si>
  <si>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</si>
  <si>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</si>
  <si>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</si>
  <si>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</si>
  <si>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</si>
  <si>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</si>
  <si>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</si>
  <si>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</si>
  <si>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</si>
  <si>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</si>
  <si>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</si>
  <si>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</si>
  <si>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</si>
  <si>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</si>
  <si>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</si>
  <si>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</si>
  <si>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</si>
  <si>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</si>
  <si>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</si>
  <si>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</si>
  <si>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</si>
  <si>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</si>
  <si>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</si>
  <si>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</si>
  <si>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</si>
  <si>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</si>
  <si>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</si>
  <si>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</si>
  <si>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</si>
  <si>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</si>
  <si>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</si>
  <si>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</si>
  <si>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</si>
  <si>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</si>
  <si>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</si>
  <si>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</si>
  <si>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</si>
  <si>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</si>
  <si>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</si>
  <si>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</si>
  <si>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</si>
  <si>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</si>
  <si>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</si>
  <si>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</si>
  <si>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</si>
  <si>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</si>
  <si>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</si>
  <si>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</si>
  <si>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</si>
  <si>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</si>
  <si>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</si>
  <si>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</si>
  <si>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</si>
  <si>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</si>
  <si>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</si>
  <si>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</si>
  <si>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</si>
  <si>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</si>
  <si>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</si>
  <si>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</si>
  <si>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</si>
  <si>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</si>
  <si>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</si>
  <si>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</si>
  <si>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</si>
  <si>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</si>
  <si>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</si>
  <si>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</si>
  <si>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</si>
  <si>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</si>
  <si>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</si>
  <si>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</si>
  <si>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</si>
  <si>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</si>
  <si>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</si>
  <si>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</si>
  <si>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</si>
  <si>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</si>
  <si>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</si>
  <si>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</si>
  <si>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</si>
  <si>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</si>
  <si>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</si>
  <si>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</si>
  <si>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</si>
  <si>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</si>
  <si>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</si>
  <si>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</si>
  <si>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</si>
  <si>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</si>
  <si>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</si>
  <si>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</si>
  <si>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</si>
  <si>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</si>
  <si>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</si>
  <si>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</si>
  <si>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</si>
  <si>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</si>
  <si>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</si>
  <si>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</si>
  <si>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</si>
  <si>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</si>
  <si>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</si>
  <si>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</si>
  <si>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</si>
  <si>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</si>
  <si>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</si>
  <si>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</si>
  <si>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</si>
  <si>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</si>
  <si>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</si>
  <si>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</si>
  <si>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</si>
  <si>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</si>
  <si>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</si>
  <si>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</si>
  <si>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</si>
  <si>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</si>
  <si>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</si>
  <si>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</si>
  <si>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</si>
  <si>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</si>
  <si>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</si>
  <si>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</si>
  <si>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</si>
  <si>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</si>
  <si>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</si>
  <si>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</si>
  <si>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</si>
  <si>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</si>
  <si>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</si>
  <si>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</si>
  <si>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</si>
  <si>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</si>
  <si>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</si>
  <si>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</si>
  <si>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</si>
  <si>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</si>
  <si>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</si>
  <si>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</si>
  <si>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</si>
  <si>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</si>
  <si>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</si>
  <si>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</si>
  <si>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</si>
  <si>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</si>
  <si>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</si>
  <si>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</si>
  <si>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</si>
  <si>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</si>
  <si>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</si>
  <si>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</si>
  <si>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</si>
  <si>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</si>
  <si>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</si>
  <si>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</si>
  <si>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</si>
  <si>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</si>
  <si>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</si>
  <si>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</si>
  <si>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</si>
  <si>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</si>
  <si>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</si>
  <si>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</si>
  <si>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</si>
  <si>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</si>
  <si>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</si>
  <si>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</si>
  <si>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</si>
  <si>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</si>
  <si>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</si>
  <si>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</si>
  <si>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</si>
  <si>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</si>
  <si>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</si>
  <si>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</si>
  <si>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</si>
  <si>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</si>
  <si>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</si>
  <si>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</si>
  <si>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</si>
  <si>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</si>
  <si>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</si>
  <si>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</si>
  <si>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</si>
  <si>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</si>
  <si>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</si>
  <si>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</si>
  <si>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</si>
  <si>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</si>
  <si>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</si>
  <si>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</si>
  <si>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</si>
  <si>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</si>
  <si>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</si>
  <si>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</si>
  <si>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</si>
  <si>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</si>
  <si>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</si>
  <si>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</si>
  <si>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</si>
  <si>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</si>
  <si>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</si>
  <si>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</si>
  <si>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</si>
  <si>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</si>
  <si>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</si>
  <si>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</si>
  <si>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</si>
  <si>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</si>
  <si>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</si>
  <si>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</si>
  <si>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</si>
  <si>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</si>
  <si>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</si>
  <si>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</si>
  <si>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</si>
  <si>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</si>
  <si>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</si>
  <si>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</si>
  <si>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</si>
  <si>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</si>
  <si>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</si>
  <si>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</si>
  <si>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</si>
  <si>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</si>
  <si>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</si>
  <si>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</si>
  <si>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</si>
  <si>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</si>
  <si>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</si>
  <si>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</si>
  <si>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</si>
  <si>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</si>
  <si>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</si>
  <si>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</si>
  <si>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</si>
  <si>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</si>
  <si>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</si>
  <si>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</si>
  <si>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</si>
  <si>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</si>
  <si>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</si>
  <si>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</si>
  <si>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</si>
  <si>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</si>
  <si>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</si>
  <si>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</si>
  <si>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</si>
  <si>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</si>
  <si>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</si>
  <si>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</si>
  <si>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</si>
  <si>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</si>
  <si>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</si>
  <si>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</si>
  <si>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</si>
  <si>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</si>
  <si>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</si>
  <si>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</si>
  <si>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</si>
  <si>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</si>
  <si>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</si>
  <si>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</si>
  <si>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</si>
  <si>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</si>
  <si>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</si>
  <si>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</si>
  <si>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</si>
  <si>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</si>
  <si>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</si>
  <si>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</si>
  <si>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</si>
  <si>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</si>
  <si>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</si>
  <si>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</si>
  <si>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</si>
  <si>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</si>
  <si>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</si>
  <si>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</si>
  <si>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</si>
  <si>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</si>
  <si>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</si>
  <si>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</si>
  <si>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</si>
  <si>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</si>
  <si>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</si>
  <si>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</si>
  <si>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</si>
  <si>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</si>
  <si>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</si>
  <si>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</si>
  <si>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</si>
  <si>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</si>
  <si>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</si>
  <si>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</si>
  <si>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</si>
  <si>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</si>
  <si>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</si>
  <si>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</si>
  <si>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</si>
  <si>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</si>
  <si>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</si>
  <si>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</si>
  <si>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</si>
  <si>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</si>
  <si>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</si>
  <si>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</si>
  <si>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</si>
  <si>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</si>
  <si>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</si>
  <si>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</si>
  <si>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</si>
  <si>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</si>
  <si>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</si>
  <si>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</si>
  <si>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</si>
  <si>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</si>
  <si>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</si>
  <si>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</si>
  <si>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</si>
  <si>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</si>
  <si>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</si>
  <si>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</si>
  <si>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</si>
  <si>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</si>
  <si>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</si>
  <si>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</si>
  <si>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</si>
  <si>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</si>
  <si>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</si>
  <si>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</si>
  <si>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</si>
  <si>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</si>
  <si>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</si>
  <si>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</si>
  <si>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</si>
  <si>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</si>
  <si>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</si>
  <si>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</si>
  <si>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</si>
  <si>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</si>
  <si>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</si>
  <si>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</si>
  <si>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</si>
  <si>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</si>
  <si>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</si>
  <si>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</si>
  <si>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</si>
  <si>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</si>
  <si>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</si>
  <si>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</si>
  <si>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</si>
  <si>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</si>
  <si>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</si>
  <si>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</si>
  <si>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</si>
  <si>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</si>
  <si>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</si>
  <si>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</si>
  <si>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</si>
  <si>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</si>
  <si>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</si>
  <si>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</si>
  <si>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</si>
  <si>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</si>
  <si>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</si>
  <si>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</si>
  <si>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</si>
  <si>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</si>
  <si>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</si>
  <si>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</si>
  <si>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</si>
  <si>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</si>
  <si>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</si>
  <si>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</si>
  <si>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</si>
  <si>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</si>
  <si>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</si>
  <si>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</si>
  <si>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</si>
  <si>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</si>
  <si>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</si>
  <si>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</si>
  <si>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</si>
  <si>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</si>
  <si>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</si>
  <si>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</si>
  <si>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</si>
  <si>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</si>
  <si>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</si>
  <si>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</si>
  <si>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</si>
  <si>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</si>
  <si>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</si>
  <si>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</si>
  <si>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</si>
  <si>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</si>
  <si>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MS, KB</t>
  </si>
  <si>
    <t>Dakota</t>
  </si>
  <si>
    <t>LH-Holland Lake-5-Peninsula</t>
  </si>
  <si>
    <t>44.78815, -93.1408</t>
  </si>
  <si>
    <t>Sambucus sp.</t>
  </si>
  <si>
    <t>Athyrium Filix-femina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</si>
</sst>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  <font>
      <i/>
      <sz val="10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9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0" xfId="0"/>
    <xf numFmtId="0" fontId="4" fillId="0" borderId="25" xfId="1" applyFont="1" applyBorder="1"/>
    <xf numFmtId="0" fontId="4" fillId="0" borderId="0" xfId="0" applyFont="1"/>
    <xf numFmtId="0" fontId="4" fillId="0" borderId="25" xfId="1" applyFont="1" applyBorder="1" applyAlignment="1">
      <alignment horizontal="left"/>
    </xf>
    <xf numFmtId="0" fontId="4" fillId="0" borderId="26" xfId="1" applyFont="1" applyBorder="1"/>
    <xf numFmtId="0" fontId="4" fillId="0" borderId="33" xfId="1" applyFont="1" applyBorder="1"/>
    <xf numFmtId="0" fontId="4" fillId="0" borderId="34" xfId="1" applyFont="1" applyBorder="1"/>
    <xf numFmtId="0" fontId="4" fillId="0" borderId="0" xfId="1" applyFont="1"/>
    <xf numFmtId="0" fontId="4" fillId="0" borderId="33" xfId="1" applyFont="1" applyBorder="1" applyAlignment="1">
      <alignment horizontal="left"/>
    </xf>
    <xf numFmtId="0" fontId="37" fillId="0" borderId="0" xfId="0" applyFont="1" applyAlignment="1">
      <alignment horizontal="left"/>
    </xf>
    <xf numFmtId="0" fontId="4" fillId="0" borderId="35" xfId="1" applyFont="1" applyBorder="1"/>
    <xf numFmtId="0" fontId="8" fillId="0" borderId="25" xfId="1" applyBorder="1" applyAlignment="1">
      <alignment horizontal="left"/>
    </xf>
    <xf numFmtId="0" fontId="8" fillId="0" borderId="26" xfId="1" applyBorder="1" applyAlignment="1">
      <alignment horizontal="left"/>
    </xf>
    <xf numFmtId="0" fontId="8" fillId="0" borderId="25" xfId="0" applyFont="1" applyBorder="1"/>
    <xf numFmtId="0" fontId="8" fillId="0" borderId="25" xfId="1" applyBorder="1"/>
    <xf numFmtId="0" fontId="8" fillId="0" borderId="36" xfId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875" defaultRowHeight="12.75" x14ac:dyDescent="0.2"/>
  <cols>
    <col min="1" max="1" width="33.75" style="72" customWidth="1"/>
    <col min="2" max="2" width="15.25" customWidth="1"/>
    <col min="3" max="3" width="13.875" customWidth="1"/>
    <col min="4" max="4" width="15.625" customWidth="1"/>
  </cols>
  <sheetData>
    <row r="1" spans="1:5" hidden="1" x14ac:dyDescent="0.2"/>
    <row r="2" spans="1:5" ht="19.5" x14ac:dyDescent="0.25">
      <c r="A2" s="135" t="s">
        <v>57</v>
      </c>
      <c r="B2" s="135"/>
      <c r="C2" s="135"/>
      <c r="D2" s="135"/>
      <c r="E2" s="135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7" t="s">
        <v>5401</v>
      </c>
      <c r="B22" s="137"/>
      <c r="C22" s="137"/>
      <c r="D22" s="137"/>
      <c r="E22" s="137"/>
    </row>
    <row r="23" spans="1:5" x14ac:dyDescent="0.2">
      <c r="A23" s="25"/>
      <c r="B23" s="65"/>
      <c r="C23" s="65"/>
      <c r="D23" s="65"/>
      <c r="E23" s="2"/>
    </row>
    <row r="24" spans="1:5" ht="14.25" x14ac:dyDescent="0.2">
      <c r="A24" s="136" t="s">
        <v>5402</v>
      </c>
      <c r="B24" s="136"/>
      <c r="C24" s="136"/>
      <c r="D24" s="136"/>
      <c r="E24" s="136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4.25" x14ac:dyDescent="0.2">
      <c r="A39" s="136" t="s">
        <v>61</v>
      </c>
      <c r="B39" s="136"/>
      <c r="C39" s="136"/>
      <c r="D39" s="136"/>
      <c r="E39" s="136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">
      <c r="A45" s="136" t="s">
        <v>62</v>
      </c>
      <c r="B45" s="136"/>
      <c r="C45" s="136"/>
      <c r="D45" s="136"/>
      <c r="E45" s="136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4.25" x14ac:dyDescent="0.2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5" thickBot="1" x14ac:dyDescent="0.25">
      <c r="A93" s="131" t="s">
        <v>43</v>
      </c>
      <c r="B93" s="132"/>
      <c r="C93" s="134"/>
      <c r="D93" s="138" t="s">
        <v>44</v>
      </c>
      <c r="E93" s="133"/>
    </row>
    <row r="94" spans="1:5" x14ac:dyDescent="0.2">
      <c r="A94" s="73" t="s">
        <v>23</v>
      </c>
      <c r="B94" s="129" t="s">
        <v>30</v>
      </c>
      <c r="C94" s="130"/>
      <c r="D94" s="3" t="s">
        <v>46</v>
      </c>
      <c r="E94" s="9">
        <v>8</v>
      </c>
    </row>
    <row r="95" spans="1:5" x14ac:dyDescent="0.2">
      <c r="A95" s="73" t="s">
        <v>24</v>
      </c>
      <c r="B95" s="125" t="s">
        <v>31</v>
      </c>
      <c r="C95" s="126"/>
      <c r="D95" s="3" t="s">
        <v>47</v>
      </c>
      <c r="E95" s="9">
        <v>7</v>
      </c>
    </row>
    <row r="96" spans="1:5" x14ac:dyDescent="0.2">
      <c r="A96" s="73" t="s">
        <v>3</v>
      </c>
      <c r="B96" s="125" t="s">
        <v>32</v>
      </c>
      <c r="C96" s="126"/>
      <c r="D96" s="3" t="s">
        <v>48</v>
      </c>
      <c r="E96" s="9">
        <v>6</v>
      </c>
    </row>
    <row r="97" spans="1:5" x14ac:dyDescent="0.2">
      <c r="A97" s="73" t="s">
        <v>25</v>
      </c>
      <c r="B97" s="125" t="s">
        <v>33</v>
      </c>
      <c r="C97" s="126"/>
      <c r="D97" s="3" t="s">
        <v>49</v>
      </c>
      <c r="E97" s="9">
        <v>5</v>
      </c>
    </row>
    <row r="98" spans="1:5" x14ac:dyDescent="0.2">
      <c r="A98" s="73" t="s">
        <v>26</v>
      </c>
      <c r="B98" s="125" t="s">
        <v>34</v>
      </c>
      <c r="C98" s="126"/>
      <c r="D98" s="3" t="s">
        <v>50</v>
      </c>
      <c r="E98" s="9">
        <v>4</v>
      </c>
    </row>
    <row r="99" spans="1:5" x14ac:dyDescent="0.2">
      <c r="A99" s="73" t="s">
        <v>27</v>
      </c>
      <c r="B99" s="125" t="s">
        <v>35</v>
      </c>
      <c r="C99" s="126"/>
      <c r="D99" s="3" t="s">
        <v>4</v>
      </c>
      <c r="E99" s="9">
        <v>3</v>
      </c>
    </row>
    <row r="100" spans="1:5" x14ac:dyDescent="0.2">
      <c r="A100" s="73" t="s">
        <v>2</v>
      </c>
      <c r="B100" s="125" t="s">
        <v>36</v>
      </c>
      <c r="C100" s="126"/>
      <c r="D100" s="3" t="s">
        <v>5</v>
      </c>
      <c r="E100" s="9">
        <v>2</v>
      </c>
    </row>
    <row r="101" spans="1:5" x14ac:dyDescent="0.2">
      <c r="A101" s="73" t="s">
        <v>28</v>
      </c>
      <c r="B101" s="125" t="s">
        <v>37</v>
      </c>
      <c r="C101" s="126"/>
      <c r="D101" s="3" t="s">
        <v>6</v>
      </c>
      <c r="E101" s="9">
        <v>1</v>
      </c>
    </row>
    <row r="102" spans="1:5" ht="13.5" thickBot="1" x14ac:dyDescent="0.25">
      <c r="A102" s="74" t="s">
        <v>29</v>
      </c>
      <c r="B102" s="127" t="s">
        <v>38</v>
      </c>
      <c r="C102" s="128"/>
      <c r="D102" s="5"/>
      <c r="E102" s="8"/>
    </row>
    <row r="103" spans="1:5" ht="13.5" thickBot="1" x14ac:dyDescent="0.25">
      <c r="A103" s="131" t="s">
        <v>68</v>
      </c>
      <c r="B103" s="132"/>
      <c r="C103" s="134"/>
      <c r="D103" s="138" t="s">
        <v>45</v>
      </c>
      <c r="E103" s="133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5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5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5" thickBot="1" x14ac:dyDescent="0.25">
      <c r="A111" s="77" t="s">
        <v>0</v>
      </c>
      <c r="B111" s="19">
        <v>1</v>
      </c>
      <c r="C111" s="20" t="s">
        <v>65</v>
      </c>
    </row>
    <row r="112" spans="1:5" ht="13.5" thickBot="1" x14ac:dyDescent="0.25">
      <c r="A112" s="131" t="s">
        <v>21</v>
      </c>
      <c r="B112" s="132"/>
      <c r="C112" s="133"/>
    </row>
    <row r="113" spans="1:3" x14ac:dyDescent="0.2">
      <c r="A113" s="73">
        <v>1</v>
      </c>
      <c r="B113" s="129" t="s">
        <v>40</v>
      </c>
      <c r="C113" s="130"/>
    </row>
    <row r="114" spans="1:3" x14ac:dyDescent="0.2">
      <c r="A114" s="73" t="s">
        <v>39</v>
      </c>
      <c r="B114" s="125" t="s">
        <v>41</v>
      </c>
      <c r="C114" s="126"/>
    </row>
    <row r="115" spans="1:3" x14ac:dyDescent="0.2">
      <c r="A115" s="74" t="s">
        <v>15</v>
      </c>
      <c r="B115" s="123" t="s">
        <v>42</v>
      </c>
      <c r="C115" s="124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75" x14ac:dyDescent="0.2"/>
  <cols>
    <col min="1" max="1" width="3.75" customWidth="1"/>
    <col min="2" max="2" width="18" bestFit="1" customWidth="1"/>
    <col min="3" max="3" width="18.25" customWidth="1"/>
    <col min="4" max="4" width="4.375" customWidth="1"/>
    <col min="5" max="5" width="9.5" customWidth="1"/>
    <col min="6" max="6" width="12.5" customWidth="1"/>
    <col min="7" max="7" width="13.5" customWidth="1"/>
    <col min="8" max="8" width="11.875" customWidth="1"/>
    <col min="9" max="9" width="6.25" customWidth="1"/>
    <col min="10" max="10" width="13.75" customWidth="1"/>
  </cols>
  <sheetData>
    <row r="1" spans="1:14" ht="19.5" x14ac:dyDescent="0.25">
      <c r="A1" s="135" t="s">
        <v>127</v>
      </c>
      <c r="B1" s="135"/>
      <c r="C1" s="135"/>
      <c r="D1" s="135"/>
      <c r="E1" s="135"/>
      <c r="F1" s="135"/>
      <c r="G1" s="135"/>
      <c r="H1" s="14"/>
    </row>
    <row r="2" spans="1:14" x14ac:dyDescent="0.2">
      <c r="A2" s="141" t="s">
        <v>138</v>
      </c>
      <c r="B2" s="141"/>
      <c r="C2" s="15"/>
      <c r="D2" s="15"/>
      <c r="E2" s="15"/>
      <c r="F2" s="15"/>
      <c r="G2" s="15"/>
      <c r="H2" s="15"/>
    </row>
    <row r="3" spans="1:14" x14ac:dyDescent="0.2">
      <c r="A3" s="142" t="s">
        <v>52</v>
      </c>
      <c r="B3" s="142"/>
      <c r="C3" s="15"/>
      <c r="D3" s="15"/>
      <c r="E3" s="15"/>
      <c r="F3" s="15"/>
      <c r="G3" s="15"/>
      <c r="H3" s="15"/>
    </row>
    <row r="4" spans="1:14" x14ac:dyDescent="0.2">
      <c r="A4" s="142" t="s">
        <v>55</v>
      </c>
      <c r="B4" s="142"/>
      <c r="C4" s="15"/>
      <c r="D4" s="15"/>
      <c r="E4" s="15"/>
      <c r="F4" s="15"/>
      <c r="G4" s="15"/>
      <c r="H4" s="15"/>
    </row>
    <row r="5" spans="1:14" x14ac:dyDescent="0.2">
      <c r="A5" s="142" t="s">
        <v>51</v>
      </c>
      <c r="B5" s="142"/>
      <c r="C5" s="15"/>
      <c r="D5" s="15"/>
      <c r="E5" s="15"/>
      <c r="F5" s="15"/>
      <c r="G5" s="15"/>
      <c r="H5" s="15"/>
    </row>
    <row r="6" spans="1:14" x14ac:dyDescent="0.2">
      <c r="A6" s="139" t="s">
        <v>128</v>
      </c>
      <c r="B6" s="139"/>
    </row>
    <row r="7" spans="1:14" x14ac:dyDescent="0.2">
      <c r="A7" s="139" t="s">
        <v>129</v>
      </c>
      <c r="B7" s="139"/>
      <c r="C7" s="140"/>
      <c r="D7" s="140"/>
      <c r="E7" s="140"/>
      <c r="F7" s="140"/>
    </row>
    <row r="9" spans="1:14" s="1" customFormat="1" ht="13.5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5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368" zoomScale="70" zoomScaleNormal="70" workbookViewId="0">
      <selection activeCell="A390" sqref="A390"/>
    </sheetView>
  </sheetViews>
  <sheetFormatPr defaultColWidth="9" defaultRowHeight="12.75" x14ac:dyDescent="0.2"/>
  <cols>
    <col min="1" max="1" width="36.75" style="36" customWidth="1"/>
    <col min="2" max="2" width="21" style="31" customWidth="1"/>
    <col min="3" max="3" width="8" style="31" customWidth="1"/>
    <col min="4" max="4" width="9" style="31"/>
    <col min="5" max="5" width="11.5" style="31" customWidth="1"/>
    <col min="6" max="6" width="9.375" style="31" customWidth="1"/>
    <col min="7" max="7" width="9" style="31"/>
    <col min="8" max="8" width="14.125" style="31" customWidth="1"/>
    <col min="9" max="9" width="11.5" customWidth="1"/>
    <col min="10" max="10" width="8.75"/>
    <col min="11" max="13" width="9" style="31"/>
    <col min="14" max="14" width="8" style="31" customWidth="1"/>
    <col min="15" max="15" width="49.5" style="31" customWidth="1"/>
    <col min="16" max="16384" width="9" style="31"/>
  </cols>
  <sheetData>
    <row r="1" spans="1:15" s="33" customFormat="1" ht="15" x14ac:dyDescent="0.25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5" x14ac:dyDescent="0.25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5" x14ac:dyDescent="0.25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5" x14ac:dyDescent="0.25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5" x14ac:dyDescent="0.25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5" x14ac:dyDescent="0.25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5" x14ac:dyDescent="0.25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5" x14ac:dyDescent="0.25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5" x14ac:dyDescent="0.25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5" x14ac:dyDescent="0.2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5" x14ac:dyDescent="0.2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5" x14ac:dyDescent="0.2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5" x14ac:dyDescent="0.2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5" x14ac:dyDescent="0.2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5" x14ac:dyDescent="0.25">
      <c r="A15" s="60" t="s">
        <v>4849</v>
      </c>
      <c r="C15" s="32"/>
      <c r="E15" s="32"/>
      <c r="F15" s="32"/>
      <c r="O15" s="27" t="s">
        <v>90</v>
      </c>
    </row>
    <row r="16" spans="1:15" ht="15" x14ac:dyDescent="0.2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5" x14ac:dyDescent="0.2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5" x14ac:dyDescent="0.2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5" x14ac:dyDescent="0.25">
      <c r="A19" s="60" t="s">
        <v>4850</v>
      </c>
      <c r="C19" s="32"/>
      <c r="E19" s="32"/>
      <c r="F19" s="32"/>
      <c r="O19" s="27" t="s">
        <v>94</v>
      </c>
    </row>
    <row r="20" spans="1:15" ht="15" x14ac:dyDescent="0.2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5" x14ac:dyDescent="0.2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5" x14ac:dyDescent="0.2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5" x14ac:dyDescent="0.2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5" x14ac:dyDescent="0.25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5" x14ac:dyDescent="0.2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5" x14ac:dyDescent="0.2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5" x14ac:dyDescent="0.2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5" x14ac:dyDescent="0.2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5" x14ac:dyDescent="0.2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5" x14ac:dyDescent="0.2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5" x14ac:dyDescent="0.2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5" x14ac:dyDescent="0.2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5" x14ac:dyDescent="0.2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5" x14ac:dyDescent="0.2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5" x14ac:dyDescent="0.2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5" x14ac:dyDescent="0.25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5" x14ac:dyDescent="0.2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5" x14ac:dyDescent="0.2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5" x14ac:dyDescent="0.2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5" x14ac:dyDescent="0.2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5" x14ac:dyDescent="0.25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5" x14ac:dyDescent="0.2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5" x14ac:dyDescent="0.2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5" x14ac:dyDescent="0.2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5" x14ac:dyDescent="0.2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5" x14ac:dyDescent="0.2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5" x14ac:dyDescent="0.2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5" x14ac:dyDescent="0.25">
      <c r="A48" s="60" t="s">
        <v>4854</v>
      </c>
      <c r="C48" s="32"/>
      <c r="E48" s="32"/>
      <c r="F48" s="32"/>
      <c r="O48" s="27" t="s">
        <v>123</v>
      </c>
    </row>
    <row r="49" spans="1:15" ht="15" x14ac:dyDescent="0.2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5" x14ac:dyDescent="0.2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5" x14ac:dyDescent="0.2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5" x14ac:dyDescent="0.25">
      <c r="A57" s="60" t="s">
        <v>4855</v>
      </c>
      <c r="C57" s="32"/>
      <c r="E57" s="32"/>
      <c r="F57" s="32"/>
    </row>
    <row r="58" spans="1:15" x14ac:dyDescent="0.2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5" x14ac:dyDescent="0.25">
      <c r="A60" s="60" t="s">
        <v>4856</v>
      </c>
      <c r="E60" s="32"/>
      <c r="F60" s="32"/>
    </row>
    <row r="61" spans="1:15" x14ac:dyDescent="0.2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5" x14ac:dyDescent="0.25">
      <c r="A68" s="60" t="s">
        <v>4857</v>
      </c>
      <c r="C68" s="32"/>
      <c r="E68" s="32"/>
      <c r="F68" s="32"/>
    </row>
    <row r="69" spans="1:7" x14ac:dyDescent="0.2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5" x14ac:dyDescent="0.25">
      <c r="A76" s="60" t="s">
        <v>4858</v>
      </c>
      <c r="C76" s="32"/>
      <c r="E76" s="32"/>
      <c r="F76" s="32"/>
    </row>
    <row r="77" spans="1:7" x14ac:dyDescent="0.2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5" x14ac:dyDescent="0.25">
      <c r="A83" s="60" t="s">
        <v>4859</v>
      </c>
      <c r="C83" s="32"/>
      <c r="E83" s="32"/>
      <c r="F83" s="32"/>
    </row>
    <row r="84" spans="1:6" x14ac:dyDescent="0.2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">
      <c r="A91" s="36" t="s">
        <v>314</v>
      </c>
      <c r="C91" s="37"/>
      <c r="D91" s="31" t="s">
        <v>149</v>
      </c>
      <c r="E91" s="37"/>
      <c r="F91" s="37"/>
    </row>
    <row r="92" spans="1:6" ht="15" x14ac:dyDescent="0.25">
      <c r="A92" s="60" t="s">
        <v>4860</v>
      </c>
      <c r="E92" s="32"/>
      <c r="F92" s="32"/>
    </row>
    <row r="93" spans="1:6" x14ac:dyDescent="0.2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5" x14ac:dyDescent="0.25">
      <c r="A97" s="60" t="s">
        <v>4861</v>
      </c>
      <c r="E97" s="32"/>
      <c r="F97" s="32"/>
    </row>
    <row r="98" spans="1:7" x14ac:dyDescent="0.2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5" x14ac:dyDescent="0.25">
      <c r="A107" s="60" t="s">
        <v>4862</v>
      </c>
      <c r="E107" s="32"/>
      <c r="F107" s="32"/>
    </row>
    <row r="108" spans="1:7" x14ac:dyDescent="0.2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5" x14ac:dyDescent="0.25">
      <c r="A116" s="60" t="s">
        <v>4863</v>
      </c>
      <c r="C116" s="32"/>
      <c r="E116" s="32"/>
      <c r="F116" s="32"/>
    </row>
    <row r="117" spans="1:7" x14ac:dyDescent="0.2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5" x14ac:dyDescent="0.25">
      <c r="A120" s="60" t="s">
        <v>4864</v>
      </c>
      <c r="C120" s="32"/>
      <c r="E120" s="32"/>
      <c r="F120" s="32"/>
    </row>
    <row r="121" spans="1:7" x14ac:dyDescent="0.2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5" x14ac:dyDescent="0.25">
      <c r="A128" s="60" t="s">
        <v>4865</v>
      </c>
      <c r="C128" s="32"/>
      <c r="E128" s="32"/>
      <c r="F128" s="32"/>
    </row>
    <row r="129" spans="1:7" x14ac:dyDescent="0.2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5" x14ac:dyDescent="0.25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">
      <c r="A143" s="36" t="s">
        <v>402</v>
      </c>
      <c r="C143" s="37"/>
      <c r="D143" s="31" t="s">
        <v>149</v>
      </c>
      <c r="E143" s="37"/>
      <c r="F143" s="37"/>
    </row>
    <row r="144" spans="1:7" x14ac:dyDescent="0.2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5" x14ac:dyDescent="0.25">
      <c r="A158" s="60" t="s">
        <v>4867</v>
      </c>
      <c r="C158" s="32"/>
      <c r="E158" s="32"/>
      <c r="F158" s="32"/>
    </row>
    <row r="159" spans="1:7" x14ac:dyDescent="0.2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5" x14ac:dyDescent="0.25">
      <c r="A167" s="60" t="s">
        <v>4868</v>
      </c>
      <c r="E167" s="32"/>
      <c r="F167" s="32"/>
    </row>
    <row r="168" spans="1:6" x14ac:dyDescent="0.2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5" x14ac:dyDescent="0.25">
      <c r="A172" s="60" t="s">
        <v>4869</v>
      </c>
      <c r="C172" s="32"/>
      <c r="E172" s="32"/>
      <c r="F172" s="32"/>
    </row>
    <row r="173" spans="1:6" x14ac:dyDescent="0.2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5" x14ac:dyDescent="0.25">
      <c r="A178" s="60" t="s">
        <v>4870</v>
      </c>
      <c r="C178" s="32"/>
      <c r="E178" s="32"/>
      <c r="F178" s="32"/>
    </row>
    <row r="179" spans="1:7" x14ac:dyDescent="0.2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5" x14ac:dyDescent="0.25">
      <c r="A184" s="60" t="s">
        <v>4871</v>
      </c>
      <c r="B184" s="32"/>
      <c r="C184" s="32"/>
      <c r="D184" s="32"/>
      <c r="E184" s="32"/>
      <c r="F184" s="32"/>
    </row>
    <row r="185" spans="1:7" x14ac:dyDescent="0.2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">
      <c r="A187" s="61" t="s">
        <v>4872</v>
      </c>
      <c r="C187" s="32"/>
      <c r="E187" s="32"/>
      <c r="F187" s="32"/>
    </row>
    <row r="188" spans="1:7" x14ac:dyDescent="0.2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5" x14ac:dyDescent="0.25">
      <c r="A197" s="60" t="s">
        <v>4873</v>
      </c>
      <c r="C197" s="32"/>
      <c r="E197" s="32"/>
      <c r="F197" s="32"/>
    </row>
    <row r="198" spans="1:7" x14ac:dyDescent="0.2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5" x14ac:dyDescent="0.25">
      <c r="A203" s="60" t="s">
        <v>4874</v>
      </c>
      <c r="C203" s="32"/>
      <c r="E203" s="32"/>
      <c r="F203" s="32"/>
    </row>
    <row r="204" spans="1:7" x14ac:dyDescent="0.2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">
      <c r="A206" s="36" t="s">
        <v>503</v>
      </c>
      <c r="C206" s="37"/>
      <c r="D206" s="31" t="s">
        <v>189</v>
      </c>
      <c r="E206" s="37"/>
      <c r="F206" s="37"/>
    </row>
    <row r="207" spans="1:7" x14ac:dyDescent="0.2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5" x14ac:dyDescent="0.25">
      <c r="A208" s="60" t="s">
        <v>4875</v>
      </c>
      <c r="C208" s="32"/>
      <c r="E208" s="32"/>
      <c r="F208" s="32"/>
    </row>
    <row r="209" spans="1:7" x14ac:dyDescent="0.2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5" x14ac:dyDescent="0.25">
      <c r="A231" s="60" t="s">
        <v>4876</v>
      </c>
      <c r="C231" s="32"/>
      <c r="E231" s="32"/>
      <c r="F231" s="32"/>
    </row>
    <row r="232" spans="1:7" x14ac:dyDescent="0.2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5" x14ac:dyDescent="0.25">
      <c r="A242" s="60" t="s">
        <v>4877</v>
      </c>
      <c r="C242" s="32"/>
      <c r="E242" s="32"/>
      <c r="F242" s="32"/>
    </row>
    <row r="243" spans="1:7" x14ac:dyDescent="0.2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">
      <c r="A245" s="36" t="s">
        <v>569</v>
      </c>
      <c r="C245" s="37"/>
      <c r="D245" s="31" t="s">
        <v>149</v>
      </c>
      <c r="E245" s="37"/>
      <c r="F245" s="37"/>
    </row>
    <row r="246" spans="1:7" x14ac:dyDescent="0.2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">
      <c r="A253" s="36" t="s">
        <v>582</v>
      </c>
      <c r="C253" s="37"/>
      <c r="D253" s="31" t="s">
        <v>149</v>
      </c>
      <c r="E253" s="37"/>
      <c r="F253" s="37"/>
    </row>
    <row r="254" spans="1:7" x14ac:dyDescent="0.2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">
      <c r="A256" s="36" t="s">
        <v>587</v>
      </c>
      <c r="C256" s="37"/>
      <c r="D256" s="31" t="s">
        <v>149</v>
      </c>
      <c r="E256" s="37"/>
      <c r="F256" s="37"/>
    </row>
    <row r="257" spans="1:7" x14ac:dyDescent="0.2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">
      <c r="A259" s="36" t="s">
        <v>592</v>
      </c>
      <c r="C259" s="37"/>
      <c r="D259" s="31" t="s">
        <v>149</v>
      </c>
      <c r="E259" s="37"/>
      <c r="F259" s="37"/>
    </row>
    <row r="260" spans="1:7" x14ac:dyDescent="0.2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5" x14ac:dyDescent="0.25">
      <c r="A261" s="60" t="s">
        <v>4878</v>
      </c>
      <c r="C261" s="32"/>
      <c r="E261" s="32"/>
      <c r="F261" s="32"/>
    </row>
    <row r="262" spans="1:7" x14ac:dyDescent="0.2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5" x14ac:dyDescent="0.25">
      <c r="A267" s="60" t="s">
        <v>4879</v>
      </c>
      <c r="C267" s="32"/>
      <c r="E267" s="32"/>
      <c r="F267" s="32"/>
    </row>
    <row r="268" spans="1:7" x14ac:dyDescent="0.2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5" x14ac:dyDescent="0.25">
      <c r="A273" s="60" t="s">
        <v>4880</v>
      </c>
      <c r="C273" s="32"/>
      <c r="E273" s="32"/>
      <c r="F273" s="32"/>
    </row>
    <row r="274" spans="1:7" x14ac:dyDescent="0.2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5" x14ac:dyDescent="0.25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">
      <c r="A281" s="36" t="s">
        <v>623</v>
      </c>
      <c r="C281" s="37"/>
      <c r="D281" s="31" t="s">
        <v>149</v>
      </c>
      <c r="E281" s="37"/>
      <c r="F281" s="37"/>
    </row>
    <row r="282" spans="1:7" x14ac:dyDescent="0.2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5" x14ac:dyDescent="0.25">
      <c r="A285" s="60" t="s">
        <v>4882</v>
      </c>
      <c r="C285" s="32"/>
      <c r="E285" s="32"/>
      <c r="F285" s="32"/>
    </row>
    <row r="286" spans="1:7" x14ac:dyDescent="0.2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5" x14ac:dyDescent="0.25">
      <c r="A287" s="60" t="s">
        <v>4883</v>
      </c>
      <c r="C287" s="32"/>
      <c r="E287" s="32"/>
      <c r="F287" s="32"/>
    </row>
    <row r="288" spans="1:7" x14ac:dyDescent="0.2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">
      <c r="A291" s="36" t="s">
        <v>638</v>
      </c>
      <c r="C291" s="37"/>
      <c r="D291" s="31" t="s">
        <v>149</v>
      </c>
      <c r="E291" s="37"/>
      <c r="F291" s="37"/>
    </row>
    <row r="292" spans="1:7" ht="15" x14ac:dyDescent="0.25">
      <c r="A292" s="60" t="s">
        <v>4884</v>
      </c>
      <c r="C292" s="32"/>
      <c r="E292" s="32"/>
      <c r="F292" s="32"/>
    </row>
    <row r="293" spans="1:7" x14ac:dyDescent="0.2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5" x14ac:dyDescent="0.25">
      <c r="A303" s="60" t="s">
        <v>4885</v>
      </c>
      <c r="C303" s="32"/>
      <c r="E303" s="32"/>
      <c r="F303" s="32"/>
    </row>
    <row r="304" spans="1:7" x14ac:dyDescent="0.2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5" x14ac:dyDescent="0.25">
      <c r="A312" s="60" t="s">
        <v>4886</v>
      </c>
      <c r="C312" s="32"/>
      <c r="E312" s="32"/>
      <c r="F312" s="32"/>
    </row>
    <row r="313" spans="1:7" x14ac:dyDescent="0.2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5" x14ac:dyDescent="0.25">
      <c r="A318" s="60" t="s">
        <v>4887</v>
      </c>
      <c r="C318" s="32"/>
      <c r="E318" s="32"/>
      <c r="F318" s="32"/>
    </row>
    <row r="319" spans="1:7" x14ac:dyDescent="0.2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5" x14ac:dyDescent="0.25">
      <c r="A327" s="60" t="s">
        <v>4888</v>
      </c>
      <c r="C327" s="32"/>
      <c r="E327" s="32"/>
      <c r="F327" s="32"/>
    </row>
    <row r="328" spans="1:7" x14ac:dyDescent="0.2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5" x14ac:dyDescent="0.25">
      <c r="A333" s="60" t="s">
        <v>4889</v>
      </c>
      <c r="C333" s="32"/>
      <c r="E333" s="32"/>
      <c r="F333" s="32"/>
    </row>
    <row r="334" spans="1:7" x14ac:dyDescent="0.2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5" x14ac:dyDescent="0.25">
      <c r="A337" s="60" t="s">
        <v>4890</v>
      </c>
      <c r="C337" s="32"/>
      <c r="E337" s="32"/>
      <c r="F337" s="32"/>
    </row>
    <row r="338" spans="1:7" x14ac:dyDescent="0.2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5" x14ac:dyDescent="0.25">
      <c r="A358" s="60" t="s">
        <v>4891</v>
      </c>
      <c r="C358" s="32"/>
      <c r="E358" s="32"/>
      <c r="F358" s="32"/>
    </row>
    <row r="359" spans="1:7" x14ac:dyDescent="0.2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5" x14ac:dyDescent="0.25">
      <c r="A365" s="60" t="s">
        <v>4892</v>
      </c>
      <c r="C365" s="32"/>
      <c r="E365" s="32"/>
      <c r="F365" s="32"/>
    </row>
    <row r="366" spans="1:7" x14ac:dyDescent="0.2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5" x14ac:dyDescent="0.25">
      <c r="A368" s="60" t="s">
        <v>4893</v>
      </c>
      <c r="C368" s="32"/>
      <c r="E368" s="32"/>
      <c r="F368" s="32"/>
    </row>
    <row r="369" spans="1:6" x14ac:dyDescent="0.2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5" x14ac:dyDescent="0.25">
      <c r="A373" s="60" t="s">
        <v>4894</v>
      </c>
      <c r="C373" s="32"/>
      <c r="E373" s="32"/>
      <c r="F373" s="32"/>
    </row>
    <row r="374" spans="1:6" x14ac:dyDescent="0.2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5" x14ac:dyDescent="0.25">
      <c r="A376" s="60" t="s">
        <v>4895</v>
      </c>
      <c r="C376" s="32"/>
      <c r="E376" s="32"/>
      <c r="F376" s="32"/>
    </row>
    <row r="377" spans="1:6" x14ac:dyDescent="0.2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5" x14ac:dyDescent="0.25">
      <c r="A385" s="60" t="s">
        <v>4896</v>
      </c>
      <c r="C385" s="32"/>
      <c r="E385" s="32"/>
      <c r="F385" s="32"/>
    </row>
    <row r="386" spans="1:7" x14ac:dyDescent="0.2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5" x14ac:dyDescent="0.25">
      <c r="A397" s="60" t="s">
        <v>4897</v>
      </c>
      <c r="C397" s="32"/>
      <c r="E397" s="32"/>
      <c r="F397" s="32"/>
    </row>
    <row r="398" spans="1:7" x14ac:dyDescent="0.2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5" x14ac:dyDescent="0.25">
      <c r="A403" s="60" t="s">
        <v>4898</v>
      </c>
      <c r="C403" s="32"/>
      <c r="E403" s="32"/>
      <c r="F403" s="32"/>
    </row>
    <row r="404" spans="1:7" x14ac:dyDescent="0.2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5" x14ac:dyDescent="0.25">
      <c r="A409" s="60" t="s">
        <v>4899</v>
      </c>
      <c r="C409" s="32"/>
      <c r="E409" s="32"/>
      <c r="F409" s="32"/>
    </row>
    <row r="410" spans="1:7" x14ac:dyDescent="0.2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5" x14ac:dyDescent="0.25">
      <c r="A411" s="60" t="s">
        <v>4900</v>
      </c>
      <c r="C411" s="32"/>
      <c r="E411" s="32"/>
      <c r="F411" s="32"/>
    </row>
    <row r="412" spans="1:7" x14ac:dyDescent="0.2">
      <c r="A412" s="36" t="s">
        <v>836</v>
      </c>
      <c r="C412" s="37"/>
      <c r="D412" s="31" t="s">
        <v>149</v>
      </c>
      <c r="E412" s="37"/>
      <c r="F412" s="37"/>
    </row>
    <row r="413" spans="1:7" x14ac:dyDescent="0.2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5" x14ac:dyDescent="0.25">
      <c r="A416" s="60" t="s">
        <v>4901</v>
      </c>
      <c r="C416" s="32"/>
      <c r="E416" s="32"/>
      <c r="F416" s="32"/>
    </row>
    <row r="417" spans="1:6" x14ac:dyDescent="0.2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5" x14ac:dyDescent="0.25">
      <c r="A422" s="60" t="s">
        <v>4902</v>
      </c>
      <c r="C422" s="32"/>
      <c r="E422" s="32"/>
      <c r="F422" s="32"/>
    </row>
    <row r="423" spans="1:6" x14ac:dyDescent="0.2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5" x14ac:dyDescent="0.25">
      <c r="A426" s="60" t="s">
        <v>4903</v>
      </c>
      <c r="C426" s="32"/>
      <c r="E426" s="32"/>
      <c r="F426" s="32"/>
    </row>
    <row r="427" spans="1:6" x14ac:dyDescent="0.2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ht="13.15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ht="13.15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5" x14ac:dyDescent="0.3">
      <c r="A434" s="60" t="s">
        <v>4904</v>
      </c>
      <c r="C434" s="32"/>
      <c r="E434" s="32"/>
      <c r="F434" s="32"/>
    </row>
    <row r="435" spans="1:7" ht="13.15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ht="13.15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ht="13.15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ht="13.15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ht="13.15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ht="13.15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ht="13.15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ht="13.15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ht="13.15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ht="13.15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5" x14ac:dyDescent="0.3">
      <c r="A445" s="60" t="s">
        <v>4905</v>
      </c>
      <c r="C445" s="32"/>
      <c r="E445" s="32"/>
      <c r="F445" s="32"/>
    </row>
    <row r="446" spans="1:7" ht="13.15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ht="13.15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ht="13.15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5" x14ac:dyDescent="0.3">
      <c r="A449" s="60" t="s">
        <v>4906</v>
      </c>
      <c r="C449" s="32"/>
      <c r="E449" s="32"/>
      <c r="F449" s="32"/>
    </row>
    <row r="450" spans="1:7" ht="13.15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ht="13.15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ht="13.15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ht="13.15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ht="13.15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ht="13.15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ht="13.15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ht="13.15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ht="13.15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ht="13.15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ht="13.15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ht="13.15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ht="13.15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ht="13.15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ht="13.15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ht="13.15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ht="13.15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ht="13.15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ht="13.15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ht="13.15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ht="13.15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ht="13.15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ht="13.15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ht="13.15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ht="13.15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ht="13.15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ht="13.15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ht="13.15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ht="13.15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ht="13.15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ht="13.15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ht="13.15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ht="13.15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ht="13.15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ht="13.15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ht="13.15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ht="13.15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ht="13.15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ht="13.15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ht="13.15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ht="13.15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ht="13.15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ht="13.15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ht="13.15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ht="13.15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ht="13.15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ht="13.15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ht="13.15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ht="13.15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ht="13.15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ht="13.15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ht="13.15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ht="13.15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ht="13.15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ht="13.15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ht="13.15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ht="13.15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ht="13.15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ht="13.15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ht="13.15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ht="13.15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ht="13.15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ht="13.15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ht="13.15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ht="13.15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ht="13.15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ht="13.15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ht="13.15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ht="13.15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ht="13.15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ht="13.15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ht="13.15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ht="13.15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ht="13.15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ht="13.15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ht="13.15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ht="13.15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ht="13.15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ht="13.15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ht="13.15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ht="13.15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ht="13.15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ht="13.15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ht="13.15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ht="13.15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ht="13.15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ht="13.15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ht="13.15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ht="13.15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ht="13.15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ht="13.15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ht="13.15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ht="13.15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ht="13.15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ht="13.15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ht="13.15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ht="13.15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ht="13.15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ht="13.15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ht="13.15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ht="13.15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ht="13.15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ht="13.15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ht="13.15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ht="13.15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ht="13.15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ht="13.15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ht="13.15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ht="13.15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ht="13.15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ht="13.15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ht="13.15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ht="13.15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ht="13.15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ht="13.15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ht="13.15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ht="13.15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ht="13.15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ht="13.15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ht="13.15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ht="13.15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ht="13.15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ht="13.15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ht="13.15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ht="13.15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ht="13.15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ht="13.15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ht="13.15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ht="13.15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ht="13.15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ht="13.15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ht="13.15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ht="13.15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ht="13.15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ht="13.15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ht="13.15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ht="13.15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ht="13.15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ht="13.15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ht="13.15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ht="13.15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ht="13.15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ht="13.15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ht="13.15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5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ht="13.15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ht="13.15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ht="13.15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ht="13.15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ht="13.15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ht="13.15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ht="13.15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ht="13.15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ht="13.15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ht="13.15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ht="13.15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ht="13.15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ht="13.15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ht="13.15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ht="13.15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ht="13.15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ht="13.15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ht="13.15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ht="13.15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ht="13.15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ht="13.15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ht="13.15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ht="13.15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ht="13.15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ht="13.15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ht="13.15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ht="13.15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ht="13.15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ht="13.15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ht="13.15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ht="13.15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ht="13.15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ht="13.15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ht="13.15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ht="13.15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ht="13.15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ht="13.15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ht="13.15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ht="13.15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ht="13.15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5" x14ac:dyDescent="0.3">
      <c r="A635" s="60" t="s">
        <v>4908</v>
      </c>
      <c r="E635" s="32"/>
      <c r="F635" s="32"/>
    </row>
    <row r="636" spans="1:7" ht="13.15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ht="13.15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ht="13.15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5" x14ac:dyDescent="0.3">
      <c r="A639" s="60" t="s">
        <v>4909</v>
      </c>
      <c r="E639" s="32"/>
      <c r="F639" s="32"/>
    </row>
    <row r="640" spans="1:7" ht="13.15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ht="13.15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ht="13.15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ht="13.15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ht="13.15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5" x14ac:dyDescent="0.3">
      <c r="A645" s="60" t="s">
        <v>4910</v>
      </c>
      <c r="C645" s="32"/>
      <c r="E645" s="32"/>
      <c r="F645" s="32"/>
    </row>
    <row r="646" spans="1:6" ht="13.15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ht="13.15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5" x14ac:dyDescent="0.3">
      <c r="A648" s="60" t="s">
        <v>4911</v>
      </c>
      <c r="C648" s="32"/>
      <c r="E648" s="32"/>
      <c r="F648" s="32"/>
    </row>
    <row r="649" spans="1:6" ht="13.15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ht="13.15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ht="13.15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5" x14ac:dyDescent="0.3">
      <c r="A652" s="60" t="s">
        <v>4912</v>
      </c>
      <c r="C652" s="32"/>
      <c r="E652" s="32"/>
      <c r="F652" s="32"/>
    </row>
    <row r="653" spans="1:6" ht="13.15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ht="13.15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5" x14ac:dyDescent="0.3">
      <c r="A655" s="60" t="s">
        <v>4913</v>
      </c>
      <c r="C655" s="32"/>
      <c r="E655" s="32"/>
      <c r="F655" s="32"/>
    </row>
    <row r="656" spans="1:6" ht="13.15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ht="13.15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ht="13.15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ht="13.15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ht="13.15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ht="13.15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ht="13.15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ht="13.15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ht="13.15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ht="13.15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ht="13.15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5" x14ac:dyDescent="0.3">
      <c r="A667" s="60" t="s">
        <v>4914</v>
      </c>
      <c r="C667" s="32"/>
      <c r="E667" s="32"/>
      <c r="F667" s="32"/>
    </row>
    <row r="668" spans="1:7" ht="13.15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ht="13.15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5" x14ac:dyDescent="0.3">
      <c r="A670" s="60" t="s">
        <v>4915</v>
      </c>
      <c r="C670" s="32"/>
      <c r="E670" s="32"/>
      <c r="F670" s="32"/>
    </row>
    <row r="671" spans="1:7" ht="13.15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ht="13.15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ht="13.15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ht="13.15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ht="13.15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ht="13.15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ht="13.15" x14ac:dyDescent="0.25">
      <c r="A677" s="36" t="s">
        <v>1294</v>
      </c>
      <c r="C677" s="37"/>
      <c r="E677" s="37"/>
      <c r="F677" s="37"/>
    </row>
    <row r="678" spans="1:7" ht="13.15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ht="13.15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ht="13.15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ht="13.15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ht="13.15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ht="13.15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ht="13.15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5" x14ac:dyDescent="0.3">
      <c r="A685" s="60" t="s">
        <v>4916</v>
      </c>
      <c r="E685" s="32"/>
      <c r="F685" s="32"/>
    </row>
    <row r="686" spans="1:7" ht="13.15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ht="13.15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ht="13.15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ht="13.15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ht="13.15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ht="13.15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5" x14ac:dyDescent="0.3">
      <c r="A692" s="60" t="s">
        <v>4917</v>
      </c>
    </row>
    <row r="693" spans="1:6" ht="13.15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ht="13.15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ht="13.15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ht="13.15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ht="13.15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ht="13.15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ht="13.15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ht="13.15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ht="13.15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ht="13.15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ht="13.15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ht="13.15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ht="13.15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ht="13.15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ht="13.15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ht="13.15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5" x14ac:dyDescent="0.3">
      <c r="A709" s="60" t="s">
        <v>4918</v>
      </c>
      <c r="C709" s="32"/>
      <c r="E709" s="32"/>
      <c r="F709" s="32"/>
    </row>
    <row r="710" spans="1:7" ht="13.15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5" x14ac:dyDescent="0.3">
      <c r="A711" s="60" t="s">
        <v>4919</v>
      </c>
      <c r="C711" s="32"/>
      <c r="E711" s="32"/>
      <c r="F711" s="32"/>
    </row>
    <row r="712" spans="1:7" ht="13.15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ht="13.15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ht="13.15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ht="13.15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5" x14ac:dyDescent="0.3">
      <c r="A716" s="60" t="s">
        <v>4920</v>
      </c>
      <c r="C716" s="32"/>
      <c r="E716" s="32"/>
      <c r="F716" s="32"/>
    </row>
    <row r="717" spans="1:7" ht="13.15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ht="13.15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ht="13.15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ht="13.15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5" x14ac:dyDescent="0.3">
      <c r="A721" s="60" t="s">
        <v>4921</v>
      </c>
      <c r="B721" s="31" t="s">
        <v>5390</v>
      </c>
      <c r="C721" s="32"/>
      <c r="E721" s="32"/>
      <c r="F721" s="32"/>
    </row>
    <row r="722" spans="1:7" ht="13.15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ht="13.15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5" x14ac:dyDescent="0.3">
      <c r="A724" s="60" t="s">
        <v>4922</v>
      </c>
      <c r="C724" s="32"/>
      <c r="E724" s="32"/>
      <c r="F724" s="32"/>
    </row>
    <row r="725" spans="1:7" ht="13.15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ht="13.15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ht="13.15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5" x14ac:dyDescent="0.3">
      <c r="A728" s="60" t="s">
        <v>4923</v>
      </c>
      <c r="C728" s="32"/>
      <c r="E728" s="32"/>
      <c r="F728" s="32"/>
    </row>
    <row r="729" spans="1:7" ht="13.15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ht="13.15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ht="13.15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ht="13.15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ht="13.15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ht="13.15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ht="13.15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ht="13.15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5" x14ac:dyDescent="0.3">
      <c r="A737" s="60" t="s">
        <v>4924</v>
      </c>
      <c r="C737" s="32"/>
      <c r="E737" s="32"/>
      <c r="F737" s="32"/>
    </row>
    <row r="738" spans="1:7" ht="13.15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ht="13.15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ht="13.15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5" x14ac:dyDescent="0.3">
      <c r="A741" s="60" t="s">
        <v>4925</v>
      </c>
      <c r="C741" s="32"/>
      <c r="E741" s="32"/>
      <c r="F741" s="32"/>
    </row>
    <row r="742" spans="1:7" ht="13.15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ht="13.15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ht="13.15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5" x14ac:dyDescent="0.3">
      <c r="A745" s="60" t="s">
        <v>4926</v>
      </c>
      <c r="C745" s="32"/>
      <c r="E745" s="32"/>
      <c r="F745" s="32"/>
    </row>
    <row r="746" spans="1:7" ht="13.15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ht="13.15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ht="13.15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ht="13.15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ht="13.15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ht="13.15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ht="13.15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ht="13.15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ht="13.15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5" x14ac:dyDescent="0.3">
      <c r="A755" s="60" t="s">
        <v>4927</v>
      </c>
      <c r="C755" s="32"/>
      <c r="E755" s="32"/>
      <c r="F755" s="32"/>
    </row>
    <row r="756" spans="1:7" ht="13.15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ht="13.15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ht="13.15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ht="13.15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ht="13.15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ht="13.15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5" x14ac:dyDescent="0.3">
      <c r="A762" s="60" t="s">
        <v>4928</v>
      </c>
      <c r="C762" s="32"/>
      <c r="E762" s="32"/>
      <c r="F762" s="32"/>
    </row>
    <row r="763" spans="1:7" ht="13.15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ht="13.15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ht="13.15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ht="13.15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ht="13.15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ht="13.15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5" x14ac:dyDescent="0.3">
      <c r="A769" s="60" t="s">
        <v>4929</v>
      </c>
      <c r="C769" s="32"/>
      <c r="E769" s="32"/>
      <c r="F769" s="32"/>
    </row>
    <row r="770" spans="1:7" ht="13.15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ht="13.15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ht="13.15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ht="13.15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ht="13.15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5" x14ac:dyDescent="0.3">
      <c r="A775" s="60" t="s">
        <v>4930</v>
      </c>
      <c r="C775" s="32"/>
      <c r="E775" s="32"/>
      <c r="F775" s="32"/>
    </row>
    <row r="776" spans="1:7" ht="13.15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ht="13.15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ht="13.15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ht="13.15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5" x14ac:dyDescent="0.3">
      <c r="A780" s="60" t="s">
        <v>4931</v>
      </c>
      <c r="C780" s="32"/>
      <c r="E780" s="32"/>
      <c r="F780" s="32"/>
    </row>
    <row r="781" spans="1:7" ht="13.15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ht="13.15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ht="13.15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ht="13.15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ht="13.15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ht="13.15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ht="13.15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ht="13.15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ht="13.15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5" x14ac:dyDescent="0.3">
      <c r="A790" s="60" t="s">
        <v>4932</v>
      </c>
    </row>
    <row r="791" spans="1:7" ht="13.15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ht="13.15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ht="13.15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ht="13.15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ht="13.15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ht="13.15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5" x14ac:dyDescent="0.3">
      <c r="A797" s="60" t="s">
        <v>4933</v>
      </c>
      <c r="C797" s="32"/>
      <c r="E797" s="32"/>
      <c r="F797" s="32"/>
    </row>
    <row r="798" spans="1:7" ht="13.15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ht="13.15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ht="13.15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5" x14ac:dyDescent="0.3">
      <c r="A801" s="60" t="s">
        <v>4934</v>
      </c>
      <c r="C801" s="32"/>
      <c r="E801" s="32"/>
      <c r="F801" s="32"/>
    </row>
    <row r="802" spans="1:7" ht="13.15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ht="13.15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5" x14ac:dyDescent="0.3">
      <c r="A804" s="60" t="s">
        <v>4935</v>
      </c>
      <c r="C804" s="32"/>
      <c r="E804" s="32"/>
      <c r="F804" s="32"/>
    </row>
    <row r="805" spans="1:7" ht="13.15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ht="13.15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ht="13.15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ht="13.15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ht="13.15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ht="13.15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ht="13.15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ht="13.15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ht="13.15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ht="13.15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5" x14ac:dyDescent="0.3">
      <c r="A815" s="60" t="s">
        <v>4936</v>
      </c>
      <c r="E815" s="32"/>
      <c r="F815" s="32"/>
    </row>
    <row r="816" spans="1:7" ht="13.15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ht="13.15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ht="13.15" x14ac:dyDescent="0.25">
      <c r="A818" s="36" t="s">
        <v>1509</v>
      </c>
      <c r="C818" s="37"/>
      <c r="D818" s="31" t="s">
        <v>149</v>
      </c>
      <c r="E818" s="37"/>
      <c r="F818" s="37"/>
    </row>
    <row r="819" spans="1:7" ht="13.15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5" x14ac:dyDescent="0.3">
      <c r="A820" s="60" t="s">
        <v>4937</v>
      </c>
      <c r="C820" s="32"/>
      <c r="E820" s="32"/>
      <c r="F820" s="32"/>
    </row>
    <row r="821" spans="1:7" ht="13.15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ht="13.15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ht="13.15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ht="13.15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ht="13.15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ht="13.15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ht="13.15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ht="13.15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ht="13.15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ht="13.15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ht="13.15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ht="13.15" x14ac:dyDescent="0.25">
      <c r="A832" s="36" t="s">
        <v>1533</v>
      </c>
      <c r="C832" s="37"/>
      <c r="D832" s="31" t="s">
        <v>149</v>
      </c>
      <c r="E832" s="37"/>
      <c r="F832" s="37"/>
    </row>
    <row r="833" spans="1:7" ht="13.15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ht="13.15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ht="13.15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5" x14ac:dyDescent="0.3">
      <c r="A836" s="60" t="s">
        <v>4938</v>
      </c>
      <c r="C836" s="32"/>
      <c r="E836" s="32"/>
      <c r="F836" s="32"/>
    </row>
    <row r="837" spans="1:7" ht="13.15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ht="13.15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ht="13.15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ht="13.15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5" x14ac:dyDescent="0.3">
      <c r="A841" s="60" t="s">
        <v>4939</v>
      </c>
      <c r="C841" s="32"/>
      <c r="E841" s="32"/>
      <c r="F841" s="32"/>
    </row>
    <row r="842" spans="1:7" ht="13.15" x14ac:dyDescent="0.25">
      <c r="A842" s="36" t="s">
        <v>1548</v>
      </c>
      <c r="C842" s="37"/>
      <c r="D842" s="31" t="s">
        <v>149</v>
      </c>
      <c r="E842" s="37"/>
      <c r="F842" s="37"/>
    </row>
    <row r="843" spans="1:7" ht="13.15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ht="13.15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ht="13.15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ht="13.15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ht="13.15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ht="13.15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ht="13.15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ht="13.15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ht="13.15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ht="13.15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ht="13.15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ht="13.15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ht="13.15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ht="13.15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5" x14ac:dyDescent="0.3">
      <c r="A857" s="60" t="s">
        <v>4940</v>
      </c>
      <c r="C857" s="32"/>
      <c r="E857" s="32"/>
      <c r="F857" s="32"/>
    </row>
    <row r="858" spans="1:7" ht="13.15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ht="13.15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ht="13.15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ht="13.15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ht="13.15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ht="13.15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ht="13.15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ht="13.15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ht="13.15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ht="13.15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5" x14ac:dyDescent="0.3">
      <c r="A868" s="60" t="s">
        <v>4941</v>
      </c>
      <c r="E868" s="32"/>
      <c r="F868" s="32"/>
    </row>
    <row r="869" spans="1:7" ht="13.15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ht="13.15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ht="13.15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ht="13.15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ht="13.15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5" x14ac:dyDescent="0.3">
      <c r="A874" s="60" t="s">
        <v>4942</v>
      </c>
      <c r="E874" s="32"/>
      <c r="F874" s="32"/>
    </row>
    <row r="875" spans="1:7" ht="13.15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ht="13.15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ht="13.15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ht="13.15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ht="13.15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ht="13.15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ht="13.15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ht="13.15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ht="13.15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5" x14ac:dyDescent="0.3">
      <c r="A884" s="60" t="s">
        <v>4943</v>
      </c>
      <c r="C884" s="32"/>
      <c r="E884" s="32"/>
      <c r="F884" s="32"/>
    </row>
    <row r="885" spans="1:7" ht="13.15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ht="13.15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ht="13.15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ht="13.15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5" x14ac:dyDescent="0.3">
      <c r="A889" s="60" t="s">
        <v>4944</v>
      </c>
      <c r="C889" s="32"/>
      <c r="E889" s="32"/>
      <c r="F889" s="32"/>
    </row>
    <row r="890" spans="1:7" ht="13.15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ht="13.15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ht="13.15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ht="13.15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ht="13.15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ht="13.15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ht="13.15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ht="13.15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ht="13.15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ht="13.15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ht="13.15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5" x14ac:dyDescent="0.3">
      <c r="A901" s="60" t="s">
        <v>4945</v>
      </c>
      <c r="C901" s="32"/>
      <c r="E901" s="32"/>
      <c r="F901" s="32"/>
    </row>
    <row r="902" spans="1:7" ht="13.15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ht="13.15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ht="13.15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ht="13.15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5" x14ac:dyDescent="0.3">
      <c r="A906" s="60" t="s">
        <v>4946</v>
      </c>
      <c r="C906" s="32"/>
      <c r="E906" s="32"/>
      <c r="F906" s="32"/>
    </row>
    <row r="907" spans="1:7" ht="13.15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ht="13.15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ht="13.15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ht="13.15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ht="13.15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ht="13.15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ht="13.15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5" x14ac:dyDescent="0.3">
      <c r="A914" s="60" t="s">
        <v>4947</v>
      </c>
      <c r="C914" s="32"/>
      <c r="E914" s="32"/>
      <c r="F914" s="32"/>
    </row>
    <row r="915" spans="1:7" ht="13.15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ht="13.15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ht="13.15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ht="13.15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ht="13.15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5" x14ac:dyDescent="0.3">
      <c r="A920" s="60" t="s">
        <v>4948</v>
      </c>
      <c r="C920" s="32"/>
      <c r="E920" s="32"/>
      <c r="F920" s="32"/>
    </row>
    <row r="921" spans="1:7" ht="13.15" x14ac:dyDescent="0.25">
      <c r="A921" s="36" t="s">
        <v>1673</v>
      </c>
      <c r="C921" s="37"/>
      <c r="D921" s="31" t="s">
        <v>189</v>
      </c>
      <c r="E921" s="37"/>
      <c r="F921" s="37"/>
    </row>
    <row r="922" spans="1:7" ht="13.15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ht="13.15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ht="13.15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ht="13.15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ht="13.15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ht="13.15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ht="13.15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ht="13.15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ht="13.15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ht="13.15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ht="13.15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ht="13.15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ht="13.15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ht="13.15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ht="13.15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ht="13.15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ht="13.15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ht="13.15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ht="13.15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5" x14ac:dyDescent="0.3">
      <c r="A941" s="60" t="s">
        <v>4949</v>
      </c>
      <c r="C941" s="32"/>
      <c r="E941" s="32"/>
      <c r="F941" s="32"/>
    </row>
    <row r="942" spans="1:7" ht="13.15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ht="13.15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ht="13.15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ht="13.15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ht="13.15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ht="13.15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ht="13.15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ht="13.15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5" x14ac:dyDescent="0.3">
      <c r="A950" s="60" t="s">
        <v>4950</v>
      </c>
      <c r="C950" s="32"/>
      <c r="E950" s="32"/>
      <c r="F950" s="32"/>
    </row>
    <row r="951" spans="1:7" ht="13.15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ht="13.15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ht="13.15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ht="13.15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5" x14ac:dyDescent="0.3">
      <c r="A955" s="60" t="s">
        <v>4951</v>
      </c>
      <c r="C955" s="32"/>
      <c r="E955" s="32"/>
      <c r="F955" s="32"/>
    </row>
    <row r="956" spans="1:7" ht="13.15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ht="13.15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ht="13.15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ht="13.15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ht="13.15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ht="13.15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ht="13.15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ht="13.15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ht="13.15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5" x14ac:dyDescent="0.3">
      <c r="A965" s="60" t="s">
        <v>4952</v>
      </c>
      <c r="C965" s="32"/>
      <c r="E965" s="32"/>
      <c r="F965" s="32"/>
    </row>
    <row r="966" spans="1:7" ht="14.45" x14ac:dyDescent="0.3">
      <c r="A966" s="60" t="s">
        <v>4953</v>
      </c>
      <c r="C966" s="32"/>
      <c r="E966" s="32"/>
      <c r="F966" s="32"/>
    </row>
    <row r="967" spans="1:7" ht="13.15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ht="13.15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ht="13.15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ht="13.15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ht="13.15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ht="13.15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ht="13.15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ht="13.15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5" x14ac:dyDescent="0.3">
      <c r="A975" s="60" t="s">
        <v>4954</v>
      </c>
      <c r="C975" s="32"/>
      <c r="E975" s="32"/>
      <c r="F975" s="32"/>
    </row>
    <row r="976" spans="1:7" ht="13.15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ht="13.15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ht="13.15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ht="13.15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ht="13.15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5" x14ac:dyDescent="0.3">
      <c r="A981" s="60" t="s">
        <v>4955</v>
      </c>
    </row>
    <row r="982" spans="1:7" ht="13.15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ht="13.15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ht="13.15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ht="13.15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ht="13.15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ht="13.15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ht="13.15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ht="13.15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ht="13.15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5" x14ac:dyDescent="0.3">
      <c r="A991" s="60" t="s">
        <v>4956</v>
      </c>
      <c r="C991" s="32"/>
      <c r="E991" s="32"/>
      <c r="F991" s="32"/>
    </row>
    <row r="992" spans="1:7" ht="13.15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ht="13.15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ht="13.15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ht="13.15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ht="13.15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ht="13.15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ht="13.15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ht="13.15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5" x14ac:dyDescent="0.3">
      <c r="A1000" s="60" t="s">
        <v>4957</v>
      </c>
      <c r="C1000" s="32"/>
      <c r="E1000" s="32"/>
      <c r="F1000" s="32"/>
    </row>
    <row r="1001" spans="1:7" ht="13.15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ht="13.15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ht="13.15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ht="13.15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5" x14ac:dyDescent="0.3">
      <c r="A1005" s="60" t="s">
        <v>4958</v>
      </c>
      <c r="C1005" s="32"/>
      <c r="E1005" s="32"/>
      <c r="F1005" s="32"/>
    </row>
    <row r="1006" spans="1:7" ht="13.15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ht="13.15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ht="13.15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ht="13.15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ht="13.15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ht="13.15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5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ht="13.15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5" x14ac:dyDescent="0.3">
      <c r="A1014" s="60" t="s">
        <v>4960</v>
      </c>
      <c r="C1014" s="32"/>
      <c r="E1014" s="32"/>
      <c r="F1014" s="32"/>
    </row>
    <row r="1015" spans="1:22" ht="13.15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ht="13.15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ht="13.15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ht="13.15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ht="13.15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ht="13.15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ht="13.15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ht="13.15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ht="13.15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ht="13.15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ht="13.15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ht="13.15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ht="13.15" x14ac:dyDescent="0.25">
      <c r="A1027" s="36" t="s">
        <v>1844</v>
      </c>
      <c r="C1027" s="37"/>
      <c r="D1027" s="31" t="s">
        <v>189</v>
      </c>
      <c r="E1027" s="37"/>
      <c r="F1027" s="37"/>
    </row>
    <row r="1028" spans="1:7" ht="13.15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ht="13.15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ht="13.15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ht="13.15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ht="13.15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ht="13.15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ht="13.15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ht="13.15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ht="13.15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ht="13.15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5" x14ac:dyDescent="0.3">
      <c r="A1038" s="60" t="s">
        <v>4961</v>
      </c>
      <c r="C1038" s="32"/>
      <c r="E1038" s="32"/>
      <c r="F1038" s="32"/>
    </row>
    <row r="1039" spans="1:7" ht="13.15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ht="13.15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ht="13.15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ht="13.15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ht="13.15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5" x14ac:dyDescent="0.3">
      <c r="A1044" s="60" t="s">
        <v>4962</v>
      </c>
      <c r="C1044" s="32"/>
      <c r="E1044" s="32"/>
      <c r="F1044" s="32"/>
    </row>
    <row r="1045" spans="1:7" ht="13.15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ht="13.15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ht="13.15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ht="13.15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ht="13.15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ht="13.15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ht="13.15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5" x14ac:dyDescent="0.3">
      <c r="A1052" s="60" t="s">
        <v>4963</v>
      </c>
      <c r="C1052" s="32"/>
      <c r="E1052" s="32"/>
      <c r="F1052" s="32"/>
    </row>
    <row r="1053" spans="1:7" ht="13.15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ht="13.15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ht="13.15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ht="13.15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ht="13.15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ht="13.15" x14ac:dyDescent="0.25">
      <c r="A1058" s="36" t="s">
        <v>1894</v>
      </c>
      <c r="C1058" s="37"/>
      <c r="D1058" s="31" t="s">
        <v>189</v>
      </c>
      <c r="E1058" s="37"/>
      <c r="F1058" s="37"/>
    </row>
    <row r="1059" spans="1:7" ht="13.15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ht="13.15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ht="13.15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ht="13.15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5" x14ac:dyDescent="0.3">
      <c r="A1063" s="60" t="s">
        <v>4964</v>
      </c>
      <c r="C1063" s="32"/>
      <c r="E1063" s="32"/>
      <c r="F1063" s="32"/>
    </row>
    <row r="1064" spans="1:7" ht="13.15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ht="13.15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ht="13.15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ht="13.15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ht="13.15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ht="13.15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ht="13.15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ht="13.15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ht="13.15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ht="13.15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ht="13.15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5" x14ac:dyDescent="0.3">
      <c r="A1075" s="60" t="s">
        <v>4965</v>
      </c>
      <c r="C1075" s="32"/>
      <c r="E1075" s="32"/>
      <c r="F1075" s="32"/>
    </row>
    <row r="1076" spans="1:6" ht="13.15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ht="13.15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ht="13.15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ht="13.15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ht="13.15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ht="13.15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ht="13.15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ht="13.15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ht="13.15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ht="13.15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ht="13.15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5" x14ac:dyDescent="0.3">
      <c r="A1087" s="60" t="s">
        <v>4966</v>
      </c>
      <c r="C1087" s="32"/>
      <c r="E1087" s="32"/>
      <c r="F1087" s="32"/>
    </row>
    <row r="1088" spans="1:6" ht="13.15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ht="13.15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ht="13.15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ht="13.15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ht="13.15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ht="13.15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ht="13.15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ht="13.15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ht="13.15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ht="13.15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ht="13.15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ht="13.15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ht="13.15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ht="13.15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ht="13.15" x14ac:dyDescent="0.25">
      <c r="A1102" s="36" t="s">
        <v>1968</v>
      </c>
      <c r="C1102" s="37"/>
      <c r="D1102" s="31" t="s">
        <v>189</v>
      </c>
      <c r="E1102" s="37"/>
      <c r="F1102" s="37"/>
    </row>
    <row r="1103" spans="1:6" ht="13.15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ht="13.15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5" x14ac:dyDescent="0.3">
      <c r="A1105" s="60" t="s">
        <v>4967</v>
      </c>
      <c r="C1105" s="32"/>
      <c r="E1105" s="32"/>
      <c r="F1105" s="32"/>
    </row>
    <row r="1106" spans="1:7" ht="13.15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ht="13.15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ht="13.15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ht="13.15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ht="13.15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ht="13.15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ht="13.15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ht="13.15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ht="13.15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ht="13.15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ht="13.15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ht="13.15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ht="13.15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ht="13.15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5" x14ac:dyDescent="0.3">
      <c r="A1120" s="60" t="s">
        <v>4968</v>
      </c>
      <c r="C1120" s="32"/>
      <c r="E1120" s="32"/>
      <c r="F1120" s="32"/>
    </row>
    <row r="1121" spans="1:6" ht="13.15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ht="13.15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ht="13.15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ht="13.15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ht="13.15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ht="13.15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ht="13.15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ht="13.15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ht="13.15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5" x14ac:dyDescent="0.3">
      <c r="A1130" s="60" t="s">
        <v>4969</v>
      </c>
      <c r="E1130" s="32"/>
      <c r="F1130" s="32"/>
    </row>
    <row r="1131" spans="1:6" ht="13.15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ht="13.15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ht="13.15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ht="13.15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ht="13.15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ht="13.15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ht="13.15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ht="13.15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ht="13.15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ht="13.15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5" x14ac:dyDescent="0.3">
      <c r="A1141" s="60" t="s">
        <v>4970</v>
      </c>
      <c r="C1141" s="32"/>
      <c r="E1141" s="32"/>
      <c r="F1141" s="32"/>
    </row>
    <row r="1142" spans="1:16384" ht="13.15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ht="13.15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ht="13.15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ht="13.15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ht="13.15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5" x14ac:dyDescent="0.3">
      <c r="A1147" s="60" t="s">
        <v>4971</v>
      </c>
      <c r="C1147" s="32"/>
      <c r="E1147" s="32"/>
      <c r="F1147" s="32"/>
    </row>
    <row r="1148" spans="1:16384" ht="13.15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6" customFormat="1" ht="13.15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ht="13.15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ht="13.15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ht="13.15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ht="13.15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5" x14ac:dyDescent="0.3">
      <c r="A1154" s="60" t="s">
        <v>4972</v>
      </c>
      <c r="C1154" s="32"/>
      <c r="E1154" s="32"/>
      <c r="F1154" s="32"/>
    </row>
    <row r="1155" spans="1:7" ht="13.15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ht="13.15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ht="13.15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ht="13.15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ht="13.15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ht="13.15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ht="13.15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ht="13.15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ht="13.15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ht="13.15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ht="13.15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ht="13.15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ht="13.15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ht="13.15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ht="13.15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5" x14ac:dyDescent="0.3">
      <c r="A1170" s="60" t="s">
        <v>4973</v>
      </c>
      <c r="C1170" s="32"/>
      <c r="E1170" s="32"/>
      <c r="F1170" s="32"/>
    </row>
    <row r="1171" spans="1:7" ht="13.15" x14ac:dyDescent="0.25">
      <c r="A1171" s="36" t="s">
        <v>2078</v>
      </c>
      <c r="C1171" s="37"/>
      <c r="D1171" s="32" t="s">
        <v>149</v>
      </c>
      <c r="E1171" s="37"/>
      <c r="F1171" s="37"/>
    </row>
    <row r="1172" spans="1:7" ht="13.15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ht="13.15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5" x14ac:dyDescent="0.3">
      <c r="A1174" s="60" t="s">
        <v>4974</v>
      </c>
      <c r="C1174" s="32"/>
      <c r="E1174" s="32"/>
      <c r="F1174" s="32"/>
    </row>
    <row r="1175" spans="1:7" ht="13.15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ht="13.15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ht="13.15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5" x14ac:dyDescent="0.3">
      <c r="A1178" s="60" t="s">
        <v>4975</v>
      </c>
      <c r="C1178" s="32"/>
      <c r="E1178" s="32"/>
      <c r="F1178" s="32"/>
    </row>
    <row r="1179" spans="1:7" ht="13.15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ht="13.15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ht="13.15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ht="13.15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ht="13.15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ht="13.15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5" x14ac:dyDescent="0.3">
      <c r="A1185" s="60" t="s">
        <v>4976</v>
      </c>
      <c r="C1185" s="32"/>
      <c r="E1185" s="32"/>
      <c r="F1185" s="32"/>
    </row>
    <row r="1186" spans="1:6" ht="13.15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ht="13.15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ht="13.15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ht="13.15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ht="13.15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ht="13.15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5" x14ac:dyDescent="0.3">
      <c r="A1192" s="60" t="s">
        <v>4977</v>
      </c>
      <c r="C1192" s="32"/>
      <c r="E1192" s="32"/>
      <c r="F1192" s="32"/>
    </row>
    <row r="1193" spans="1:6" ht="13.15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ht="13.15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ht="13.15" x14ac:dyDescent="0.25">
      <c r="A1195" s="36" t="s">
        <v>2112</v>
      </c>
      <c r="B1195" s="40"/>
      <c r="C1195" s="40"/>
      <c r="D1195" s="40"/>
      <c r="E1195" s="37"/>
      <c r="F1195" s="37"/>
    </row>
    <row r="1196" spans="1:6" ht="13.15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ht="13.15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ht="13.15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ht="13.15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ht="13.15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5" x14ac:dyDescent="0.3">
      <c r="A1201" s="60" t="s">
        <v>4978</v>
      </c>
      <c r="C1201" s="32"/>
      <c r="E1201" s="32"/>
      <c r="F1201" s="32"/>
    </row>
    <row r="1202" spans="1:7" ht="13.15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ht="13.15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ht="13.15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ht="13.15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ht="13.15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5" x14ac:dyDescent="0.3">
      <c r="A1207" s="60" t="s">
        <v>4979</v>
      </c>
      <c r="C1207" s="32"/>
      <c r="E1207" s="32"/>
      <c r="F1207" s="32"/>
    </row>
    <row r="1208" spans="1:7" ht="13.15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5" x14ac:dyDescent="0.3">
      <c r="A1209" s="60" t="s">
        <v>4980</v>
      </c>
      <c r="E1209" s="32"/>
      <c r="F1209" s="32"/>
    </row>
    <row r="1210" spans="1:7" ht="13.15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ht="13.15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ht="13.15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ht="13.15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ht="13.15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ht="13.15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ht="13.15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ht="13.15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ht="13.15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5" x14ac:dyDescent="0.3">
      <c r="A1219" s="60" t="s">
        <v>4981</v>
      </c>
      <c r="C1219" s="32"/>
      <c r="E1219" s="32"/>
      <c r="F1219" s="32"/>
    </row>
    <row r="1220" spans="1:7" ht="13.15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ht="13.15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ht="13.15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5" x14ac:dyDescent="0.3">
      <c r="A1223" s="60" t="s">
        <v>4982</v>
      </c>
      <c r="C1223" s="32"/>
      <c r="E1223" s="32"/>
      <c r="F1223" s="32"/>
    </row>
    <row r="1224" spans="1:7" ht="13.15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ht="13.15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ht="13.15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ht="13.15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ht="13.15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ht="13.15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ht="13.15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5" x14ac:dyDescent="0.3">
      <c r="A1231" s="60" t="s">
        <v>4983</v>
      </c>
      <c r="C1231" s="32"/>
      <c r="E1231" s="32"/>
      <c r="F1231" s="32"/>
    </row>
    <row r="1232" spans="1:7" ht="13.15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ht="13.15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ht="13.15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ht="13.15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ht="13.15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ht="13.15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ht="13.15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ht="13.15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ht="13.15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ht="13.15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5" x14ac:dyDescent="0.3">
      <c r="A1242" s="60" t="s">
        <v>4984</v>
      </c>
      <c r="C1242" s="32"/>
      <c r="D1242" s="32"/>
      <c r="E1242" s="32"/>
      <c r="F1242" s="32"/>
    </row>
    <row r="1243" spans="1:7" ht="13.15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ht="13.15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ht="13.15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ht="13.15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ht="13.15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ht="13.15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ht="13.15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ht="13.15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ht="13.15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5" x14ac:dyDescent="0.3">
      <c r="A1252" s="60" t="s">
        <v>4985</v>
      </c>
      <c r="C1252" s="32"/>
      <c r="E1252" s="32"/>
      <c r="F1252" s="32"/>
    </row>
    <row r="1253" spans="1:7" ht="13.15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ht="13.15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ht="13.15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5" x14ac:dyDescent="0.3">
      <c r="A1256" s="60" t="s">
        <v>4986</v>
      </c>
      <c r="C1256" s="32"/>
      <c r="E1256" s="32"/>
      <c r="F1256" s="32"/>
    </row>
    <row r="1257" spans="1:7" ht="13.15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ht="13.15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ht="13.15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ht="13.15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ht="13.15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ht="13.15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ht="13.15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ht="13.15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5" x14ac:dyDescent="0.3">
      <c r="A1265" s="60" t="s">
        <v>4987</v>
      </c>
      <c r="C1265" s="32"/>
      <c r="E1265" s="32"/>
      <c r="F1265" s="32"/>
    </row>
    <row r="1266" spans="1:7" ht="13.15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ht="13.15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ht="13.15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ht="13.15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5" x14ac:dyDescent="0.3">
      <c r="A1270" s="60" t="s">
        <v>4988</v>
      </c>
      <c r="C1270" s="32"/>
      <c r="E1270" s="32"/>
      <c r="F1270" s="32"/>
    </row>
    <row r="1271" spans="1:7" ht="13.15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ht="13.15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5" x14ac:dyDescent="0.3">
      <c r="A1273" s="60" t="s">
        <v>4989</v>
      </c>
      <c r="C1273" s="32"/>
      <c r="E1273" s="32"/>
      <c r="F1273" s="32"/>
    </row>
    <row r="1274" spans="1:7" ht="13.15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ht="13.15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ht="13.15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ht="13.15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ht="13.15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5" x14ac:dyDescent="0.3">
      <c r="A1279" s="60" t="s">
        <v>4990</v>
      </c>
      <c r="C1279" s="32"/>
      <c r="E1279" s="32"/>
      <c r="F1279" s="32"/>
    </row>
    <row r="1280" spans="1:7" ht="13.15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ht="13.15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ht="13.15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ht="13.15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ht="13.15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ht="13.15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ht="13.15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5" x14ac:dyDescent="0.3">
      <c r="A1287" s="60" t="s">
        <v>4991</v>
      </c>
      <c r="C1287" s="32"/>
      <c r="E1287" s="32"/>
      <c r="F1287" s="32"/>
    </row>
    <row r="1288" spans="1:7" ht="13.15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ht="13.15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ht="13.15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ht="13.15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ht="13.15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ht="13.15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ht="13.15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ht="13.15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5" x14ac:dyDescent="0.3">
      <c r="A1296" s="60" t="s">
        <v>4992</v>
      </c>
      <c r="C1296" s="32"/>
      <c r="E1296" s="32"/>
      <c r="F1296" s="32"/>
    </row>
    <row r="1297" spans="1:7" ht="13.15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ht="13.15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ht="13.15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ht="13.15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ht="13.15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5" x14ac:dyDescent="0.3">
      <c r="A1302" s="60" t="s">
        <v>4993</v>
      </c>
      <c r="C1302" s="32"/>
      <c r="E1302" s="32"/>
      <c r="F1302" s="32"/>
    </row>
    <row r="1303" spans="1:7" ht="13.15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ht="13.15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ht="13.15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5" x14ac:dyDescent="0.3">
      <c r="A1306" s="60" t="s">
        <v>4994</v>
      </c>
      <c r="C1306" s="32"/>
      <c r="E1306" s="32"/>
      <c r="F1306" s="32"/>
    </row>
    <row r="1307" spans="1:7" ht="13.15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ht="13.15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ht="13.15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ht="13.15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ht="13.15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5" x14ac:dyDescent="0.3">
      <c r="A1312" s="60" t="s">
        <v>4995</v>
      </c>
      <c r="C1312" s="32"/>
      <c r="E1312" s="32"/>
      <c r="F1312" s="32"/>
    </row>
    <row r="1313" spans="1:7" ht="13.15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ht="13.15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ht="13.15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5" x14ac:dyDescent="0.3">
      <c r="A1316" s="60" t="s">
        <v>4996</v>
      </c>
      <c r="C1316" s="32"/>
      <c r="E1316" s="32"/>
      <c r="F1316" s="32"/>
    </row>
    <row r="1317" spans="1:7" ht="13.15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ht="13.15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5" x14ac:dyDescent="0.3">
      <c r="A1319" s="60" t="s">
        <v>4997</v>
      </c>
      <c r="C1319" s="32"/>
      <c r="D1319" s="32"/>
      <c r="E1319" s="32"/>
      <c r="F1319" s="32"/>
    </row>
    <row r="1320" spans="1:7" ht="13.15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ht="13.15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5" x14ac:dyDescent="0.3">
      <c r="A1322" s="60" t="s">
        <v>4998</v>
      </c>
      <c r="C1322" s="32"/>
      <c r="E1322" s="32"/>
      <c r="F1322" s="32"/>
    </row>
    <row r="1323" spans="1:7" ht="13.15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ht="13.15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ht="13.15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5" x14ac:dyDescent="0.3">
      <c r="A1326" s="60" t="s">
        <v>4999</v>
      </c>
      <c r="C1326" s="32"/>
      <c r="E1326" s="32"/>
      <c r="F1326" s="32"/>
    </row>
    <row r="1327" spans="1:7" ht="13.15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ht="13.15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ht="13.15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ht="13.15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5" x14ac:dyDescent="0.3">
      <c r="A1331" s="60" t="s">
        <v>5000</v>
      </c>
      <c r="E1331" s="32"/>
      <c r="F1331" s="32"/>
    </row>
    <row r="1332" spans="1:7" ht="13.15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ht="13.15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ht="13.15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5" x14ac:dyDescent="0.3">
      <c r="A1335" s="60" t="s">
        <v>5001</v>
      </c>
      <c r="C1335" s="32"/>
      <c r="E1335" s="32"/>
      <c r="F1335" s="32"/>
    </row>
    <row r="1336" spans="1:7" ht="13.15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ht="13.15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5" x14ac:dyDescent="0.3">
      <c r="A1338" s="60" t="s">
        <v>5002</v>
      </c>
      <c r="C1338" s="32"/>
      <c r="E1338" s="32"/>
      <c r="F1338" s="32"/>
    </row>
    <row r="1339" spans="1:7" ht="13.15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ht="13.15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ht="13.15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ht="13.15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ht="13.15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ht="13.15" x14ac:dyDescent="0.25">
      <c r="A1344" s="36" t="s">
        <v>2333</v>
      </c>
      <c r="C1344" s="37"/>
      <c r="D1344" s="40" t="s">
        <v>149</v>
      </c>
      <c r="E1344" s="37"/>
      <c r="F1344" s="37"/>
    </row>
    <row r="1345" spans="1:7" ht="13.15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ht="13.15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ht="13.15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ht="13.15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ht="13.15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ht="13.15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ht="13.15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ht="13.15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5" x14ac:dyDescent="0.3">
      <c r="A1353" s="60" t="s">
        <v>5003</v>
      </c>
      <c r="C1353" s="32"/>
      <c r="D1353" s="32"/>
      <c r="E1353" s="32"/>
      <c r="F1353" s="32"/>
    </row>
    <row r="1354" spans="1:7" ht="13.15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ht="13.15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ht="13.15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ht="13.15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ht="13.15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5" x14ac:dyDescent="0.3">
      <c r="A1359" s="60" t="s">
        <v>5004</v>
      </c>
      <c r="C1359" s="32"/>
      <c r="E1359" s="32"/>
      <c r="F1359" s="32"/>
    </row>
    <row r="1360" spans="1:7" ht="13.15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ht="13.15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ht="13.15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ht="13.15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ht="13.15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ht="13.15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5" x14ac:dyDescent="0.3">
      <c r="A1366" s="60" t="s">
        <v>5005</v>
      </c>
      <c r="C1366" s="32"/>
      <c r="E1366" s="32"/>
      <c r="F1366" s="32"/>
    </row>
    <row r="1367" spans="1:10" ht="13.15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ht="13.15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5" x14ac:dyDescent="0.3">
      <c r="A1369" s="60" t="s">
        <v>5006</v>
      </c>
      <c r="C1369" s="32"/>
      <c r="E1369" s="32"/>
      <c r="F1369" s="32"/>
    </row>
    <row r="1370" spans="1:10" ht="14.45" x14ac:dyDescent="0.3">
      <c r="A1370" s="60" t="s">
        <v>5007</v>
      </c>
      <c r="C1370" s="32"/>
      <c r="E1370" s="32"/>
      <c r="F1370" s="32"/>
    </row>
    <row r="1371" spans="1:10" ht="13.15" x14ac:dyDescent="0.25">
      <c r="A1371" s="36" t="s">
        <v>2371</v>
      </c>
      <c r="C1371" s="37"/>
      <c r="D1371" s="40" t="s">
        <v>149</v>
      </c>
      <c r="E1371" s="37"/>
      <c r="F1371" s="37"/>
    </row>
    <row r="1372" spans="1:10" ht="13.15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ht="13.15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ht="13.15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ht="13.15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ht="13.15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ht="13.15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ht="13.15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5" x14ac:dyDescent="0.3">
      <c r="A1379" s="60" t="s">
        <v>5008</v>
      </c>
      <c r="C1379" s="32"/>
      <c r="E1379" s="32"/>
      <c r="F1379" s="32"/>
    </row>
    <row r="1380" spans="1:7" ht="13.15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5" x14ac:dyDescent="0.3">
      <c r="A1381" s="60" t="s">
        <v>5009</v>
      </c>
      <c r="C1381" s="32"/>
      <c r="D1381" s="32"/>
      <c r="E1381" s="32"/>
      <c r="F1381" s="32"/>
    </row>
    <row r="1382" spans="1:7" ht="13.15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ht="13.15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ht="13.15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ht="13.15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ht="13.15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ht="13.15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ht="13.15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5" x14ac:dyDescent="0.3">
      <c r="A1389" s="60" t="s">
        <v>5010</v>
      </c>
      <c r="C1389" s="32"/>
      <c r="E1389" s="32"/>
      <c r="F1389" s="32"/>
    </row>
    <row r="1390" spans="1:7" ht="13.15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ht="13.15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ht="13.15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5" x14ac:dyDescent="0.3">
      <c r="A1393" s="60" t="s">
        <v>5011</v>
      </c>
      <c r="C1393" s="32"/>
      <c r="E1393" s="32"/>
      <c r="F1393" s="32"/>
    </row>
    <row r="1394" spans="1:7" ht="13.15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ht="13.15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ht="13.15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ht="13.15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5" x14ac:dyDescent="0.3">
      <c r="A1398" s="60" t="s">
        <v>5012</v>
      </c>
      <c r="E1398" s="32"/>
      <c r="F1398" s="32"/>
    </row>
    <row r="1399" spans="1:7" ht="13.15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ht="13.15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5" x14ac:dyDescent="0.3">
      <c r="A1401" s="60" t="s">
        <v>5013</v>
      </c>
      <c r="C1401" s="32"/>
      <c r="E1401" s="32"/>
      <c r="F1401" s="32"/>
    </row>
    <row r="1402" spans="1:7" ht="13.15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ht="13.15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ht="13.15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ht="13.15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ht="13.15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ht="13.15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5" x14ac:dyDescent="0.3">
      <c r="A1408" s="60" t="s">
        <v>5014</v>
      </c>
      <c r="C1408" s="32"/>
      <c r="E1408" s="32"/>
      <c r="F1408" s="32"/>
    </row>
    <row r="1409" spans="1:7" ht="13.15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ht="13.15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ht="13.15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ht="13.15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ht="13.15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ht="13.15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5" x14ac:dyDescent="0.3">
      <c r="A1415" s="60" t="s">
        <v>5015</v>
      </c>
      <c r="C1415" s="32"/>
      <c r="E1415" s="32"/>
      <c r="F1415" s="32"/>
    </row>
    <row r="1416" spans="1:7" ht="13.15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ht="13.15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ht="13.15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5" x14ac:dyDescent="0.3">
      <c r="A1419" s="60" t="s">
        <v>5016</v>
      </c>
      <c r="D1419" s="32"/>
    </row>
    <row r="1420" spans="1:7" ht="13.15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5" x14ac:dyDescent="0.3">
      <c r="A1421" s="60" t="s">
        <v>5017</v>
      </c>
      <c r="D1421" s="32"/>
    </row>
    <row r="1422" spans="1:7" ht="13.15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ht="13.15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5" x14ac:dyDescent="0.3">
      <c r="A1424" s="60" t="s">
        <v>5018</v>
      </c>
      <c r="C1424" s="32"/>
      <c r="E1424" s="32"/>
      <c r="F1424" s="32"/>
    </row>
    <row r="1425" spans="1:7" ht="13.15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5" x14ac:dyDescent="0.3">
      <c r="A1426" s="60" t="s">
        <v>5019</v>
      </c>
      <c r="C1426" s="32"/>
      <c r="E1426" s="32"/>
      <c r="F1426" s="32"/>
    </row>
    <row r="1427" spans="1:7" ht="13.15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ht="13.15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5" x14ac:dyDescent="0.3">
      <c r="A1429" s="60" t="s">
        <v>5020</v>
      </c>
      <c r="C1429" s="32"/>
      <c r="E1429" s="32"/>
      <c r="F1429" s="32"/>
    </row>
    <row r="1430" spans="1:7" ht="13.15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ht="13.15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ht="13.15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ht="13.15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ht="13.15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ht="13.15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ht="13.15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ht="13.15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ht="13.15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5" x14ac:dyDescent="0.3">
      <c r="A1439" s="60" t="s">
        <v>5021</v>
      </c>
      <c r="C1439" s="32"/>
      <c r="E1439" s="32"/>
      <c r="F1439" s="32"/>
    </row>
    <row r="1440" spans="1:7" ht="13.15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5" x14ac:dyDescent="0.3">
      <c r="A1441" s="60" t="s">
        <v>5022</v>
      </c>
      <c r="C1441" s="32"/>
      <c r="E1441" s="32"/>
      <c r="F1441" s="32"/>
    </row>
    <row r="1442" spans="1:7" ht="14.45" x14ac:dyDescent="0.3">
      <c r="A1442" s="60" t="s">
        <v>5023</v>
      </c>
      <c r="C1442" s="32"/>
      <c r="E1442" s="32"/>
      <c r="F1442" s="32"/>
    </row>
    <row r="1443" spans="1:7" ht="13.15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ht="13.15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ht="13.15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ht="13.15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5" x14ac:dyDescent="0.3">
      <c r="A1447" s="60" t="s">
        <v>5024</v>
      </c>
      <c r="C1447" s="32"/>
      <c r="E1447" s="32"/>
      <c r="F1447" s="32"/>
    </row>
    <row r="1448" spans="1:7" ht="13.15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5" x14ac:dyDescent="0.3">
      <c r="A1449" s="60" t="s">
        <v>5025</v>
      </c>
      <c r="C1449" s="32"/>
      <c r="E1449" s="32"/>
      <c r="F1449" s="32"/>
    </row>
    <row r="1450" spans="1:7" ht="13.15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5" x14ac:dyDescent="0.3">
      <c r="A1451" s="60" t="s">
        <v>5026</v>
      </c>
      <c r="C1451" s="32"/>
      <c r="E1451" s="32"/>
      <c r="F1451" s="32"/>
    </row>
    <row r="1452" spans="1:7" ht="13.15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5" x14ac:dyDescent="0.3">
      <c r="A1453" s="60" t="s">
        <v>5027</v>
      </c>
      <c r="C1453" s="32"/>
      <c r="E1453" s="32"/>
      <c r="F1453" s="32"/>
    </row>
    <row r="1454" spans="1:7" ht="13.15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5" x14ac:dyDescent="0.3">
      <c r="A1455" s="60" t="s">
        <v>5028</v>
      </c>
      <c r="C1455" s="32"/>
      <c r="E1455" s="32"/>
      <c r="F1455" s="32"/>
    </row>
    <row r="1456" spans="1:7" ht="13.15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ht="13.15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ht="13.15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5" x14ac:dyDescent="0.3">
      <c r="A1459" s="60" t="s">
        <v>5029</v>
      </c>
      <c r="C1459" s="32"/>
      <c r="E1459" s="32"/>
      <c r="F1459" s="32"/>
    </row>
    <row r="1460" spans="1:7" ht="13.15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ht="13.15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ht="13.15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5" x14ac:dyDescent="0.3">
      <c r="A1463" s="60" t="s">
        <v>5030</v>
      </c>
      <c r="C1463" s="32"/>
      <c r="E1463" s="32"/>
      <c r="F1463" s="32"/>
    </row>
    <row r="1464" spans="1:7" ht="13.15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5" x14ac:dyDescent="0.3">
      <c r="A1465" s="60" t="s">
        <v>5031</v>
      </c>
      <c r="C1465" s="32"/>
      <c r="E1465" s="32"/>
      <c r="F1465" s="32"/>
    </row>
    <row r="1466" spans="1:7" ht="13.15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ht="13.15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5" x14ac:dyDescent="0.3">
      <c r="A1468" s="60" t="s">
        <v>5032</v>
      </c>
      <c r="C1468" s="32"/>
      <c r="E1468" s="32"/>
      <c r="F1468" s="32"/>
    </row>
    <row r="1469" spans="1:7" ht="13.15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ht="13.15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ht="13.15" x14ac:dyDescent="0.25">
      <c r="A1471" s="36" t="s">
        <v>2507</v>
      </c>
      <c r="C1471" s="37"/>
      <c r="D1471" s="40" t="s">
        <v>189</v>
      </c>
      <c r="E1471" s="37"/>
      <c r="F1471" s="37"/>
    </row>
    <row r="1472" spans="1:7" ht="13.15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ht="13.15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ht="13.15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ht="13.15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ht="13.15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ht="13.15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ht="13.15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ht="13.15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ht="13.15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ht="13.15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ht="13.15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ht="13.15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ht="13.15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ht="13.15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ht="13.15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ht="13.15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ht="13.15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5" x14ac:dyDescent="0.3">
      <c r="A1489" s="60" t="s">
        <v>5033</v>
      </c>
      <c r="C1489" s="32"/>
      <c r="E1489" s="32"/>
      <c r="F1489" s="32"/>
    </row>
    <row r="1490" spans="1:7" ht="13.15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ht="13.15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ht="13.15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ht="13.15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ht="13.15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ht="13.15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ht="13.15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ht="13.15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ht="13.15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ht="13.15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5" x14ac:dyDescent="0.3">
      <c r="A1500" s="60" t="s">
        <v>5034</v>
      </c>
      <c r="C1500" s="32"/>
      <c r="E1500" s="32"/>
      <c r="F1500" s="32"/>
    </row>
    <row r="1501" spans="1:7" ht="13.15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ht="13.15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ht="13.15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5" x14ac:dyDescent="0.3">
      <c r="A1504" s="60" t="s">
        <v>5035</v>
      </c>
      <c r="C1504" s="32"/>
      <c r="E1504" s="32"/>
      <c r="F1504" s="32"/>
    </row>
    <row r="1505" spans="1:7" ht="13.15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5" x14ac:dyDescent="0.3">
      <c r="A1506" s="60" t="s">
        <v>5036</v>
      </c>
      <c r="C1506" s="32"/>
      <c r="E1506" s="32"/>
      <c r="F1506" s="32"/>
    </row>
    <row r="1507" spans="1:7" ht="13.15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ht="13.15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5" x14ac:dyDescent="0.3">
      <c r="A1509" s="60" t="s">
        <v>5037</v>
      </c>
      <c r="C1509" s="32"/>
      <c r="E1509" s="32"/>
      <c r="F1509" s="32"/>
    </row>
    <row r="1510" spans="1:7" ht="13.15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5" x14ac:dyDescent="0.3">
      <c r="A1511" s="60" t="s">
        <v>5038</v>
      </c>
      <c r="C1511" s="32"/>
      <c r="E1511" s="32"/>
      <c r="F1511" s="32"/>
    </row>
    <row r="1512" spans="1:7" ht="13.15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5" x14ac:dyDescent="0.3">
      <c r="A1513" s="60" t="s">
        <v>5039</v>
      </c>
      <c r="C1513" s="32"/>
      <c r="E1513" s="32"/>
      <c r="F1513" s="32"/>
    </row>
    <row r="1514" spans="1:7" ht="13.15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ht="13.15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ht="13.15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ht="13.15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ht="13.15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5" x14ac:dyDescent="0.3">
      <c r="A1519" s="60" t="s">
        <v>5040</v>
      </c>
    </row>
    <row r="1520" spans="1:7" ht="13.15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5" x14ac:dyDescent="0.3">
      <c r="A1521" s="60" t="s">
        <v>5041</v>
      </c>
      <c r="C1521" s="32"/>
      <c r="E1521" s="32"/>
      <c r="F1521" s="32"/>
    </row>
    <row r="1522" spans="1:6" ht="13.15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5" x14ac:dyDescent="0.3">
      <c r="A1523" s="60" t="s">
        <v>5042</v>
      </c>
      <c r="B1523" s="32"/>
      <c r="C1523" s="32"/>
      <c r="D1523" s="32"/>
      <c r="E1523" s="32"/>
      <c r="F1523" s="32"/>
    </row>
    <row r="1524" spans="1:6" ht="13.15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5" x14ac:dyDescent="0.3">
      <c r="A1525" s="60" t="s">
        <v>5043</v>
      </c>
      <c r="C1525" s="32"/>
      <c r="E1525" s="32"/>
      <c r="F1525" s="32"/>
    </row>
    <row r="1526" spans="1:6" ht="13.15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ht="13.15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5" x14ac:dyDescent="0.3">
      <c r="A1528" s="60" t="s">
        <v>5044</v>
      </c>
      <c r="C1528" s="32"/>
      <c r="E1528" s="32"/>
      <c r="F1528" s="32"/>
    </row>
    <row r="1529" spans="1:6" ht="13.15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5" x14ac:dyDescent="0.3">
      <c r="A1530" s="60" t="s">
        <v>5045</v>
      </c>
      <c r="C1530" s="32"/>
      <c r="E1530" s="32"/>
      <c r="F1530" s="32"/>
    </row>
    <row r="1531" spans="1:6" ht="13.15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ht="13.15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ht="13.15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ht="13.15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ht="13.15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5" x14ac:dyDescent="0.3">
      <c r="A1536" s="60" t="s">
        <v>5046</v>
      </c>
      <c r="C1536" s="32"/>
      <c r="E1536" s="32"/>
      <c r="F1536" s="32"/>
    </row>
    <row r="1537" spans="1:7" ht="13.15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ht="13.15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ht="13.15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ht="13.15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5" x14ac:dyDescent="0.3">
      <c r="A1541" s="60" t="s">
        <v>5047</v>
      </c>
      <c r="C1541" s="32"/>
      <c r="E1541" s="32"/>
      <c r="F1541" s="32"/>
    </row>
    <row r="1542" spans="1:7" ht="13.15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ht="13.15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ht="13.15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ht="13.15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ht="13.15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5" x14ac:dyDescent="0.3">
      <c r="A1547" s="60" t="s">
        <v>5048</v>
      </c>
      <c r="C1547" s="32"/>
      <c r="E1547" s="32"/>
      <c r="F1547" s="32"/>
    </row>
    <row r="1548" spans="1:7" ht="13.15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ht="13.15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ht="13.15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ht="13.15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5" x14ac:dyDescent="0.3">
      <c r="A1552" s="60" t="s">
        <v>5049</v>
      </c>
      <c r="C1552" s="32"/>
      <c r="E1552" s="32"/>
      <c r="F1552" s="32"/>
    </row>
    <row r="1553" spans="1:7" ht="13.15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ht="13.15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ht="13.15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ht="13.15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5" x14ac:dyDescent="0.3">
      <c r="A1557" s="60" t="s">
        <v>5050</v>
      </c>
      <c r="C1557" s="32"/>
      <c r="E1557" s="32"/>
      <c r="F1557" s="32"/>
    </row>
    <row r="1558" spans="1:7" ht="13.15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ht="13.15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ht="13.15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5" x14ac:dyDescent="0.3">
      <c r="A1561" s="60" t="s">
        <v>5051</v>
      </c>
      <c r="C1561" s="32"/>
      <c r="E1561" s="32"/>
      <c r="F1561" s="32"/>
    </row>
    <row r="1562" spans="1:7" ht="13.15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ht="13.15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ht="13.15" x14ac:dyDescent="0.25">
      <c r="A1564" s="36" t="s">
        <v>2646</v>
      </c>
      <c r="C1564" s="37"/>
      <c r="D1564" s="40" t="s">
        <v>189</v>
      </c>
      <c r="E1564" s="37"/>
      <c r="F1564" s="37"/>
    </row>
    <row r="1565" spans="1:7" ht="13.15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5" x14ac:dyDescent="0.3">
      <c r="A1566" s="60" t="s">
        <v>5052</v>
      </c>
      <c r="C1566" s="32"/>
      <c r="E1566" s="32"/>
      <c r="F1566" s="32"/>
    </row>
    <row r="1567" spans="1:7" ht="13.15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ht="13.15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5" x14ac:dyDescent="0.3">
      <c r="A1569" s="60" t="s">
        <v>5053</v>
      </c>
      <c r="C1569" s="32"/>
      <c r="E1569" s="32"/>
      <c r="F1569" s="32"/>
    </row>
    <row r="1570" spans="1:7" ht="13.15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5" x14ac:dyDescent="0.3">
      <c r="A1571" s="60" t="s">
        <v>5054</v>
      </c>
      <c r="C1571" s="32"/>
      <c r="E1571" s="32"/>
      <c r="F1571" s="32"/>
    </row>
    <row r="1572" spans="1:7" ht="14.45" x14ac:dyDescent="0.3">
      <c r="A1572" s="60" t="s">
        <v>5055</v>
      </c>
      <c r="C1572" s="32"/>
      <c r="E1572" s="32"/>
      <c r="F1572" s="32"/>
    </row>
    <row r="1573" spans="1:7" ht="13.15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ht="13.15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5" x14ac:dyDescent="0.3">
      <c r="A1575" s="60" t="s">
        <v>5056</v>
      </c>
      <c r="C1575" s="32"/>
      <c r="D1575" s="32"/>
      <c r="E1575" s="32"/>
      <c r="F1575" s="32"/>
    </row>
    <row r="1576" spans="1:7" ht="13.15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ht="13.15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ht="13.15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ht="13.15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ht="13.15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ht="13.15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ht="13.15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5" x14ac:dyDescent="0.3">
      <c r="A1583" s="60" t="s">
        <v>5057</v>
      </c>
      <c r="C1583" s="32"/>
      <c r="D1583" s="32"/>
      <c r="E1583" s="32"/>
      <c r="F1583" s="32"/>
    </row>
    <row r="1584" spans="1:7" ht="13.15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ht="13.15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5" x14ac:dyDescent="0.3">
      <c r="A1586" s="60" t="s">
        <v>5058</v>
      </c>
      <c r="C1586" s="32"/>
      <c r="E1586" s="32"/>
      <c r="F1586" s="32"/>
    </row>
    <row r="1587" spans="1:7" ht="13.15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5" x14ac:dyDescent="0.3">
      <c r="A1588" s="60" t="s">
        <v>5059</v>
      </c>
      <c r="C1588" s="32"/>
      <c r="E1588" s="32"/>
      <c r="F1588" s="32"/>
    </row>
    <row r="1589" spans="1:7" ht="13.15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5" x14ac:dyDescent="0.3">
      <c r="A1590" s="60" t="s">
        <v>5060</v>
      </c>
      <c r="C1590" s="32"/>
      <c r="E1590" s="32"/>
      <c r="F1590" s="32"/>
    </row>
    <row r="1591" spans="1:7" ht="13.15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ht="13.15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ht="13.15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ht="13.15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5" x14ac:dyDescent="0.3">
      <c r="A1595" s="60" t="s">
        <v>5061</v>
      </c>
      <c r="C1595" s="32"/>
      <c r="E1595" s="32"/>
      <c r="F1595" s="32"/>
    </row>
    <row r="1596" spans="1:7" ht="13.15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ht="13.15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5" x14ac:dyDescent="0.3">
      <c r="A1598" s="60" t="s">
        <v>5062</v>
      </c>
      <c r="C1598" s="32"/>
      <c r="D1598" s="32"/>
      <c r="E1598" s="32"/>
      <c r="F1598" s="32"/>
    </row>
    <row r="1599" spans="1:7" ht="13.15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ht="13.15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ht="13.15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5" x14ac:dyDescent="0.3">
      <c r="A1602" s="60" t="s">
        <v>5063</v>
      </c>
      <c r="C1602" s="32"/>
      <c r="E1602" s="32"/>
      <c r="F1602" s="32"/>
    </row>
    <row r="1603" spans="1:7" ht="13.15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ht="13.15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ht="13.15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ht="13.15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5" x14ac:dyDescent="0.3">
      <c r="A1607" s="60" t="s">
        <v>5064</v>
      </c>
      <c r="C1607" s="32"/>
      <c r="E1607" s="32"/>
      <c r="F1607" s="32"/>
    </row>
    <row r="1608" spans="1:7" ht="13.15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5" x14ac:dyDescent="0.3">
      <c r="A1609" s="60" t="s">
        <v>5065</v>
      </c>
      <c r="C1609" s="32"/>
      <c r="E1609" s="32"/>
      <c r="F1609" s="32"/>
    </row>
    <row r="1610" spans="1:7" ht="13.15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ht="13.15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ht="13.15" x14ac:dyDescent="0.25">
      <c r="A1612" s="36" t="s">
        <v>2708</v>
      </c>
      <c r="C1612" s="37"/>
      <c r="D1612" s="40" t="s">
        <v>149</v>
      </c>
      <c r="E1612" s="37"/>
      <c r="F1612" s="37"/>
    </row>
    <row r="1613" spans="1:7" ht="13.15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5" x14ac:dyDescent="0.3">
      <c r="A1614" s="60" t="s">
        <v>5066</v>
      </c>
      <c r="C1614" s="32"/>
      <c r="E1614" s="32"/>
      <c r="F1614" s="32"/>
    </row>
    <row r="1615" spans="1:7" ht="13.15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ht="13.15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ht="13.15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ht="13.15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ht="13.15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5" x14ac:dyDescent="0.3">
      <c r="A1620" s="60" t="s">
        <v>5067</v>
      </c>
      <c r="C1620" s="32"/>
      <c r="E1620" s="32"/>
      <c r="F1620" s="32"/>
    </row>
    <row r="1621" spans="1:7" ht="13.15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5" x14ac:dyDescent="0.3">
      <c r="A1622" s="60" t="s">
        <v>5068</v>
      </c>
      <c r="C1622" s="32"/>
      <c r="E1622" s="32"/>
      <c r="F1622" s="32"/>
    </row>
    <row r="1623" spans="1:7" ht="13.15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ht="13.15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ht="13.15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ht="13.15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ht="13.15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ht="13.15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ht="13.15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ht="13.15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ht="13.15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ht="13.15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ht="13.15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5" x14ac:dyDescent="0.3">
      <c r="A1634" s="60" t="s">
        <v>5069</v>
      </c>
      <c r="C1634" s="32"/>
      <c r="E1634" s="32"/>
      <c r="F1634" s="32"/>
    </row>
    <row r="1635" spans="1:6" ht="13.15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5" x14ac:dyDescent="0.3">
      <c r="A1636" s="60" t="s">
        <v>5070</v>
      </c>
      <c r="C1636" s="32"/>
      <c r="E1636" s="32"/>
      <c r="F1636" s="32"/>
    </row>
    <row r="1637" spans="1:6" ht="13.15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5" x14ac:dyDescent="0.3">
      <c r="A1638" s="60" t="s">
        <v>5071</v>
      </c>
      <c r="C1638" s="32"/>
      <c r="E1638" s="32"/>
      <c r="F1638" s="32"/>
    </row>
    <row r="1639" spans="1:6" ht="13.15" x14ac:dyDescent="0.25">
      <c r="A1639" s="36" t="s">
        <v>2744</v>
      </c>
      <c r="C1639" s="37"/>
      <c r="D1639" s="31" t="s">
        <v>189</v>
      </c>
      <c r="E1639" s="37"/>
      <c r="F1639" s="37"/>
    </row>
    <row r="1640" spans="1:6" ht="13.15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5" x14ac:dyDescent="0.3">
      <c r="A1641" s="60" t="s">
        <v>5072</v>
      </c>
      <c r="C1641" s="32"/>
      <c r="D1641" s="32"/>
      <c r="E1641" s="32"/>
      <c r="F1641" s="32"/>
    </row>
    <row r="1642" spans="1:6" ht="13.15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5" x14ac:dyDescent="0.3">
      <c r="A1643" s="60" t="s">
        <v>5073</v>
      </c>
      <c r="D1643" s="32"/>
    </row>
    <row r="1644" spans="1:6" ht="13.15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ht="13.15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ht="13.15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ht="13.15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ht="13.15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ht="13.15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ht="13.15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ht="13.15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5" x14ac:dyDescent="0.3">
      <c r="A1652" s="60" t="s">
        <v>5074</v>
      </c>
      <c r="C1652" s="32"/>
      <c r="D1652" s="32"/>
      <c r="E1652" s="32"/>
      <c r="F1652" s="32"/>
    </row>
    <row r="1653" spans="1:6" ht="13.15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ht="13.15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ht="13.15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ht="13.15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ht="13.15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5" x14ac:dyDescent="0.3">
      <c r="A1658" s="60" t="s">
        <v>5075</v>
      </c>
      <c r="C1658" s="32"/>
      <c r="E1658" s="32"/>
      <c r="F1658" s="32"/>
    </row>
    <row r="1659" spans="1:6" ht="13.15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ht="13.15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5" x14ac:dyDescent="0.3">
      <c r="A1661" s="60" t="s">
        <v>5076</v>
      </c>
      <c r="C1661" s="32"/>
      <c r="E1661" s="32"/>
      <c r="F1661" s="32"/>
    </row>
    <row r="1662" spans="1:6" ht="13.15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ht="13.15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5" x14ac:dyDescent="0.3">
      <c r="A1664" s="60" t="s">
        <v>5077</v>
      </c>
      <c r="C1664" s="32"/>
      <c r="E1664" s="32"/>
      <c r="F1664" s="32"/>
    </row>
    <row r="1665" spans="1:7" ht="13.15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ht="13.15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ht="13.15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ht="13.15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ht="13.15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ht="13.15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ht="13.15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5" x14ac:dyDescent="0.3">
      <c r="A1672" s="60" t="s">
        <v>5078</v>
      </c>
      <c r="C1672" s="32"/>
      <c r="E1672" s="32"/>
      <c r="F1672" s="32"/>
    </row>
    <row r="1673" spans="1:7" ht="13.15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5" x14ac:dyDescent="0.3">
      <c r="A1674" s="60" t="s">
        <v>5079</v>
      </c>
      <c r="C1674" s="32"/>
      <c r="D1674" s="32"/>
      <c r="E1674" s="32"/>
      <c r="F1674" s="32"/>
    </row>
    <row r="1675" spans="1:7" ht="13.15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5" x14ac:dyDescent="0.3">
      <c r="A1676" s="60" t="s">
        <v>5080</v>
      </c>
      <c r="C1676" s="32"/>
      <c r="E1676" s="32"/>
      <c r="F1676" s="32"/>
    </row>
    <row r="1677" spans="1:7" ht="13.15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5" x14ac:dyDescent="0.3">
      <c r="A1678" s="60" t="s">
        <v>5081</v>
      </c>
      <c r="C1678" s="32"/>
      <c r="E1678" s="32"/>
      <c r="F1678" s="32"/>
    </row>
    <row r="1679" spans="1:7" ht="13.15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ht="13.15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ht="13.15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ht="13.15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ht="13.15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5" x14ac:dyDescent="0.3">
      <c r="A1684" s="60" t="s">
        <v>5082</v>
      </c>
      <c r="C1684" s="32"/>
      <c r="E1684" s="32"/>
      <c r="F1684" s="32"/>
    </row>
    <row r="1685" spans="1:7" ht="13.15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ht="13.15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5" x14ac:dyDescent="0.3">
      <c r="A1687" s="60" t="s">
        <v>5083</v>
      </c>
      <c r="C1687" s="32"/>
      <c r="E1687" s="32"/>
      <c r="F1687" s="32"/>
    </row>
    <row r="1688" spans="1:7" ht="13.15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ht="13.15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ht="13.15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ht="13.15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5" x14ac:dyDescent="0.3">
      <c r="A1692" s="60" t="s">
        <v>5084</v>
      </c>
      <c r="C1692" s="32"/>
      <c r="E1692" s="32"/>
      <c r="F1692" s="32"/>
    </row>
    <row r="1693" spans="1:7" ht="13.15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ht="13.15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ht="13.15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ht="13.15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ht="13.15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ht="13.15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5" x14ac:dyDescent="0.3">
      <c r="A1699" s="60" t="s">
        <v>5085</v>
      </c>
      <c r="C1699" s="32"/>
      <c r="E1699" s="32"/>
      <c r="F1699" s="32"/>
    </row>
    <row r="1700" spans="1:7" ht="13.15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ht="13.15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ht="13.15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ht="13.15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ht="13.15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ht="13.15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5" x14ac:dyDescent="0.3">
      <c r="A1706" s="60" t="s">
        <v>5086</v>
      </c>
      <c r="E1706" s="32"/>
      <c r="F1706" s="32"/>
    </row>
    <row r="1707" spans="1:7" ht="13.15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5" x14ac:dyDescent="0.3">
      <c r="A1708" s="60" t="s">
        <v>5087</v>
      </c>
      <c r="C1708" s="32"/>
      <c r="E1708" s="32"/>
      <c r="F1708" s="32"/>
    </row>
    <row r="1709" spans="1:7" ht="13.15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ht="13.15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ht="13.15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5" x14ac:dyDescent="0.3">
      <c r="A1712" s="60" t="s">
        <v>5088</v>
      </c>
      <c r="C1712" s="32"/>
      <c r="E1712" s="32"/>
      <c r="F1712" s="32"/>
    </row>
    <row r="1713" spans="1:7" ht="13.15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ht="13.15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ht="13.15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ht="13.15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ht="13.15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5" x14ac:dyDescent="0.3">
      <c r="A1718" s="60" t="s">
        <v>5089</v>
      </c>
      <c r="C1718" s="32"/>
      <c r="E1718" s="32"/>
      <c r="F1718" s="32"/>
    </row>
    <row r="1719" spans="1:7" ht="13.15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ht="13.15" x14ac:dyDescent="0.25">
      <c r="A1720" s="36" t="s">
        <v>2861</v>
      </c>
      <c r="C1720" s="37"/>
      <c r="D1720" s="32" t="s">
        <v>157</v>
      </c>
      <c r="E1720" s="37"/>
      <c r="F1720" s="37"/>
    </row>
    <row r="1721" spans="1:7" ht="13.15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5" x14ac:dyDescent="0.3">
      <c r="A1722" s="60" t="s">
        <v>5090</v>
      </c>
      <c r="C1722" s="32"/>
      <c r="E1722" s="32"/>
      <c r="F1722" s="32"/>
    </row>
    <row r="1723" spans="1:7" ht="13.15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ht="13.15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5" x14ac:dyDescent="0.3">
      <c r="A1725" s="60" t="s">
        <v>5091</v>
      </c>
      <c r="C1725" s="32"/>
      <c r="E1725" s="32"/>
      <c r="F1725" s="32"/>
    </row>
    <row r="1726" spans="1:7" ht="14.45" x14ac:dyDescent="0.3">
      <c r="A1726" s="60" t="s">
        <v>5092</v>
      </c>
      <c r="C1726" s="32"/>
      <c r="E1726" s="32"/>
      <c r="F1726" s="32"/>
    </row>
    <row r="1727" spans="1:7" ht="13.15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ht="13.15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ht="13.15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5" x14ac:dyDescent="0.3">
      <c r="A1730" s="60" t="s">
        <v>5093</v>
      </c>
      <c r="C1730" s="32"/>
      <c r="E1730" s="32"/>
      <c r="F1730" s="32"/>
    </row>
    <row r="1731" spans="1:7" ht="14.45" x14ac:dyDescent="0.3">
      <c r="A1731" s="60" t="s">
        <v>5094</v>
      </c>
      <c r="C1731" s="32"/>
      <c r="D1731" s="32"/>
      <c r="E1731" s="32"/>
      <c r="F1731" s="32"/>
    </row>
    <row r="1732" spans="1:7" ht="13.15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ht="13.15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ht="13.15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ht="13.15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ht="13.15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ht="13.15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5" x14ac:dyDescent="0.3">
      <c r="A1738" s="60" t="s">
        <v>5095</v>
      </c>
      <c r="C1738" s="32"/>
      <c r="E1738" s="32"/>
      <c r="F1738" s="32"/>
    </row>
    <row r="1739" spans="1:7" ht="13.15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ht="13.15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ht="13.15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5" x14ac:dyDescent="0.3">
      <c r="A1742" s="60" t="s">
        <v>5096</v>
      </c>
      <c r="C1742" s="32"/>
      <c r="E1742" s="32"/>
      <c r="F1742" s="32"/>
    </row>
    <row r="1743" spans="1:7" ht="13.15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5" x14ac:dyDescent="0.3">
      <c r="A1744" s="60" t="s">
        <v>5097</v>
      </c>
      <c r="C1744" s="32"/>
      <c r="E1744" s="32"/>
      <c r="F1744" s="32"/>
    </row>
    <row r="1745" spans="1:6" ht="13.15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ht="13.15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5" x14ac:dyDescent="0.3">
      <c r="A1747" s="60" t="s">
        <v>5098</v>
      </c>
      <c r="C1747" s="32"/>
      <c r="E1747" s="32"/>
      <c r="F1747" s="32"/>
    </row>
    <row r="1748" spans="1:6" ht="13.15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5" x14ac:dyDescent="0.3">
      <c r="A1749" s="60" t="s">
        <v>5099</v>
      </c>
      <c r="C1749" s="32"/>
      <c r="E1749" s="32"/>
      <c r="F1749" s="32"/>
    </row>
    <row r="1750" spans="1:6" ht="13.15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ht="13.15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ht="13.15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5" x14ac:dyDescent="0.3">
      <c r="A1753" s="60" t="s">
        <v>5100</v>
      </c>
      <c r="C1753" s="32"/>
      <c r="E1753" s="32"/>
      <c r="F1753" s="32"/>
    </row>
    <row r="1754" spans="1:6" ht="13.15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ht="13.15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5" x14ac:dyDescent="0.3">
      <c r="A1756" s="60" t="s">
        <v>5101</v>
      </c>
    </row>
    <row r="1757" spans="1:6" ht="13.15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ht="13.15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5" x14ac:dyDescent="0.3">
      <c r="A1759" s="60" t="s">
        <v>5102</v>
      </c>
    </row>
    <row r="1760" spans="1:6" ht="13.15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ht="13.15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5" x14ac:dyDescent="0.3">
      <c r="A1762" s="60" t="s">
        <v>5103</v>
      </c>
      <c r="C1762" s="32"/>
      <c r="E1762" s="32"/>
      <c r="F1762" s="32"/>
    </row>
    <row r="1763" spans="1:7" ht="13.15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ht="13.15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ht="13.15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5" x14ac:dyDescent="0.3">
      <c r="A1766" s="60" t="s">
        <v>5104</v>
      </c>
      <c r="C1766" s="32"/>
      <c r="E1766" s="32"/>
      <c r="F1766" s="32"/>
    </row>
    <row r="1767" spans="1:7" ht="13.15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ht="13.15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ht="13.15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ht="13.15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5" x14ac:dyDescent="0.3">
      <c r="A1771" s="60" t="s">
        <v>5105</v>
      </c>
      <c r="C1771" s="32"/>
      <c r="E1771" s="32"/>
      <c r="F1771" s="32"/>
    </row>
    <row r="1772" spans="1:7" ht="13.15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5" x14ac:dyDescent="0.3">
      <c r="A1773" s="60" t="s">
        <v>5106</v>
      </c>
      <c r="C1773" s="32"/>
      <c r="E1773" s="32"/>
      <c r="F1773" s="32"/>
    </row>
    <row r="1774" spans="1:7" ht="13.15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ht="13.15" x14ac:dyDescent="0.25">
      <c r="A1775" s="36" t="s">
        <v>2927</v>
      </c>
      <c r="C1775" s="37"/>
      <c r="D1775" s="40" t="s">
        <v>149</v>
      </c>
      <c r="E1775" s="37"/>
      <c r="F1775" s="37"/>
    </row>
    <row r="1776" spans="1:7" ht="13.15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ht="13.15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5" x14ac:dyDescent="0.3">
      <c r="A1778" s="60" t="s">
        <v>5107</v>
      </c>
      <c r="C1778" s="32"/>
      <c r="E1778" s="32"/>
      <c r="F1778" s="32"/>
    </row>
    <row r="1779" spans="1:7" ht="13.15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5" x14ac:dyDescent="0.3">
      <c r="A1780" s="60" t="s">
        <v>5108</v>
      </c>
      <c r="C1780" s="32"/>
      <c r="E1780" s="32"/>
      <c r="F1780" s="32"/>
    </row>
    <row r="1781" spans="1:7" ht="13.15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5" x14ac:dyDescent="0.3">
      <c r="A1782" s="60" t="s">
        <v>5109</v>
      </c>
      <c r="C1782" s="32"/>
      <c r="E1782" s="32"/>
      <c r="F1782" s="32"/>
    </row>
    <row r="1783" spans="1:7" ht="13.15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ht="13.15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5" x14ac:dyDescent="0.3">
      <c r="A1785" s="60" t="s">
        <v>5110</v>
      </c>
      <c r="C1785" s="32"/>
      <c r="E1785" s="32"/>
      <c r="F1785" s="32"/>
    </row>
    <row r="1786" spans="1:7" ht="13.15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ht="13.15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5" x14ac:dyDescent="0.3">
      <c r="A1788" s="60" t="s">
        <v>5111</v>
      </c>
      <c r="C1788" s="32"/>
      <c r="E1788" s="32"/>
      <c r="F1788" s="32"/>
    </row>
    <row r="1789" spans="1:7" ht="14.45" x14ac:dyDescent="0.3">
      <c r="A1789" s="60" t="s">
        <v>5112</v>
      </c>
      <c r="C1789" s="32"/>
      <c r="E1789" s="32"/>
      <c r="F1789" s="32"/>
    </row>
    <row r="1790" spans="1:7" ht="13.15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ht="13.15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ht="13.15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ht="13.15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ht="13.15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ht="13.15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5" x14ac:dyDescent="0.3">
      <c r="A1796" s="60" t="s">
        <v>5113</v>
      </c>
      <c r="C1796" s="32"/>
      <c r="E1796" s="32"/>
      <c r="F1796" s="32"/>
    </row>
    <row r="1797" spans="1:7" ht="14.45" x14ac:dyDescent="0.3">
      <c r="A1797" s="60" t="s">
        <v>5114</v>
      </c>
      <c r="C1797" s="32"/>
      <c r="E1797" s="32"/>
      <c r="F1797" s="32"/>
    </row>
    <row r="1798" spans="1:7" ht="13.15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ht="13.15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5" x14ac:dyDescent="0.3">
      <c r="A1800" s="60" t="s">
        <v>5115</v>
      </c>
      <c r="C1800" s="32"/>
      <c r="E1800" s="32"/>
      <c r="F1800" s="32"/>
    </row>
    <row r="1801" spans="1:7" ht="13.15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5" x14ac:dyDescent="0.3">
      <c r="A1802" s="60" t="s">
        <v>5116</v>
      </c>
      <c r="C1802" s="32"/>
      <c r="E1802" s="32"/>
      <c r="F1802" s="32"/>
    </row>
    <row r="1803" spans="1:7" ht="13.15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ht="13.15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5" x14ac:dyDescent="0.3">
      <c r="A1805" s="60" t="s">
        <v>5117</v>
      </c>
      <c r="C1805" s="32"/>
      <c r="E1805" s="32"/>
      <c r="F1805" s="32"/>
    </row>
    <row r="1806" spans="1:7" ht="13.15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ht="13.15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5" x14ac:dyDescent="0.3">
      <c r="A1808" s="60" t="s">
        <v>5118</v>
      </c>
      <c r="C1808" s="32"/>
      <c r="E1808" s="32"/>
      <c r="F1808" s="32"/>
    </row>
    <row r="1809" spans="1:7" ht="13.15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ht="13.15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ht="13.15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ht="13.15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ht="13.15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ht="13.15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ht="13.15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ht="13.15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ht="13.15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ht="13.15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5" x14ac:dyDescent="0.3">
      <c r="A1819" s="60" t="s">
        <v>5119</v>
      </c>
      <c r="C1819" s="32"/>
      <c r="E1819" s="32"/>
      <c r="F1819" s="32"/>
    </row>
    <row r="1820" spans="1:7" ht="13.15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ht="13.15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ht="13.15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5" x14ac:dyDescent="0.3">
      <c r="A1823" s="60" t="s">
        <v>5120</v>
      </c>
      <c r="C1823" s="32"/>
      <c r="E1823" s="32"/>
      <c r="F1823" s="32"/>
    </row>
    <row r="1824" spans="1:7" ht="13.15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ht="13.15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ht="13.15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5" x14ac:dyDescent="0.3">
      <c r="A1827" s="60" t="s">
        <v>5121</v>
      </c>
      <c r="C1827" s="32"/>
      <c r="E1827" s="32"/>
      <c r="F1827" s="32"/>
    </row>
    <row r="1828" spans="1:7" ht="13.15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ht="13.15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ht="13.15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5" x14ac:dyDescent="0.3">
      <c r="A1831" s="60" t="s">
        <v>5122</v>
      </c>
      <c r="C1831" s="32"/>
      <c r="E1831" s="32"/>
      <c r="F1831" s="32"/>
    </row>
    <row r="1832" spans="1:7" ht="13.15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5" x14ac:dyDescent="0.3">
      <c r="A1833" s="60" t="s">
        <v>5123</v>
      </c>
      <c r="C1833" s="32"/>
      <c r="E1833" s="32"/>
      <c r="F1833" s="32"/>
    </row>
    <row r="1834" spans="1:7" ht="13.15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5" x14ac:dyDescent="0.3">
      <c r="A1835" s="60" t="s">
        <v>5124</v>
      </c>
      <c r="C1835" s="32"/>
      <c r="E1835" s="32"/>
      <c r="F1835" s="32"/>
    </row>
    <row r="1836" spans="1:7" ht="13.15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ht="13.15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ht="13.15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ht="13.15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ht="13.15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5" x14ac:dyDescent="0.3">
      <c r="A1841" s="60" t="s">
        <v>5125</v>
      </c>
      <c r="C1841" s="32"/>
      <c r="E1841" s="32"/>
      <c r="F1841" s="32"/>
    </row>
    <row r="1842" spans="1:7" ht="13.15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ht="13.15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ht="13.15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ht="13.15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ht="13.15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ht="13.15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ht="13.15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ht="13.15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ht="13.15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5" x14ac:dyDescent="0.3">
      <c r="A1851" s="60" t="s">
        <v>5126</v>
      </c>
      <c r="C1851" s="32"/>
      <c r="E1851" s="32"/>
      <c r="F1851" s="32"/>
    </row>
    <row r="1852" spans="1:7" ht="13.15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5" x14ac:dyDescent="0.3">
      <c r="A1853" s="60" t="s">
        <v>5127</v>
      </c>
      <c r="C1853" s="32"/>
      <c r="E1853" s="32"/>
      <c r="F1853" s="32"/>
    </row>
    <row r="1854" spans="1:7" ht="14.45" x14ac:dyDescent="0.3">
      <c r="A1854" s="60" t="s">
        <v>5128</v>
      </c>
      <c r="C1854" s="32"/>
      <c r="E1854" s="32"/>
      <c r="F1854" s="32"/>
    </row>
    <row r="1855" spans="1:7" ht="13.15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ht="13.15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ht="13.15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5" x14ac:dyDescent="0.3">
      <c r="A1858" s="60" t="s">
        <v>5129</v>
      </c>
    </row>
    <row r="1859" spans="1:6" ht="13.15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5" x14ac:dyDescent="0.3">
      <c r="A1860" s="60" t="s">
        <v>5130</v>
      </c>
      <c r="C1860" s="32"/>
      <c r="E1860" s="32"/>
      <c r="F1860" s="32"/>
    </row>
    <row r="1861" spans="1:6" ht="13.15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5" x14ac:dyDescent="0.3">
      <c r="A1862" s="60" t="s">
        <v>5131</v>
      </c>
      <c r="E1862" s="32"/>
      <c r="F1862" s="32"/>
    </row>
    <row r="1863" spans="1:6" ht="13.15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5" x14ac:dyDescent="0.3">
      <c r="A1864" s="60" t="s">
        <v>5132</v>
      </c>
      <c r="C1864" s="32"/>
      <c r="E1864" s="32"/>
      <c r="F1864" s="32"/>
    </row>
    <row r="1865" spans="1:6" ht="13.15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5" x14ac:dyDescent="0.3">
      <c r="A1866" s="60" t="s">
        <v>5133</v>
      </c>
      <c r="C1866" s="32"/>
      <c r="E1866" s="32"/>
      <c r="F1866" s="32"/>
    </row>
    <row r="1867" spans="1:6" ht="13.15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ht="13.15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ht="13.15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ht="13.15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ht="13.15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ht="13.15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ht="13.15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5" x14ac:dyDescent="0.3">
      <c r="A1874" s="60" t="s">
        <v>5134</v>
      </c>
      <c r="E1874" s="32"/>
      <c r="F1874" s="32"/>
    </row>
    <row r="1875" spans="1:7" ht="13.15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ht="13.15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5" x14ac:dyDescent="0.3">
      <c r="A1877" s="60" t="s">
        <v>5135</v>
      </c>
      <c r="C1877" s="32"/>
      <c r="E1877" s="32"/>
      <c r="F1877" s="32"/>
    </row>
    <row r="1878" spans="1:7" ht="13.15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5" x14ac:dyDescent="0.3">
      <c r="A1879" s="60" t="s">
        <v>5136</v>
      </c>
      <c r="C1879" s="32"/>
      <c r="E1879" s="32"/>
      <c r="F1879" s="32"/>
    </row>
    <row r="1880" spans="1:7" ht="13.15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ht="13.15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ht="13.15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5" x14ac:dyDescent="0.3">
      <c r="A1883" s="60" t="s">
        <v>5137</v>
      </c>
      <c r="E1883" s="32"/>
      <c r="F1883" s="32"/>
    </row>
    <row r="1884" spans="1:7" ht="13.15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ht="13.15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5" x14ac:dyDescent="0.3">
      <c r="A1886" s="60" t="s">
        <v>5138</v>
      </c>
      <c r="E1886" s="32"/>
      <c r="F1886" s="32"/>
    </row>
    <row r="1887" spans="1:7" ht="13.15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ht="13.15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ht="13.15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ht="13.15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5" x14ac:dyDescent="0.3">
      <c r="A1891" s="60" t="s">
        <v>5139</v>
      </c>
      <c r="C1891" s="32"/>
      <c r="E1891" s="32"/>
      <c r="F1891" s="32"/>
    </row>
    <row r="1892" spans="1:7" ht="13.15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ht="13.15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ht="13.15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ht="13.15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ht="13.15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ht="13.15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ht="13.15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ht="13.15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ht="13.15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ht="13.15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ht="13.15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ht="13.15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5" x14ac:dyDescent="0.3">
      <c r="A1904" s="60" t="s">
        <v>5140</v>
      </c>
      <c r="C1904" s="32"/>
      <c r="E1904" s="32"/>
      <c r="F1904" s="32"/>
    </row>
    <row r="1905" spans="1:7" ht="13.15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ht="13.15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5" x14ac:dyDescent="0.3">
      <c r="A1907" s="60" t="s">
        <v>5141</v>
      </c>
      <c r="C1907" s="32"/>
      <c r="E1907" s="32"/>
      <c r="F1907" s="32"/>
    </row>
    <row r="1908" spans="1:7" ht="13.15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ht="13.15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ht="13.15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5" x14ac:dyDescent="0.3">
      <c r="A1911" s="60" t="s">
        <v>5142</v>
      </c>
      <c r="C1911" s="32"/>
      <c r="E1911" s="32"/>
      <c r="F1911" s="32"/>
    </row>
    <row r="1912" spans="1:7" ht="13.15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5" x14ac:dyDescent="0.3">
      <c r="A1913" s="60" t="s">
        <v>5143</v>
      </c>
      <c r="C1913" s="32"/>
      <c r="E1913" s="32"/>
      <c r="F1913" s="32"/>
    </row>
    <row r="1914" spans="1:7" ht="13.15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ht="13.15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5" x14ac:dyDescent="0.3">
      <c r="A1916" s="60" t="s">
        <v>5144</v>
      </c>
      <c r="C1916" s="32"/>
      <c r="E1916" s="32"/>
      <c r="F1916" s="32"/>
    </row>
    <row r="1917" spans="1:7" ht="14.45" x14ac:dyDescent="0.3">
      <c r="A1917" s="60" t="s">
        <v>5145</v>
      </c>
      <c r="C1917" s="32"/>
      <c r="E1917" s="32"/>
      <c r="F1917" s="32"/>
    </row>
    <row r="1918" spans="1:7" ht="13.15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ht="13.15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ht="13.15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ht="13.15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5" x14ac:dyDescent="0.3">
      <c r="A1922" s="60" t="s">
        <v>5146</v>
      </c>
      <c r="E1922" s="32"/>
      <c r="F1922" s="32"/>
    </row>
    <row r="1923" spans="1:7" ht="13.15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ht="13.15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5" x14ac:dyDescent="0.3">
      <c r="A1925" s="60" t="s">
        <v>5147</v>
      </c>
      <c r="C1925" s="32"/>
      <c r="E1925" s="32"/>
      <c r="F1925" s="32"/>
    </row>
    <row r="1926" spans="1:7" ht="13.15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5" x14ac:dyDescent="0.3">
      <c r="A1927" s="60" t="s">
        <v>5148</v>
      </c>
      <c r="C1927" s="32"/>
      <c r="E1927" s="32"/>
      <c r="F1927" s="32"/>
    </row>
    <row r="1928" spans="1:7" ht="13.15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5" x14ac:dyDescent="0.3">
      <c r="A1929" s="60" t="s">
        <v>5149</v>
      </c>
      <c r="C1929" s="32"/>
      <c r="E1929" s="32"/>
      <c r="F1929" s="32"/>
    </row>
    <row r="1930" spans="1:7" ht="13.15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ht="13.15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ht="13.15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ht="13.15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5" x14ac:dyDescent="0.3">
      <c r="A1934" s="60" t="s">
        <v>5150</v>
      </c>
      <c r="C1934" s="32"/>
      <c r="E1934" s="32"/>
      <c r="F1934" s="32"/>
    </row>
    <row r="1935" spans="1:7" ht="13.15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ht="13.15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ht="13.15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ht="13.15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5" x14ac:dyDescent="0.3">
      <c r="A1939" s="60" t="s">
        <v>5151</v>
      </c>
      <c r="C1939" s="32"/>
      <c r="E1939" s="32"/>
      <c r="F1939" s="32"/>
    </row>
    <row r="1940" spans="1:7" ht="14.45" x14ac:dyDescent="0.3">
      <c r="A1940" s="60" t="s">
        <v>5152</v>
      </c>
      <c r="C1940" s="32"/>
      <c r="E1940" s="32"/>
      <c r="F1940" s="32"/>
    </row>
    <row r="1941" spans="1:7" ht="13.15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ht="13.15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ht="13.15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5" x14ac:dyDescent="0.3">
      <c r="A1944" s="60" t="s">
        <v>5153</v>
      </c>
      <c r="C1944" s="32"/>
      <c r="E1944" s="32"/>
      <c r="F1944" s="32"/>
    </row>
    <row r="1945" spans="1:7" ht="13.15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ht="13.15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ht="13.15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5" x14ac:dyDescent="0.3">
      <c r="A1948" s="60" t="s">
        <v>5154</v>
      </c>
      <c r="C1948" s="32"/>
      <c r="E1948" s="32"/>
      <c r="F1948" s="32"/>
    </row>
    <row r="1949" spans="1:7" ht="13.15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ht="13.15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ht="13.15" x14ac:dyDescent="0.25">
      <c r="A1951" s="36" t="s">
        <v>3159</v>
      </c>
      <c r="C1951" s="37"/>
      <c r="D1951" s="40" t="s">
        <v>149</v>
      </c>
      <c r="E1951" s="37"/>
      <c r="F1951" s="37"/>
    </row>
    <row r="1952" spans="1:7" ht="13.15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ht="13.15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5" x14ac:dyDescent="0.3">
      <c r="A1954" s="60" t="s">
        <v>5155</v>
      </c>
      <c r="C1954" s="32"/>
      <c r="E1954" s="32"/>
      <c r="F1954" s="32"/>
    </row>
    <row r="1955" spans="1:7" ht="13.15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ht="13.15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ht="13.15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ht="13.15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ht="13.15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ht="13.15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ht="13.15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ht="13.15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5" x14ac:dyDescent="0.3">
      <c r="A1963" s="60" t="s">
        <v>5156</v>
      </c>
      <c r="C1963" s="32"/>
      <c r="E1963" s="32"/>
      <c r="F1963" s="32"/>
    </row>
    <row r="1964" spans="1:7" ht="13.15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5" x14ac:dyDescent="0.3">
      <c r="A1965" s="60" t="s">
        <v>5157</v>
      </c>
      <c r="E1965" s="32"/>
      <c r="F1965" s="32"/>
    </row>
    <row r="1966" spans="1:7" ht="13.15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ht="13.15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ht="13.15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ht="13.15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ht="13.15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ht="13.15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ht="13.15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ht="13.15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ht="13.15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ht="13.15" x14ac:dyDescent="0.25">
      <c r="A1975" s="36" t="s">
        <v>3194</v>
      </c>
      <c r="C1975" s="37"/>
      <c r="D1975" s="31" t="s">
        <v>189</v>
      </c>
      <c r="E1975" s="37"/>
      <c r="F1975" s="37"/>
    </row>
    <row r="1976" spans="1:7" ht="13.15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5" x14ac:dyDescent="0.3">
      <c r="A1977" s="60" t="s">
        <v>5158</v>
      </c>
    </row>
    <row r="1978" spans="1:7" ht="13.15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ht="13.15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5" x14ac:dyDescent="0.3">
      <c r="A1980" s="60" t="s">
        <v>5159</v>
      </c>
      <c r="C1980" s="32"/>
      <c r="E1980" s="32"/>
      <c r="F1980" s="32"/>
    </row>
    <row r="1981" spans="1:7" ht="13.15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ht="13.15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5" x14ac:dyDescent="0.3">
      <c r="A1983" s="60" t="s">
        <v>5160</v>
      </c>
      <c r="C1983" s="32"/>
      <c r="E1983" s="32"/>
      <c r="F1983" s="32"/>
    </row>
    <row r="1984" spans="1:7" ht="13.15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ht="13.15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ht="13.15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5" x14ac:dyDescent="0.3">
      <c r="A1987" s="60" t="s">
        <v>5161</v>
      </c>
      <c r="C1987" s="32"/>
      <c r="E1987" s="32"/>
      <c r="F1987" s="32"/>
    </row>
    <row r="1988" spans="1:7" ht="13.15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5" x14ac:dyDescent="0.3">
      <c r="A1989" s="60" t="s">
        <v>5162</v>
      </c>
      <c r="C1989" s="32"/>
      <c r="E1989" s="32"/>
      <c r="F1989" s="32"/>
    </row>
    <row r="1990" spans="1:7" ht="13.15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5" x14ac:dyDescent="0.3">
      <c r="A1991" s="60" t="s">
        <v>5163</v>
      </c>
      <c r="C1991" s="32"/>
      <c r="E1991" s="32"/>
      <c r="F1991" s="32"/>
    </row>
    <row r="1992" spans="1:7" ht="13.15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ht="13.15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5" x14ac:dyDescent="0.3">
      <c r="A1994" s="60" t="s">
        <v>5164</v>
      </c>
      <c r="C1994" s="32"/>
      <c r="E1994" s="32"/>
      <c r="F1994" s="32"/>
    </row>
    <row r="1995" spans="1:7" ht="13.15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ht="13.15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ht="13.15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5" x14ac:dyDescent="0.3">
      <c r="A1998" s="60" t="s">
        <v>5165</v>
      </c>
      <c r="C1998" s="32"/>
      <c r="E1998" s="32"/>
      <c r="F1998" s="32"/>
    </row>
    <row r="1999" spans="1:7" ht="13.15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5" x14ac:dyDescent="0.3">
      <c r="A2000" s="60" t="s">
        <v>5166</v>
      </c>
      <c r="B2000" s="32"/>
      <c r="C2000" s="32"/>
      <c r="D2000" s="32"/>
      <c r="E2000" s="32"/>
      <c r="F2000" s="32"/>
    </row>
    <row r="2001" spans="1:7" ht="13.15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ht="13.15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5" x14ac:dyDescent="0.3">
      <c r="A2003" s="60" t="s">
        <v>5167</v>
      </c>
      <c r="E2003" s="32"/>
      <c r="F2003" s="32"/>
    </row>
    <row r="2004" spans="1:7" ht="13.15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ht="13.15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5" x14ac:dyDescent="0.3">
      <c r="A2006" s="60" t="s">
        <v>5168</v>
      </c>
      <c r="C2006" s="32"/>
      <c r="E2006" s="32"/>
      <c r="F2006" s="32"/>
    </row>
    <row r="2007" spans="1:7" ht="13.15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ht="13.15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ht="13.15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5" x14ac:dyDescent="0.3">
      <c r="A2010" s="60" t="s">
        <v>5169</v>
      </c>
      <c r="C2010" s="32"/>
      <c r="E2010" s="32"/>
      <c r="F2010" s="32"/>
    </row>
    <row r="2011" spans="1:7" ht="14.45" x14ac:dyDescent="0.3">
      <c r="A2011" s="60" t="s">
        <v>5170</v>
      </c>
      <c r="C2011" s="32"/>
      <c r="E2011" s="32"/>
      <c r="F2011" s="32"/>
    </row>
    <row r="2012" spans="1:7" ht="13.15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ht="13.15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ht="13.15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ht="13.15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ht="13.15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ht="13.15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5" x14ac:dyDescent="0.3">
      <c r="A2018" s="60" t="s">
        <v>5171</v>
      </c>
      <c r="C2018" s="32"/>
      <c r="E2018" s="32"/>
      <c r="F2018" s="32"/>
    </row>
    <row r="2019" spans="1:7" ht="13.15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5" x14ac:dyDescent="0.3">
      <c r="A2020" s="60" t="s">
        <v>5172</v>
      </c>
      <c r="C2020" s="32"/>
      <c r="E2020" s="32"/>
      <c r="F2020" s="32"/>
    </row>
    <row r="2021" spans="1:7" ht="13.15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5" x14ac:dyDescent="0.3">
      <c r="A2022" s="60" t="s">
        <v>5173</v>
      </c>
      <c r="C2022" s="32"/>
      <c r="E2022" s="32"/>
      <c r="F2022" s="32"/>
    </row>
    <row r="2023" spans="1:7" ht="13.15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ht="13.15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ht="13.15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ht="13.15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ht="13.15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ht="13.15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ht="13.15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ht="13.15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ht="13.15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ht="13.15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ht="13.15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5" x14ac:dyDescent="0.3">
      <c r="A2034" s="60" t="s">
        <v>5174</v>
      </c>
      <c r="C2034" s="32"/>
      <c r="E2034" s="32"/>
      <c r="F2034" s="32"/>
    </row>
    <row r="2035" spans="1:7" ht="13.15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ht="13.15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ht="13.15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ht="13.15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ht="13.15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5" x14ac:dyDescent="0.3">
      <c r="A2040" s="60" t="s">
        <v>5175</v>
      </c>
      <c r="C2040" s="32"/>
      <c r="E2040" s="32"/>
      <c r="F2040" s="32"/>
    </row>
    <row r="2041" spans="1:7" ht="13.15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ht="13.15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5" x14ac:dyDescent="0.3">
      <c r="A2043" s="60" t="s">
        <v>5176</v>
      </c>
      <c r="C2043" s="32"/>
      <c r="D2043" s="32"/>
      <c r="E2043" s="32"/>
      <c r="F2043" s="32"/>
    </row>
    <row r="2044" spans="1:7" ht="13.15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5" x14ac:dyDescent="0.3">
      <c r="A2045" s="60" t="s">
        <v>5177</v>
      </c>
      <c r="C2045" s="32"/>
      <c r="E2045" s="32"/>
      <c r="F2045" s="32"/>
    </row>
    <row r="2046" spans="1:7" ht="13.15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ht="13.15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5" x14ac:dyDescent="0.3">
      <c r="A2048" s="60" t="s">
        <v>5178</v>
      </c>
      <c r="C2048" s="32"/>
      <c r="D2048" s="32"/>
      <c r="E2048" s="32"/>
      <c r="F2048" s="32"/>
    </row>
    <row r="2049" spans="1:7" ht="13.15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5" x14ac:dyDescent="0.3">
      <c r="A2050" s="60" t="s">
        <v>5179</v>
      </c>
      <c r="C2050" s="32"/>
      <c r="E2050" s="32"/>
      <c r="F2050" s="32"/>
    </row>
    <row r="2051" spans="1:7" ht="13.15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ht="13.15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ht="13.15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5" x14ac:dyDescent="0.3">
      <c r="A2054" s="60" t="s">
        <v>5180</v>
      </c>
      <c r="C2054" s="32"/>
      <c r="E2054" s="32"/>
      <c r="F2054" s="32"/>
    </row>
    <row r="2055" spans="1:7" ht="13.15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ht="13.15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5" x14ac:dyDescent="0.3">
      <c r="A2057" s="60" t="s">
        <v>5181</v>
      </c>
      <c r="C2057" s="32"/>
      <c r="E2057" s="32"/>
      <c r="F2057" s="32"/>
    </row>
    <row r="2058" spans="1:7" ht="13.15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ht="13.15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5" x14ac:dyDescent="0.3">
      <c r="A2060" s="60" t="s">
        <v>5182</v>
      </c>
      <c r="C2060" s="32"/>
      <c r="E2060" s="32"/>
      <c r="F2060" s="32"/>
    </row>
    <row r="2061" spans="1:7" ht="13.15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ht="13.15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ht="13.15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ht="13.15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ht="13.15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ht="13.15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5" x14ac:dyDescent="0.3">
      <c r="A2067" s="60" t="s">
        <v>5183</v>
      </c>
      <c r="C2067" s="32"/>
      <c r="E2067" s="32"/>
      <c r="F2067" s="32"/>
    </row>
    <row r="2068" spans="1:6" ht="13.15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ht="13.15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ht="13.15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ht="13.15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ht="13.15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5" x14ac:dyDescent="0.3">
      <c r="A2073" s="60" t="s">
        <v>5184</v>
      </c>
      <c r="C2073" s="32"/>
      <c r="E2073" s="32"/>
      <c r="F2073" s="32"/>
    </row>
    <row r="2074" spans="1:6" ht="13.15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5" x14ac:dyDescent="0.3">
      <c r="A2075" s="60" t="s">
        <v>5185</v>
      </c>
      <c r="C2075" s="32"/>
      <c r="E2075" s="32"/>
      <c r="F2075" s="32"/>
    </row>
    <row r="2076" spans="1:6" ht="13.15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5" x14ac:dyDescent="0.3">
      <c r="A2077" s="60" t="s">
        <v>5186</v>
      </c>
      <c r="C2077" s="32"/>
      <c r="E2077" s="32"/>
      <c r="F2077" s="32"/>
    </row>
    <row r="2078" spans="1:6" ht="13.15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ht="13.15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ht="13.15" x14ac:dyDescent="0.25">
      <c r="A2080" s="36" t="s">
        <v>3332</v>
      </c>
      <c r="C2080" s="37"/>
      <c r="D2080" s="40" t="s">
        <v>149</v>
      </c>
      <c r="E2080" s="37"/>
      <c r="F2080" s="37"/>
    </row>
    <row r="2081" spans="1:7" ht="13.15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5" x14ac:dyDescent="0.3">
      <c r="A2082" s="60" t="s">
        <v>5187</v>
      </c>
      <c r="C2082" s="32"/>
      <c r="E2082" s="32"/>
      <c r="F2082" s="32"/>
    </row>
    <row r="2083" spans="1:7" ht="13.15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ht="13.15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5" x14ac:dyDescent="0.3">
      <c r="A2085" s="60" t="s">
        <v>5188</v>
      </c>
      <c r="C2085" s="32"/>
      <c r="E2085" s="32"/>
      <c r="F2085" s="32"/>
    </row>
    <row r="2086" spans="1:7" ht="13.15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ht="13.15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ht="13.15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5" x14ac:dyDescent="0.3">
      <c r="A2089" s="60" t="s">
        <v>5189</v>
      </c>
      <c r="E2089" s="32"/>
      <c r="F2089" s="32"/>
    </row>
    <row r="2090" spans="1:7" ht="14.45" x14ac:dyDescent="0.3">
      <c r="A2090" s="60" t="s">
        <v>5190</v>
      </c>
      <c r="C2090" s="32"/>
      <c r="E2090" s="32"/>
      <c r="F2090" s="32"/>
    </row>
    <row r="2091" spans="1:7" ht="13.15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ht="13.15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ht="13.15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ht="13.15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5" x14ac:dyDescent="0.3">
      <c r="A2095" s="60" t="s">
        <v>5191</v>
      </c>
      <c r="C2095" s="32"/>
      <c r="E2095" s="32"/>
      <c r="F2095" s="32"/>
    </row>
    <row r="2096" spans="1:7" ht="13.15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ht="13.15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5" x14ac:dyDescent="0.3">
      <c r="A2098" s="60" t="s">
        <v>5192</v>
      </c>
      <c r="C2098" s="32"/>
      <c r="E2098" s="32"/>
      <c r="F2098" s="32"/>
    </row>
    <row r="2099" spans="1:7" ht="13.15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5" x14ac:dyDescent="0.3">
      <c r="A2100" s="60" t="s">
        <v>5193</v>
      </c>
      <c r="C2100" s="32"/>
      <c r="E2100" s="32"/>
      <c r="F2100" s="32"/>
    </row>
    <row r="2101" spans="1:7" ht="14.45" x14ac:dyDescent="0.3">
      <c r="A2101" s="60" t="s">
        <v>5194</v>
      </c>
      <c r="E2101" s="32"/>
      <c r="F2101" s="32"/>
    </row>
    <row r="2102" spans="1:7" ht="13.15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ht="13.15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ht="13.15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5" x14ac:dyDescent="0.3">
      <c r="A2105" s="60" t="s">
        <v>5195</v>
      </c>
      <c r="E2105" s="32"/>
      <c r="F2105" s="32"/>
    </row>
    <row r="2106" spans="1:7" ht="13.15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ht="13.15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ht="13.15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ht="13.15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ht="13.15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5" x14ac:dyDescent="0.3">
      <c r="A2111" s="60" t="s">
        <v>5196</v>
      </c>
      <c r="C2111" s="32"/>
      <c r="E2111" s="32"/>
      <c r="F2111" s="32"/>
    </row>
    <row r="2112" spans="1:7" ht="13.15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ht="13.15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5" x14ac:dyDescent="0.3">
      <c r="A2114" s="60" t="s">
        <v>5197</v>
      </c>
      <c r="C2114" s="32"/>
      <c r="E2114" s="32"/>
      <c r="F2114" s="32"/>
    </row>
    <row r="2115" spans="1:7" ht="13.15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ht="13.15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ht="13.15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ht="13.15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ht="13.15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ht="13.15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ht="13.15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ht="13.15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ht="13.15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ht="13.15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5" x14ac:dyDescent="0.3">
      <c r="A2125" s="60" t="s">
        <v>5198</v>
      </c>
      <c r="C2125" s="32"/>
      <c r="E2125" s="32"/>
      <c r="F2125" s="32"/>
    </row>
    <row r="2126" spans="1:7" ht="13.15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ht="13.15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ht="13.15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ht="13.15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ht="13.15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ht="13.15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ht="13.15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ht="13.15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ht="13.15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ht="13.15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ht="13.15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ht="13.15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ht="13.15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ht="13.15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5" x14ac:dyDescent="0.3">
      <c r="A2140" s="60" t="s">
        <v>5199</v>
      </c>
      <c r="C2140" s="32"/>
      <c r="E2140" s="32"/>
      <c r="F2140" s="32"/>
    </row>
    <row r="2141" spans="1:7" ht="13.15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ht="13.15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ht="13.15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ht="13.15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ht="13.15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ht="13.15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ht="13.15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ht="13.15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ht="13.15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ht="13.15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ht="13.15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ht="13.15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ht="13.15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ht="13.15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ht="13.15" x14ac:dyDescent="0.25">
      <c r="A2155" s="36" t="s">
        <v>3446</v>
      </c>
      <c r="C2155" s="37"/>
      <c r="D2155" s="31" t="s">
        <v>189</v>
      </c>
      <c r="E2155" s="37"/>
      <c r="F2155" s="37"/>
    </row>
    <row r="2156" spans="1:7" ht="13.15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ht="13.15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ht="13.15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ht="13.15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5" x14ac:dyDescent="0.3">
      <c r="A2160" s="60" t="s">
        <v>5200</v>
      </c>
      <c r="C2160" s="32"/>
      <c r="E2160" s="32"/>
      <c r="F2160" s="32"/>
    </row>
    <row r="2161" spans="1:7" ht="13.15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ht="13.15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ht="13.15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ht="13.15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ht="13.15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5" x14ac:dyDescent="0.3">
      <c r="A2166" s="60" t="s">
        <v>5201</v>
      </c>
      <c r="C2166" s="32"/>
      <c r="E2166" s="32"/>
      <c r="F2166" s="32"/>
    </row>
    <row r="2167" spans="1:7" ht="13.15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5" x14ac:dyDescent="0.3">
      <c r="A2168" s="60" t="s">
        <v>5202</v>
      </c>
      <c r="C2168" s="32"/>
      <c r="E2168" s="32"/>
      <c r="F2168" s="32"/>
    </row>
    <row r="2169" spans="1:7" ht="13.15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ht="13.15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ht="13.15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ht="13.15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5" x14ac:dyDescent="0.3">
      <c r="A2173" s="60" t="s">
        <v>5203</v>
      </c>
      <c r="C2173" s="32"/>
      <c r="E2173" s="32"/>
      <c r="F2173" s="32"/>
    </row>
    <row r="2174" spans="1:7" ht="13.15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ht="13.15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ht="13.15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ht="13.15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5" x14ac:dyDescent="0.3">
      <c r="A2178" s="60" t="s">
        <v>5204</v>
      </c>
      <c r="C2178" s="32"/>
      <c r="E2178" s="32"/>
      <c r="F2178" s="32"/>
    </row>
    <row r="2179" spans="1:7" ht="13.15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ht="13.15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ht="13.15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ht="13.15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ht="13.15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ht="13.15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5" x14ac:dyDescent="0.3">
      <c r="A2185" s="60" t="s">
        <v>5205</v>
      </c>
      <c r="C2185" s="32"/>
      <c r="E2185" s="32"/>
      <c r="F2185" s="32"/>
    </row>
    <row r="2186" spans="1:7" ht="13.15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ht="13.15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ht="13.15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ht="13.15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5" x14ac:dyDescent="0.3">
      <c r="A2190" s="60" t="s">
        <v>5206</v>
      </c>
      <c r="C2190" s="32"/>
      <c r="E2190" s="32"/>
      <c r="F2190" s="32"/>
    </row>
    <row r="2191" spans="1:7" ht="13.15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5" x14ac:dyDescent="0.3">
      <c r="A2192" s="60" t="s">
        <v>5207</v>
      </c>
      <c r="C2192" s="32"/>
      <c r="E2192" s="32"/>
      <c r="F2192" s="32"/>
    </row>
    <row r="2193" spans="1:6" ht="13.15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ht="13.15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ht="13.15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ht="13.15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ht="13.15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ht="13.15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ht="13.15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ht="13.15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ht="13.15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ht="13.15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ht="13.15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5" x14ac:dyDescent="0.3">
      <c r="A2204" s="60" t="s">
        <v>5208</v>
      </c>
      <c r="C2204" s="32"/>
      <c r="E2204" s="32"/>
      <c r="F2204" s="32"/>
    </row>
    <row r="2205" spans="1:6" ht="13.15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ht="13.15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5" x14ac:dyDescent="0.3">
      <c r="A2207" s="60" t="s">
        <v>5209</v>
      </c>
      <c r="C2207" s="32"/>
      <c r="D2207" s="32"/>
      <c r="E2207" s="32"/>
      <c r="F2207" s="32"/>
    </row>
    <row r="2208" spans="1:6" ht="14.45" x14ac:dyDescent="0.3">
      <c r="A2208" s="60" t="s">
        <v>5210</v>
      </c>
      <c r="C2208" s="32"/>
      <c r="E2208" s="32"/>
      <c r="F2208" s="32"/>
    </row>
    <row r="2209" spans="1:7" ht="13.15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ht="13.15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ht="13.15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5" x14ac:dyDescent="0.3">
      <c r="A2212" s="60" t="s">
        <v>5211</v>
      </c>
      <c r="C2212" s="32"/>
      <c r="D2212" s="32"/>
      <c r="E2212" s="32"/>
      <c r="F2212" s="32"/>
    </row>
    <row r="2213" spans="1:7" ht="13.15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5" x14ac:dyDescent="0.3">
      <c r="A2214" s="60" t="s">
        <v>5212</v>
      </c>
      <c r="C2214" s="32"/>
      <c r="E2214" s="32"/>
      <c r="F2214" s="32"/>
    </row>
    <row r="2215" spans="1:7" ht="13.15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5" x14ac:dyDescent="0.3">
      <c r="A2216" s="60" t="s">
        <v>5213</v>
      </c>
      <c r="C2216" s="32"/>
      <c r="E2216" s="32"/>
      <c r="F2216" s="32"/>
    </row>
    <row r="2217" spans="1:7" ht="13.15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ht="13.15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ht="13.15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ht="13.15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ht="13.15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5" x14ac:dyDescent="0.3">
      <c r="A2222" s="60" t="s">
        <v>5214</v>
      </c>
      <c r="C2222" s="32"/>
      <c r="E2222" s="32"/>
      <c r="F2222" s="32"/>
    </row>
    <row r="2223" spans="1:7" ht="13.15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ht="13.15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ht="13.15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5" x14ac:dyDescent="0.3">
      <c r="A2226" s="60" t="s">
        <v>5215</v>
      </c>
      <c r="C2226" s="32"/>
      <c r="E2226" s="32"/>
      <c r="F2226" s="32"/>
    </row>
    <row r="2227" spans="1:7" ht="13.15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ht="13.15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ht="13.15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ht="13.15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ht="13.15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ht="13.15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ht="13.15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ht="13.15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ht="13.15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ht="13.15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ht="13.15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ht="13.15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ht="13.15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ht="13.15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ht="13.15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ht="13.15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ht="13.15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ht="13.15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ht="13.15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ht="13.15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ht="13.15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ht="13.15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ht="13.15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ht="13.15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5" x14ac:dyDescent="0.3">
      <c r="A2251" s="60" t="s">
        <v>5216</v>
      </c>
      <c r="C2251" s="32"/>
      <c r="E2251" s="32"/>
      <c r="F2251" s="32"/>
    </row>
    <row r="2252" spans="1:7" ht="13.15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ht="13.15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ht="13.15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ht="13.15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ht="13.15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ht="13.15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ht="13.15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ht="13.15" x14ac:dyDescent="0.25">
      <c r="A2259" s="36" t="s">
        <v>3603</v>
      </c>
      <c r="C2259" s="37"/>
      <c r="D2259" s="40" t="s">
        <v>149</v>
      </c>
      <c r="E2259" s="37"/>
      <c r="F2259" s="37"/>
    </row>
    <row r="2260" spans="1:7" ht="13.15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ht="13.15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ht="13.15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ht="13.15" x14ac:dyDescent="0.25">
      <c r="A2263" s="36" t="s">
        <v>3610</v>
      </c>
      <c r="C2263" s="37"/>
      <c r="D2263" s="31" t="s">
        <v>149</v>
      </c>
      <c r="E2263" s="37"/>
      <c r="F2263" s="37"/>
    </row>
    <row r="2264" spans="1:7" ht="13.15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ht="13.15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ht="13.15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ht="13.15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ht="13.15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ht="13.15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ht="13.15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ht="13.15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ht="13.15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ht="13.15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5" x14ac:dyDescent="0.3">
      <c r="A2274" s="60" t="s">
        <v>5217</v>
      </c>
      <c r="C2274" s="32"/>
      <c r="E2274" s="32"/>
      <c r="F2274" s="32"/>
    </row>
    <row r="2275" spans="1:7" ht="13.15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ht="13.15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ht="13.15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ht="13.15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5" x14ac:dyDescent="0.3">
      <c r="A2279" s="60" t="s">
        <v>5218</v>
      </c>
      <c r="C2279" s="32"/>
      <c r="E2279" s="32"/>
      <c r="F2279" s="32"/>
    </row>
    <row r="2280" spans="1:7" ht="13.15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5" x14ac:dyDescent="0.3">
      <c r="A2281" s="60" t="s">
        <v>5219</v>
      </c>
      <c r="C2281" s="32"/>
      <c r="E2281" s="32"/>
      <c r="F2281" s="32"/>
    </row>
    <row r="2282" spans="1:7" ht="14.45" x14ac:dyDescent="0.3">
      <c r="A2282" s="60" t="s">
        <v>5220</v>
      </c>
      <c r="C2282" s="32"/>
      <c r="E2282" s="32"/>
      <c r="F2282" s="32"/>
    </row>
    <row r="2283" spans="1:7" ht="13.15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5" x14ac:dyDescent="0.3">
      <c r="A2284" s="60" t="s">
        <v>5221</v>
      </c>
      <c r="C2284" s="32"/>
      <c r="E2284" s="32"/>
      <c r="F2284" s="32"/>
    </row>
    <row r="2285" spans="1:7" ht="13.15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ht="13.15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ht="13.15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ht="13.15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ht="13.15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ht="13.15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ht="13.15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ht="13.15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ht="13.15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ht="13.15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ht="13.15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5" x14ac:dyDescent="0.3">
      <c r="A2296" s="60" t="s">
        <v>5222</v>
      </c>
      <c r="C2296" s="32"/>
      <c r="E2296" s="32"/>
      <c r="F2296" s="32"/>
    </row>
    <row r="2297" spans="1:7" ht="13.15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ht="13.15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ht="13.15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5" x14ac:dyDescent="0.3">
      <c r="A2300" s="60" t="s">
        <v>5223</v>
      </c>
      <c r="C2300" s="32"/>
      <c r="E2300" s="32"/>
      <c r="F2300" s="32"/>
    </row>
    <row r="2301" spans="1:7" ht="14.45" x14ac:dyDescent="0.3">
      <c r="A2301" s="60" t="s">
        <v>5224</v>
      </c>
      <c r="C2301" s="32"/>
      <c r="E2301" s="32"/>
      <c r="F2301" s="32"/>
    </row>
    <row r="2302" spans="1:7" ht="13.15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ht="13.15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ht="13.15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5" x14ac:dyDescent="0.3">
      <c r="A2305" s="60" t="s">
        <v>5225</v>
      </c>
      <c r="B2305" s="32"/>
      <c r="C2305" s="32"/>
      <c r="D2305" s="32"/>
      <c r="E2305" s="32"/>
      <c r="F2305" s="32"/>
    </row>
    <row r="2306" spans="1:7" ht="13.15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ht="13.15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5" x14ac:dyDescent="0.3">
      <c r="A2308" s="60" t="s">
        <v>5226</v>
      </c>
      <c r="C2308" s="32"/>
      <c r="E2308" s="32"/>
      <c r="F2308" s="32"/>
    </row>
    <row r="2309" spans="1:7" ht="14.45" x14ac:dyDescent="0.3">
      <c r="A2309" s="60" t="s">
        <v>5227</v>
      </c>
      <c r="C2309" s="32"/>
      <c r="E2309" s="32"/>
      <c r="F2309" s="32"/>
    </row>
    <row r="2310" spans="1:7" ht="13.15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ht="13.15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ht="13.15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ht="13.15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ht="13.15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ht="13.15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ht="13.15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5" x14ac:dyDescent="0.3">
      <c r="A2317" s="60" t="s">
        <v>5228</v>
      </c>
      <c r="C2317" s="32"/>
      <c r="E2317" s="32"/>
      <c r="F2317" s="32"/>
    </row>
    <row r="2318" spans="1:7" ht="13.15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ht="13.15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ht="13.15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ht="13.15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ht="13.15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ht="13.15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ht="13.15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ht="13.15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5" x14ac:dyDescent="0.3">
      <c r="A2326" s="60" t="s">
        <v>5229</v>
      </c>
      <c r="C2326" s="32"/>
      <c r="E2326" s="32"/>
      <c r="F2326" s="32"/>
    </row>
    <row r="2327" spans="1:7" ht="13.15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ht="13.15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ht="13.15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ht="13.15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ht="13.15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ht="13.15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ht="13.15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ht="13.15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ht="13.15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ht="13.15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ht="13.15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ht="13.15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ht="13.15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ht="13.15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ht="13.15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ht="13.15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ht="13.15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ht="13.15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ht="13.15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ht="13.15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ht="13.15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ht="13.15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ht="13.15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ht="13.15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ht="13.15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ht="13.15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ht="13.15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ht="13.15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ht="13.15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5" x14ac:dyDescent="0.3">
      <c r="A2356" s="60" t="s">
        <v>5230</v>
      </c>
      <c r="C2356" s="32"/>
      <c r="E2356" s="32"/>
      <c r="F2356" s="32"/>
    </row>
    <row r="2357" spans="1:7" ht="13.15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5" x14ac:dyDescent="0.3">
      <c r="A2358" s="60" t="s">
        <v>5231</v>
      </c>
      <c r="C2358" s="32"/>
      <c r="E2358" s="32"/>
      <c r="F2358" s="32"/>
    </row>
    <row r="2359" spans="1:7" ht="13.15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ht="13.15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5" x14ac:dyDescent="0.3">
      <c r="A2361" s="60" t="s">
        <v>5232</v>
      </c>
      <c r="C2361" s="32"/>
      <c r="E2361" s="32"/>
      <c r="F2361" s="32"/>
    </row>
    <row r="2362" spans="1:7" ht="13.15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ht="13.15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5" x14ac:dyDescent="0.3">
      <c r="A2364" s="60" t="s">
        <v>5233</v>
      </c>
      <c r="C2364" s="32"/>
      <c r="E2364" s="32"/>
      <c r="F2364" s="32"/>
    </row>
    <row r="2365" spans="1:7" ht="13.15" x14ac:dyDescent="0.25">
      <c r="A2365" s="36" t="s">
        <v>3758</v>
      </c>
      <c r="C2365" s="37"/>
      <c r="D2365" s="40" t="s">
        <v>149</v>
      </c>
      <c r="E2365" s="37"/>
      <c r="F2365" s="37"/>
    </row>
    <row r="2366" spans="1:7" ht="13.15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5" x14ac:dyDescent="0.3">
      <c r="A2367" s="60" t="s">
        <v>5234</v>
      </c>
      <c r="C2367" s="32"/>
      <c r="E2367" s="32"/>
      <c r="F2367" s="32"/>
    </row>
    <row r="2368" spans="1:7" ht="13.15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5" x14ac:dyDescent="0.3">
      <c r="A2369" s="60" t="s">
        <v>5235</v>
      </c>
      <c r="C2369" s="32"/>
      <c r="E2369" s="32"/>
      <c r="F2369" s="32"/>
    </row>
    <row r="2370" spans="1:7" ht="13.15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5" x14ac:dyDescent="0.3">
      <c r="A2371" s="60" t="s">
        <v>5236</v>
      </c>
      <c r="C2371" s="32"/>
      <c r="E2371" s="32"/>
      <c r="F2371" s="32"/>
    </row>
    <row r="2372" spans="1:7" ht="13.15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ht="13.15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ht="13.15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ht="13.15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ht="13.15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ht="13.15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5" x14ac:dyDescent="0.3">
      <c r="A2378" s="60" t="s">
        <v>5237</v>
      </c>
      <c r="C2378" s="32"/>
      <c r="E2378" s="32"/>
      <c r="F2378" s="32"/>
    </row>
    <row r="2379" spans="1:7" ht="13.15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ht="13.15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ht="13.15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ht="13.15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ht="13.15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ht="13.15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ht="13.15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ht="13.15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ht="13.15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ht="13.15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ht="13.15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ht="13.15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5" x14ac:dyDescent="0.3">
      <c r="A2391" s="60" t="s">
        <v>5238</v>
      </c>
      <c r="C2391" s="32"/>
      <c r="E2391" s="32"/>
      <c r="F2391" s="32"/>
    </row>
    <row r="2392" spans="1:7" ht="13.15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ht="13.15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5" x14ac:dyDescent="0.3">
      <c r="A2394" s="60" t="s">
        <v>5239</v>
      </c>
      <c r="C2394" s="32"/>
      <c r="E2394" s="32"/>
      <c r="F2394" s="32"/>
    </row>
    <row r="2395" spans="1:7" ht="13.15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ht="13.15" x14ac:dyDescent="0.25">
      <c r="A2396" s="36" t="s">
        <v>3804</v>
      </c>
      <c r="C2396" s="32"/>
      <c r="D2396" s="31" t="s">
        <v>149</v>
      </c>
      <c r="E2396" s="37"/>
      <c r="F2396" s="37"/>
    </row>
    <row r="2397" spans="1:7" ht="13.15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ht="13.15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ht="13.15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ht="13.15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ht="13.15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ht="13.15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5" x14ac:dyDescent="0.3">
      <c r="A2403" s="60" t="s">
        <v>5240</v>
      </c>
      <c r="C2403" s="32"/>
      <c r="E2403" s="32"/>
      <c r="F2403" s="32"/>
    </row>
    <row r="2404" spans="1:7" ht="13.15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ht="13.15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ht="13.15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ht="13.15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ht="13.15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ht="13.15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5" x14ac:dyDescent="0.3">
      <c r="A2410" s="60" t="s">
        <v>5241</v>
      </c>
      <c r="C2410" s="32"/>
      <c r="E2410" s="32"/>
      <c r="F2410" s="32"/>
    </row>
    <row r="2411" spans="1:7" ht="13.15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ht="13.15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ht="13.15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ht="13.15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5" x14ac:dyDescent="0.3">
      <c r="A2415" s="60" t="s">
        <v>5242</v>
      </c>
      <c r="C2415" s="32"/>
      <c r="E2415" s="32"/>
      <c r="F2415" s="32"/>
    </row>
    <row r="2416" spans="1:7" ht="13.15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ht="13.15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ht="13.15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ht="13.15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ht="13.15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ht="13.15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ht="13.15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ht="13.15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ht="13.15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ht="13.15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ht="13.15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ht="13.15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ht="13.15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ht="13.15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ht="13.15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ht="13.15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ht="13.15" x14ac:dyDescent="0.25">
      <c r="A2432" s="36" t="s">
        <v>3861</v>
      </c>
      <c r="C2432" s="37"/>
      <c r="D2432" s="31" t="s">
        <v>157</v>
      </c>
      <c r="E2432" s="37"/>
      <c r="F2432" s="37"/>
    </row>
    <row r="2433" spans="1:7" ht="13.15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ht="13.15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ht="13.15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ht="13.15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ht="13.15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ht="13.15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5" x14ac:dyDescent="0.3">
      <c r="A2439" s="60" t="s">
        <v>5243</v>
      </c>
      <c r="C2439" s="32"/>
      <c r="E2439" s="32"/>
      <c r="F2439" s="32"/>
    </row>
    <row r="2440" spans="1:7" ht="13.15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ht="13.15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ht="13.15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ht="13.15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ht="13.15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ht="13.15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ht="13.15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ht="13.15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ht="13.15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5" x14ac:dyDescent="0.3">
      <c r="A2449" s="60" t="s">
        <v>5244</v>
      </c>
      <c r="C2449" s="32"/>
      <c r="E2449" s="32"/>
      <c r="F2449" s="32"/>
    </row>
    <row r="2450" spans="1:13" ht="13.15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ht="13.15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ht="13.15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ht="13.15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5" x14ac:dyDescent="0.3">
      <c r="A2454" s="60" t="s">
        <v>5245</v>
      </c>
      <c r="C2454" s="32"/>
      <c r="E2454" s="32"/>
      <c r="F2454" s="32"/>
    </row>
    <row r="2455" spans="1:13" ht="13.15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ht="13.15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ht="13.15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ht="13.15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ht="13.15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ht="13.15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ht="13.15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ht="13.15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ht="13.15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ht="13.15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5" x14ac:dyDescent="0.3">
      <c r="A2465" s="60" t="s">
        <v>5246</v>
      </c>
      <c r="C2465" s="32"/>
      <c r="E2465" s="32"/>
      <c r="F2465" s="32"/>
    </row>
    <row r="2466" spans="1:7" ht="13.15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ht="13.15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ht="13.15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ht="13.15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5" x14ac:dyDescent="0.3">
      <c r="A2470" s="60" t="s">
        <v>5247</v>
      </c>
      <c r="C2470" s="32"/>
      <c r="E2470" s="32"/>
      <c r="F2470" s="32"/>
    </row>
    <row r="2471" spans="1:7" ht="13.15" x14ac:dyDescent="0.25">
      <c r="A2471" s="36" t="s">
        <v>3923</v>
      </c>
      <c r="C2471" s="32"/>
      <c r="E2471" s="32"/>
      <c r="F2471" s="32"/>
    </row>
    <row r="2472" spans="1:7" ht="13.15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ht="13.15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5" x14ac:dyDescent="0.3">
      <c r="A2474" s="60" t="s">
        <v>5248</v>
      </c>
      <c r="C2474" s="32"/>
      <c r="D2474" s="32"/>
      <c r="E2474" s="32"/>
      <c r="F2474" s="32"/>
    </row>
    <row r="2475" spans="1:7" ht="13.15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ht="13.15" x14ac:dyDescent="0.25">
      <c r="A2476" s="36" t="s">
        <v>3931</v>
      </c>
      <c r="C2476" s="37"/>
      <c r="E2476" s="37"/>
      <c r="F2476" s="37"/>
    </row>
    <row r="2477" spans="1:7" ht="13.15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ht="13.15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ht="13.15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ht="13.15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ht="13.15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5" x14ac:dyDescent="0.3">
      <c r="A2482" s="60" t="s">
        <v>5249</v>
      </c>
      <c r="C2482" s="32"/>
      <c r="D2482" s="32"/>
      <c r="E2482" s="32"/>
      <c r="F2482" s="32"/>
    </row>
    <row r="2483" spans="1:7" ht="13.15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5" x14ac:dyDescent="0.3">
      <c r="A2484" s="60" t="s">
        <v>5250</v>
      </c>
      <c r="C2484" s="32"/>
      <c r="E2484" s="32"/>
      <c r="F2484" s="32"/>
    </row>
    <row r="2485" spans="1:7" ht="13.15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ht="13.15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ht="13.15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ht="13.15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ht="13.15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ht="13.15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ht="13.15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ht="13.15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ht="13.15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ht="13.15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ht="13.15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ht="13.15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ht="13.15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ht="13.15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ht="13.15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ht="13.15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ht="13.15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ht="13.15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ht="13.15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ht="13.15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ht="13.15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ht="13.15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ht="13.15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ht="13.15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5" x14ac:dyDescent="0.3">
      <c r="A2509" s="60" t="s">
        <v>5251</v>
      </c>
    </row>
    <row r="2510" spans="1:7" ht="13.15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ht="13.15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5" x14ac:dyDescent="0.3">
      <c r="A2512" s="60" t="s">
        <v>5252</v>
      </c>
    </row>
    <row r="2513" spans="1:7" ht="13.15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ht="13.15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5" x14ac:dyDescent="0.3">
      <c r="A2515" s="60" t="s">
        <v>5253</v>
      </c>
    </row>
    <row r="2516" spans="1:7" ht="13.15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ht="13.15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ht="13.15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ht="13.15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5" x14ac:dyDescent="0.3">
      <c r="A2520" s="60" t="s">
        <v>5254</v>
      </c>
    </row>
    <row r="2521" spans="1:7" ht="13.15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5" x14ac:dyDescent="0.3">
      <c r="A2522" s="60" t="s">
        <v>5255</v>
      </c>
    </row>
    <row r="2523" spans="1:7" ht="13.15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ht="13.15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ht="13.15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5" x14ac:dyDescent="0.3">
      <c r="A2526" s="60" t="s">
        <v>5256</v>
      </c>
    </row>
    <row r="2527" spans="1:7" ht="13.15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ht="13.15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5" x14ac:dyDescent="0.3">
      <c r="A2529" s="60" t="s">
        <v>5257</v>
      </c>
    </row>
    <row r="2530" spans="1:7" ht="13.15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ht="13.15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5" x14ac:dyDescent="0.3">
      <c r="A2532" s="60" t="s">
        <v>5258</v>
      </c>
    </row>
    <row r="2533" spans="1:7" ht="14.45" x14ac:dyDescent="0.3">
      <c r="A2533" s="60" t="s">
        <v>5259</v>
      </c>
    </row>
    <row r="2534" spans="1:7" ht="13.15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ht="13.15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ht="13.15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5" x14ac:dyDescent="0.3">
      <c r="A2537" s="60" t="s">
        <v>5260</v>
      </c>
    </row>
    <row r="2538" spans="1:7" ht="13.15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5" x14ac:dyDescent="0.3">
      <c r="A2539" s="60" t="s">
        <v>5261</v>
      </c>
    </row>
    <row r="2540" spans="1:7" ht="13.15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ht="13.15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5" x14ac:dyDescent="0.3">
      <c r="A2542" s="60" t="s">
        <v>5262</v>
      </c>
    </row>
    <row r="2543" spans="1:7" ht="13.15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5" x14ac:dyDescent="0.3">
      <c r="A2544" s="60" t="s">
        <v>5263</v>
      </c>
    </row>
    <row r="2545" spans="1:7" ht="13.15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5" x14ac:dyDescent="0.3">
      <c r="A2546" s="60" t="s">
        <v>5264</v>
      </c>
    </row>
    <row r="2547" spans="1:7" ht="13.15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ht="13.15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5" x14ac:dyDescent="0.3">
      <c r="A2549" s="60" t="s">
        <v>5265</v>
      </c>
    </row>
    <row r="2550" spans="1:7" ht="13.15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ht="13.15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ht="13.15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ht="13.15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ht="13.15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ht="13.15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ht="13.15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ht="13.15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ht="13.15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ht="13.15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5" x14ac:dyDescent="0.3">
      <c r="A2560" s="60" t="s">
        <v>5266</v>
      </c>
    </row>
    <row r="2561" spans="1:7" ht="13.15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ht="13.15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ht="13.15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ht="13.15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ht="13.15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5" x14ac:dyDescent="0.3">
      <c r="A2566" s="60" t="s">
        <v>5267</v>
      </c>
    </row>
    <row r="2567" spans="1:7" ht="13.15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ht="13.15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ht="13.15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ht="13.15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ht="13.15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ht="13.15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ht="13.15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ht="13.15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ht="13.15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5" x14ac:dyDescent="0.3">
      <c r="A2576" s="60" t="s">
        <v>5268</v>
      </c>
    </row>
    <row r="2577" spans="1:7" ht="13.15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ht="13.15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5" x14ac:dyDescent="0.3">
      <c r="A2579" s="60" t="s">
        <v>5269</v>
      </c>
    </row>
    <row r="2580" spans="1:7" ht="14.45" x14ac:dyDescent="0.3">
      <c r="A2580" s="60" t="s">
        <v>5270</v>
      </c>
    </row>
    <row r="2581" spans="1:7" ht="13.15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ht="13.15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ht="13.15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5" x14ac:dyDescent="0.3">
      <c r="A2584" s="60" t="s">
        <v>5271</v>
      </c>
    </row>
    <row r="2585" spans="1:7" ht="13.15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ht="13.15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5" x14ac:dyDescent="0.3">
      <c r="A2587" s="60" t="s">
        <v>5272</v>
      </c>
    </row>
    <row r="2588" spans="1:7" ht="13.15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ht="13.15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ht="13.15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ht="13.15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ht="13.15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ht="13.15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5" x14ac:dyDescent="0.3">
      <c r="A2594" s="60" t="s">
        <v>5273</v>
      </c>
    </row>
    <row r="2595" spans="1:7" ht="13.15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5" x14ac:dyDescent="0.3">
      <c r="A2596" s="60" t="s">
        <v>5274</v>
      </c>
    </row>
    <row r="2597" spans="1:7" ht="13.15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ht="13.15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5" x14ac:dyDescent="0.3">
      <c r="A2599" s="60" t="s">
        <v>5275</v>
      </c>
    </row>
    <row r="2600" spans="1:7" ht="13.15" x14ac:dyDescent="0.25">
      <c r="A2600" s="36" t="s">
        <v>4110</v>
      </c>
      <c r="C2600" s="37"/>
      <c r="D2600" s="31" t="s">
        <v>149</v>
      </c>
      <c r="E2600" s="37"/>
      <c r="F2600" s="37"/>
    </row>
    <row r="2601" spans="1:7" ht="13.15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5" x14ac:dyDescent="0.3">
      <c r="A2602" s="60" t="s">
        <v>5276</v>
      </c>
    </row>
    <row r="2603" spans="1:7" ht="13.15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ht="13.15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ht="13.15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ht="13.15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ht="13.15" x14ac:dyDescent="0.25">
      <c r="A2607" s="36" t="s">
        <v>4120</v>
      </c>
      <c r="D2607" s="31" t="s">
        <v>189</v>
      </c>
      <c r="E2607" s="37"/>
      <c r="F2607" s="37"/>
    </row>
    <row r="2608" spans="1:7" ht="13.15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5" x14ac:dyDescent="0.3">
      <c r="A2609" s="60" t="s">
        <v>5277</v>
      </c>
    </row>
    <row r="2610" spans="1:7" ht="13.15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ht="13.15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ht="13.15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ht="13.15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ht="13.15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ht="13.15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5" x14ac:dyDescent="0.3">
      <c r="A2616" s="60" t="s">
        <v>5278</v>
      </c>
    </row>
    <row r="2617" spans="1:7" ht="13.15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5" x14ac:dyDescent="0.3">
      <c r="A2618" s="60" t="s">
        <v>5279</v>
      </c>
    </row>
    <row r="2619" spans="1:7" ht="14.45" x14ac:dyDescent="0.3">
      <c r="A2619" s="60" t="s">
        <v>5280</v>
      </c>
    </row>
    <row r="2620" spans="1:7" ht="13.15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ht="13.15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5" x14ac:dyDescent="0.3">
      <c r="A2622" s="60" t="s">
        <v>5281</v>
      </c>
    </row>
    <row r="2623" spans="1:7" ht="13.15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ht="13.15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ht="13.15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ht="13.15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ht="13.15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ht="13.15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ht="13.15" x14ac:dyDescent="0.25">
      <c r="A2629" s="36" t="s">
        <v>4150</v>
      </c>
      <c r="D2629" s="31" t="s">
        <v>149</v>
      </c>
      <c r="E2629" s="37"/>
      <c r="F2629" s="37"/>
    </row>
    <row r="2630" spans="1:7" ht="13.15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ht="13.15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ht="13.15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ht="13.15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ht="13.15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ht="13.15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5" x14ac:dyDescent="0.3">
      <c r="A2636" s="60" t="s">
        <v>5282</v>
      </c>
    </row>
    <row r="2637" spans="1:7" ht="13.15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ht="13.15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ht="13.15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ht="13.15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ht="13.15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ht="13.15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5" x14ac:dyDescent="0.3">
      <c r="A2643" s="60" t="s">
        <v>5283</v>
      </c>
    </row>
    <row r="2644" spans="1:6" ht="13.15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5" x14ac:dyDescent="0.3">
      <c r="A2645" s="60" t="s">
        <v>5284</v>
      </c>
    </row>
    <row r="2646" spans="1:6" ht="13.15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ht="13.15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ht="13.15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5" x14ac:dyDescent="0.3">
      <c r="A2649" s="60" t="s">
        <v>5285</v>
      </c>
    </row>
    <row r="2650" spans="1:6" ht="13.15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ht="13.15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ht="13.15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ht="13.15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ht="13.15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5" x14ac:dyDescent="0.3">
      <c r="A2655" s="60" t="s">
        <v>5286</v>
      </c>
    </row>
    <row r="2656" spans="1:6" ht="14.45" x14ac:dyDescent="0.3">
      <c r="A2656" s="60" t="s">
        <v>5287</v>
      </c>
    </row>
    <row r="2657" spans="1:6" ht="13.15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ht="13.15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ht="13.15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ht="13.15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ht="13.15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5" x14ac:dyDescent="0.3">
      <c r="A2662" s="60" t="s">
        <v>5288</v>
      </c>
    </row>
    <row r="2663" spans="1:6" ht="13.15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ht="13.15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ht="13.15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ht="13.15" x14ac:dyDescent="0.25">
      <c r="A2666" s="36" t="s">
        <v>4205</v>
      </c>
      <c r="D2666" s="31" t="s">
        <v>149</v>
      </c>
      <c r="E2666" s="37"/>
      <c r="F2666" s="37"/>
    </row>
    <row r="2667" spans="1:6" ht="13.15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ht="13.15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5" x14ac:dyDescent="0.3">
      <c r="A2669" s="60" t="s">
        <v>5289</v>
      </c>
    </row>
    <row r="2670" spans="1:6" ht="13.15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ht="13.15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ht="13.15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ht="13.15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ht="13.15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ht="13.15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ht="13.15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ht="13.15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ht="13.15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ht="13.15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ht="13.15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ht="13.15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ht="13.15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ht="13.15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ht="13.15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ht="13.15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ht="13.15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ht="13.15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ht="13.15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ht="13.15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ht="13.15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ht="13.15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ht="13.15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ht="13.15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ht="13.15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5" x14ac:dyDescent="0.3">
      <c r="A2695" s="60" t="s">
        <v>5290</v>
      </c>
    </row>
    <row r="2696" spans="1:6" ht="13.15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ht="13.15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ht="13.15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ht="13.15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ht="13.15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ht="13.15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ht="13.15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ht="13.15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ht="13.15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5" x14ac:dyDescent="0.3">
      <c r="A2705" s="60" t="s">
        <v>5291</v>
      </c>
    </row>
    <row r="2706" spans="1:6" ht="13.15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5" x14ac:dyDescent="0.3">
      <c r="A2707" s="60" t="s">
        <v>5292</v>
      </c>
    </row>
    <row r="2708" spans="1:6" ht="13.15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ht="13.15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ht="13.15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5" x14ac:dyDescent="0.3">
      <c r="A2711" s="60" t="s">
        <v>5293</v>
      </c>
    </row>
    <row r="2712" spans="1:6" ht="13.15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5" x14ac:dyDescent="0.3">
      <c r="A2713" s="60" t="s">
        <v>5294</v>
      </c>
    </row>
    <row r="2714" spans="1:6" ht="13.15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ht="13.15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ht="13.15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ht="13.15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ht="13.15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ht="13.15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ht="13.15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ht="13.15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5" x14ac:dyDescent="0.3">
      <c r="A2722" s="60" t="s">
        <v>5295</v>
      </c>
    </row>
    <row r="2723" spans="1:6" ht="13.15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ht="13.15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5" x14ac:dyDescent="0.3">
      <c r="A2725" s="60" t="s">
        <v>5296</v>
      </c>
    </row>
    <row r="2726" spans="1:6" ht="13.15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5" x14ac:dyDescent="0.3">
      <c r="A2727" s="60" t="s">
        <v>5297</v>
      </c>
    </row>
    <row r="2728" spans="1:6" ht="13.15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5" x14ac:dyDescent="0.3">
      <c r="A2729" s="60" t="s">
        <v>5298</v>
      </c>
    </row>
    <row r="2730" spans="1:6" ht="13.15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5" x14ac:dyDescent="0.3">
      <c r="A2731" s="60" t="s">
        <v>5299</v>
      </c>
    </row>
    <row r="2732" spans="1:6" ht="13.15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ht="13.15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5" x14ac:dyDescent="0.3">
      <c r="A2734" s="60" t="s">
        <v>5300</v>
      </c>
    </row>
    <row r="2735" spans="1:6" ht="13.15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ht="13.15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ht="13.15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5" x14ac:dyDescent="0.3">
      <c r="A2738" s="60" t="s">
        <v>5301</v>
      </c>
    </row>
    <row r="2739" spans="1:7" ht="13.15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ht="13.15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ht="13.15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ht="13.15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ht="13.15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ht="13.15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ht="13.15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ht="13.15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ht="13.15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ht="13.15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5" x14ac:dyDescent="0.3">
      <c r="A2749" s="60" t="s">
        <v>5302</v>
      </c>
    </row>
    <row r="2750" spans="1:7" ht="13.15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5" x14ac:dyDescent="0.3">
      <c r="A2751" s="60" t="s">
        <v>5303</v>
      </c>
    </row>
    <row r="2752" spans="1:7" ht="13.15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ht="13.15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ht="13.15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ht="13.15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ht="13.15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5" x14ac:dyDescent="0.3">
      <c r="A2757" s="60" t="s">
        <v>5304</v>
      </c>
    </row>
    <row r="2758" spans="1:6" ht="13.15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ht="13.15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ht="13.15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ht="13.15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ht="13.15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ht="13.15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5" x14ac:dyDescent="0.3">
      <c r="A2764" s="60" t="s">
        <v>5305</v>
      </c>
    </row>
    <row r="2765" spans="1:6" ht="13.15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5" x14ac:dyDescent="0.3">
      <c r="A2766" s="60" t="s">
        <v>5306</v>
      </c>
    </row>
    <row r="2767" spans="1:6" ht="13.15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ht="13.15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ht="13.15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ht="13.15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ht="13.15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ht="13.15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ht="13.15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ht="13.15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ht="13.15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ht="13.15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5" x14ac:dyDescent="0.3">
      <c r="A2777" s="60" t="s">
        <v>5307</v>
      </c>
    </row>
    <row r="2778" spans="1:7" ht="13.15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ht="13.15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5" x14ac:dyDescent="0.3">
      <c r="A2780" s="60" t="s">
        <v>5308</v>
      </c>
    </row>
    <row r="2781" spans="1:7" ht="13.15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ht="13.15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5" x14ac:dyDescent="0.3">
      <c r="A2783" s="60" t="s">
        <v>5309</v>
      </c>
    </row>
    <row r="2784" spans="1:7" ht="13.15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ht="13.15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ht="13.15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ht="13.15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5" x14ac:dyDescent="0.3">
      <c r="A2788" s="60" t="s">
        <v>5310</v>
      </c>
    </row>
    <row r="2789" spans="1:7" ht="13.15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ht="13.15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5" x14ac:dyDescent="0.3">
      <c r="A2791" s="60" t="s">
        <v>5311</v>
      </c>
    </row>
    <row r="2792" spans="1:7" ht="13.15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ht="13.15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5" x14ac:dyDescent="0.3">
      <c r="A2794" s="60" t="s">
        <v>5312</v>
      </c>
    </row>
    <row r="2795" spans="1:7" ht="14.45" x14ac:dyDescent="0.3">
      <c r="A2795" s="60" t="s">
        <v>5313</v>
      </c>
    </row>
    <row r="2796" spans="1:7" ht="13.15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ht="13.15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ht="13.15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5" x14ac:dyDescent="0.3">
      <c r="A2799" s="60" t="s">
        <v>5314</v>
      </c>
    </row>
    <row r="2800" spans="1:7" ht="13.15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ht="13.15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ht="13.15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ht="13.15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ht="13.15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ht="13.15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ht="13.15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ht="13.15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ht="13.15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ht="13.15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ht="13.15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ht="13.15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ht="13.15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ht="13.15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ht="13.15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ht="13.15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ht="13.15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ht="13.15" x14ac:dyDescent="0.25">
      <c r="A2817" s="36" t="s">
        <v>4420</v>
      </c>
      <c r="C2817" s="37"/>
      <c r="D2817" s="31" t="s">
        <v>149</v>
      </c>
      <c r="E2817" s="37"/>
      <c r="F2817" s="37"/>
    </row>
    <row r="2818" spans="1:7" ht="13.15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ht="13.15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ht="13.15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ht="13.15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ht="13.15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ht="13.15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ht="13.15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ht="13.15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ht="13.15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ht="13.15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ht="13.15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ht="13.15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ht="13.15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ht="13.15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ht="13.15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ht="13.15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ht="13.15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5" x14ac:dyDescent="0.3">
      <c r="A2835" s="60" t="s">
        <v>5315</v>
      </c>
    </row>
    <row r="2836" spans="1:7" ht="13.15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ht="13.15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ht="13.15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ht="13.15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5" x14ac:dyDescent="0.3">
      <c r="A2840" s="60" t="s">
        <v>5316</v>
      </c>
    </row>
    <row r="2841" spans="1:7" ht="13.15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5" x14ac:dyDescent="0.3">
      <c r="A2842" s="60" t="s">
        <v>5317</v>
      </c>
    </row>
    <row r="2843" spans="1:7" ht="13.15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5" x14ac:dyDescent="0.3">
      <c r="A2844" s="60" t="s">
        <v>5318</v>
      </c>
    </row>
    <row r="2845" spans="1:7" ht="13.15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5" x14ac:dyDescent="0.3">
      <c r="A2846" s="60" t="s">
        <v>5319</v>
      </c>
    </row>
    <row r="2847" spans="1:7" ht="13.15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ht="13.15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ht="13.15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5" x14ac:dyDescent="0.3">
      <c r="A2850" s="60" t="s">
        <v>5320</v>
      </c>
    </row>
    <row r="2851" spans="1:7" ht="13.15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5" x14ac:dyDescent="0.3">
      <c r="A2852" s="60" t="s">
        <v>5321</v>
      </c>
    </row>
    <row r="2853" spans="1:7" ht="13.15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5" x14ac:dyDescent="0.3">
      <c r="A2854" s="60" t="s">
        <v>5322</v>
      </c>
    </row>
    <row r="2855" spans="1:7" ht="14.45" x14ac:dyDescent="0.3">
      <c r="A2855" s="60" t="s">
        <v>5323</v>
      </c>
    </row>
    <row r="2856" spans="1:7" ht="13.15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ht="13.15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ht="13.15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ht="13.15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5" x14ac:dyDescent="0.3">
      <c r="A2860" s="60" t="s">
        <v>5324</v>
      </c>
    </row>
    <row r="2861" spans="1:7" ht="13.15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ht="13.15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ht="13.15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5" x14ac:dyDescent="0.3">
      <c r="A2864" s="60" t="s">
        <v>5325</v>
      </c>
    </row>
    <row r="2865" spans="1:7" ht="13.15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ht="13.15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ht="13.15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5" x14ac:dyDescent="0.3">
      <c r="A2868" s="60" t="s">
        <v>5326</v>
      </c>
    </row>
    <row r="2869" spans="1:7" ht="13.15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ht="13.15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5" x14ac:dyDescent="0.3">
      <c r="A2871" s="60" t="s">
        <v>5327</v>
      </c>
    </row>
    <row r="2872" spans="1:7" ht="13.15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5" x14ac:dyDescent="0.3">
      <c r="A2873" s="60" t="s">
        <v>5328</v>
      </c>
    </row>
    <row r="2874" spans="1:7" ht="13.15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5" x14ac:dyDescent="0.3">
      <c r="A2875" s="60" t="s">
        <v>5329</v>
      </c>
    </row>
    <row r="2876" spans="1:7" ht="13.15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5" x14ac:dyDescent="0.3">
      <c r="A2877" s="60" t="s">
        <v>5330</v>
      </c>
    </row>
    <row r="2878" spans="1:7" ht="13.15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5" x14ac:dyDescent="0.3">
      <c r="A2879" s="60" t="s">
        <v>5331</v>
      </c>
    </row>
    <row r="2880" spans="1:7" ht="13.15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5" x14ac:dyDescent="0.3">
      <c r="A2881" s="60" t="s">
        <v>5332</v>
      </c>
    </row>
    <row r="2882" spans="1:7" ht="13.15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ht="13.15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ht="13.15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5" x14ac:dyDescent="0.3">
      <c r="A2885" s="60" t="s">
        <v>5333</v>
      </c>
    </row>
    <row r="2886" spans="1:7" ht="13.15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5" x14ac:dyDescent="0.3">
      <c r="A2887" s="60" t="s">
        <v>5334</v>
      </c>
    </row>
    <row r="2888" spans="1:7" ht="13.15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ht="13.15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ht="13.15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5" x14ac:dyDescent="0.3">
      <c r="A2891" s="60" t="s">
        <v>5335</v>
      </c>
    </row>
    <row r="2892" spans="1:7" ht="13.15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ht="13.15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ht="13.15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5" x14ac:dyDescent="0.3">
      <c r="A2895" s="60" t="s">
        <v>5336</v>
      </c>
    </row>
    <row r="2896" spans="1:7" ht="13.15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ht="13.15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ht="13.15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ht="13.15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ht="13.15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5" x14ac:dyDescent="0.3">
      <c r="A2901" s="60" t="s">
        <v>5337</v>
      </c>
    </row>
    <row r="2902" spans="1:6" ht="13.15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ht="13.15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5" x14ac:dyDescent="0.3">
      <c r="A2904" s="60" t="s">
        <v>5338</v>
      </c>
    </row>
    <row r="2905" spans="1:6" ht="13.15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5" x14ac:dyDescent="0.3">
      <c r="A2906" s="60" t="s">
        <v>5339</v>
      </c>
    </row>
    <row r="2907" spans="1:6" ht="13.15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5" x14ac:dyDescent="0.3">
      <c r="A2908" s="60" t="s">
        <v>5340</v>
      </c>
    </row>
    <row r="2909" spans="1:6" ht="14.45" x14ac:dyDescent="0.3">
      <c r="A2909" s="60" t="s">
        <v>5341</v>
      </c>
    </row>
    <row r="2910" spans="1:6" ht="13.15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ht="13.15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ht="13.15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ht="13.15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5" x14ac:dyDescent="0.3">
      <c r="A2914" s="60" t="s">
        <v>5342</v>
      </c>
    </row>
    <row r="2915" spans="1:7" ht="13.15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5" x14ac:dyDescent="0.3">
      <c r="A2916" s="60" t="s">
        <v>5343</v>
      </c>
    </row>
    <row r="2917" spans="1:7" ht="13.15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ht="13.15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ht="13.15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ht="13.15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ht="13.15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ht="13.15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ht="13.15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5" x14ac:dyDescent="0.3">
      <c r="A2924" s="60" t="s">
        <v>5344</v>
      </c>
    </row>
    <row r="2925" spans="1:7" ht="13.15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ht="13.15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5" x14ac:dyDescent="0.3">
      <c r="A2927" s="60" t="s">
        <v>5345</v>
      </c>
    </row>
    <row r="2928" spans="1:7" ht="13.15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ht="13.15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ht="13.15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ht="13.15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5" x14ac:dyDescent="0.3">
      <c r="A2932" s="60" t="s">
        <v>5346</v>
      </c>
    </row>
    <row r="2933" spans="1:7" ht="13.15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ht="13.15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5" x14ac:dyDescent="0.3">
      <c r="A2935" s="60" t="s">
        <v>5347</v>
      </c>
    </row>
    <row r="2936" spans="1:7" ht="13.15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ht="13.15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5" x14ac:dyDescent="0.3">
      <c r="A2938" s="60" t="s">
        <v>5348</v>
      </c>
    </row>
    <row r="2939" spans="1:7" ht="13.15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ht="13.15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5" x14ac:dyDescent="0.3">
      <c r="A2941" s="60" t="s">
        <v>5349</v>
      </c>
    </row>
    <row r="2942" spans="1:7" ht="13.15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5" x14ac:dyDescent="0.3">
      <c r="A2943" s="60" t="s">
        <v>5350</v>
      </c>
    </row>
    <row r="2944" spans="1:7" ht="13.15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5" x14ac:dyDescent="0.3">
      <c r="A2945" s="60" t="s">
        <v>5351</v>
      </c>
    </row>
    <row r="2946" spans="1:7" ht="13.15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5" x14ac:dyDescent="0.3">
      <c r="A2947" s="60" t="s">
        <v>5352</v>
      </c>
    </row>
    <row r="2948" spans="1:7" ht="13.15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5" x14ac:dyDescent="0.3">
      <c r="A2949" s="60" t="s">
        <v>5353</v>
      </c>
    </row>
    <row r="2950" spans="1:7" ht="13.15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ht="13.15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5" x14ac:dyDescent="0.3">
      <c r="A2952" s="60" t="s">
        <v>5354</v>
      </c>
    </row>
    <row r="2953" spans="1:7" ht="13.15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ht="13.15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ht="13.15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ht="13.15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5" x14ac:dyDescent="0.3">
      <c r="A2957" s="60" t="s">
        <v>5355</v>
      </c>
    </row>
    <row r="2958" spans="1:7" ht="13.15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ht="13.15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ht="13.15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5" x14ac:dyDescent="0.3">
      <c r="A2961" s="60" t="s">
        <v>5356</v>
      </c>
    </row>
    <row r="2962" spans="1:7" ht="13.15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ht="13.15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ht="13.15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ht="13.15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ht="13.15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ht="13.15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ht="13.15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5" x14ac:dyDescent="0.3">
      <c r="A2969" s="60" t="s">
        <v>5357</v>
      </c>
    </row>
    <row r="2970" spans="1:7" ht="13.15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ht="13.15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ht="13.15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5" x14ac:dyDescent="0.3">
      <c r="A2973" s="60" t="s">
        <v>5358</v>
      </c>
    </row>
    <row r="2974" spans="1:7" ht="13.15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5" x14ac:dyDescent="0.3">
      <c r="A2975" s="60" t="s">
        <v>5359</v>
      </c>
    </row>
    <row r="2976" spans="1:7" ht="13.15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ht="13.15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ht="13.15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ht="13.15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ht="13.15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5" x14ac:dyDescent="0.3">
      <c r="A2981" s="60" t="s">
        <v>5360</v>
      </c>
    </row>
    <row r="2982" spans="1:7" ht="13.15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ht="13.15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ht="13.15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ht="13.15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ht="13.15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5" x14ac:dyDescent="0.3">
      <c r="A2987" s="60" t="s">
        <v>5361</v>
      </c>
    </row>
    <row r="2988" spans="1:7" ht="13.15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5" x14ac:dyDescent="0.3">
      <c r="A2989" s="60" t="s">
        <v>5362</v>
      </c>
    </row>
    <row r="2990" spans="1:7" ht="13.15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5" x14ac:dyDescent="0.3">
      <c r="A2991" s="60" t="s">
        <v>5363</v>
      </c>
    </row>
    <row r="2992" spans="1:7" ht="13.15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ht="13.15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ht="13.15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ht="13.15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5" x14ac:dyDescent="0.3">
      <c r="A2996" s="60" t="s">
        <v>5364</v>
      </c>
    </row>
    <row r="2997" spans="1:7" ht="13.15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ht="13.15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ht="13.15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ht="13.15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ht="13.15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ht="13.15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5" x14ac:dyDescent="0.3">
      <c r="A3003" s="60" t="s">
        <v>5365</v>
      </c>
    </row>
    <row r="3004" spans="1:7" ht="13.15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ht="13.15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ht="13.15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ht="13.15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ht="13.15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ht="13.15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ht="13.15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ht="13.15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ht="13.15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ht="13.15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ht="13.15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ht="13.15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ht="13.15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5" x14ac:dyDescent="0.3">
      <c r="A3017" s="60" t="s">
        <v>5366</v>
      </c>
    </row>
    <row r="3018" spans="1:6" ht="13.15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5" x14ac:dyDescent="0.3">
      <c r="A3019" s="60" t="s">
        <v>5367</v>
      </c>
    </row>
    <row r="3020" spans="1:6" ht="13.15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ht="13.15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ht="13.15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ht="13.15" x14ac:dyDescent="0.25">
      <c r="A3023" s="36" t="s">
        <v>4702</v>
      </c>
      <c r="C3023" s="37"/>
      <c r="D3023" s="31" t="s">
        <v>157</v>
      </c>
      <c r="E3023" s="37"/>
      <c r="F3023" s="37"/>
    </row>
    <row r="3024" spans="1:6" ht="13.15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ht="13.15" x14ac:dyDescent="0.25">
      <c r="A3025" s="36" t="s">
        <v>4704</v>
      </c>
      <c r="C3025" s="37"/>
      <c r="D3025" s="31" t="s">
        <v>157</v>
      </c>
      <c r="E3025" s="37"/>
      <c r="F3025" s="37"/>
    </row>
    <row r="3026" spans="1:6" ht="13.15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ht="13.15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ht="13.15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5" x14ac:dyDescent="0.3">
      <c r="A3029" s="60" t="s">
        <v>5368</v>
      </c>
    </row>
    <row r="3030" spans="1:6" ht="13.15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ht="13.15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ht="13.15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ht="13.15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ht="13.15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ht="13.15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5" x14ac:dyDescent="0.3">
      <c r="A3036" s="60" t="s">
        <v>5369</v>
      </c>
    </row>
    <row r="3037" spans="1:6" ht="13.15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ht="13.15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ht="13.15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ht="13.15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ht="13.15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ht="13.15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ht="13.15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ht="13.15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ht="13.15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ht="13.15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ht="13.15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ht="13.15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ht="13.15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ht="13.15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ht="13.15" x14ac:dyDescent="0.25">
      <c r="A3051" s="36" t="s">
        <v>4744</v>
      </c>
      <c r="C3051" s="37"/>
      <c r="D3051" s="31" t="s">
        <v>149</v>
      </c>
      <c r="E3051" s="37"/>
      <c r="F3051" s="37"/>
    </row>
    <row r="3052" spans="1:7" ht="13.15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ht="13.15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ht="13.15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ht="13.15" x14ac:dyDescent="0.25">
      <c r="A3055" s="36" t="s">
        <v>4751</v>
      </c>
      <c r="C3055" s="37"/>
      <c r="D3055" s="31" t="s">
        <v>149</v>
      </c>
      <c r="E3055" s="37"/>
      <c r="F3055" s="37"/>
    </row>
    <row r="3056" spans="1:7" ht="13.15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ht="13.15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ht="13.15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ht="13.15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ht="13.15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5" x14ac:dyDescent="0.3">
      <c r="A3061" s="60" t="s">
        <v>5370</v>
      </c>
    </row>
    <row r="3062" spans="1:7" ht="13.15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ht="13.15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ht="13.15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ht="13.15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5" x14ac:dyDescent="0.3">
      <c r="A3066" s="60" t="s">
        <v>5371</v>
      </c>
    </row>
    <row r="3067" spans="1:7" ht="13.15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ht="13.15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ht="13.15" x14ac:dyDescent="0.25">
      <c r="A3069" s="36" t="s">
        <v>4774</v>
      </c>
      <c r="B3069" s="31" t="s">
        <v>4773</v>
      </c>
      <c r="D3069" s="31" t="s">
        <v>189</v>
      </c>
    </row>
    <row r="3070" spans="1:7" ht="14.45" x14ac:dyDescent="0.3">
      <c r="A3070" s="60" t="s">
        <v>5372</v>
      </c>
    </row>
    <row r="3071" spans="1:7" ht="13.15" x14ac:dyDescent="0.25">
      <c r="A3071" s="36" t="s">
        <v>4775</v>
      </c>
      <c r="C3071" s="37"/>
      <c r="D3071" s="31" t="s">
        <v>149</v>
      </c>
      <c r="E3071" s="37"/>
      <c r="F3071" s="37"/>
    </row>
    <row r="3072" spans="1:7" ht="13.15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5" x14ac:dyDescent="0.3">
      <c r="A3073" s="60" t="s">
        <v>5373</v>
      </c>
    </row>
    <row r="3074" spans="1:7" ht="13.15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ht="13.15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5" x14ac:dyDescent="0.3">
      <c r="A3076" s="60" t="s">
        <v>5374</v>
      </c>
    </row>
    <row r="3077" spans="1:7" ht="13.15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ht="13.15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ht="13.15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ht="13.15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ht="13.15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ht="13.15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ht="13.15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ht="13.15" x14ac:dyDescent="0.25">
      <c r="A3084" s="36" t="s">
        <v>4794</v>
      </c>
      <c r="C3084" s="37"/>
      <c r="D3084" s="40" t="s">
        <v>149</v>
      </c>
      <c r="E3084" s="37"/>
      <c r="F3084" s="37"/>
    </row>
    <row r="3085" spans="1:7" ht="13.15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5" x14ac:dyDescent="0.3">
      <c r="A3086" s="60" t="s">
        <v>5375</v>
      </c>
    </row>
    <row r="3087" spans="1:7" ht="13.15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ht="13.15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ht="13.15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ht="13.15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ht="13.15" x14ac:dyDescent="0.25">
      <c r="A3091" s="36" t="s">
        <v>4805</v>
      </c>
      <c r="C3091" s="37"/>
      <c r="D3091" s="40" t="s">
        <v>149</v>
      </c>
      <c r="E3091" s="37"/>
      <c r="F3091" s="37"/>
    </row>
    <row r="3092" spans="1:7" ht="13.15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5" x14ac:dyDescent="0.3">
      <c r="A3093" s="60" t="s">
        <v>5376</v>
      </c>
    </row>
    <row r="3094" spans="1:7" ht="14.45" x14ac:dyDescent="0.3">
      <c r="A3094" s="60" t="s">
        <v>5377</v>
      </c>
    </row>
    <row r="3095" spans="1:7" ht="13.15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ht="13.15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5" x14ac:dyDescent="0.3">
      <c r="A3097" s="60" t="s">
        <v>5378</v>
      </c>
    </row>
    <row r="3098" spans="1:7" ht="13.15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ht="13.15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5" x14ac:dyDescent="0.3">
      <c r="A3100" s="60" t="s">
        <v>5379</v>
      </c>
    </row>
    <row r="3101" spans="1:7" ht="13.15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5" x14ac:dyDescent="0.3">
      <c r="A3102" s="60" t="s">
        <v>5380</v>
      </c>
    </row>
    <row r="3103" spans="1:7" ht="13.15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5" x14ac:dyDescent="0.3">
      <c r="A3104" s="60" t="s">
        <v>5381</v>
      </c>
    </row>
    <row r="3105" spans="1:7" ht="13.15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ht="13.15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ht="13.15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ht="13.15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ht="13.15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5" x14ac:dyDescent="0.3">
      <c r="A3110" s="60" t="s">
        <v>5382</v>
      </c>
    </row>
    <row r="3111" spans="1:7" ht="13.15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ht="13.15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5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31"/>
  <sheetViews>
    <sheetView tabSelected="1" workbookViewId="0">
      <selection activeCell="C36" sqref="C36"/>
    </sheetView>
  </sheetViews>
  <sheetFormatPr defaultColWidth="9" defaultRowHeight="12.75" x14ac:dyDescent="0.2"/>
  <cols>
    <col min="1" max="1" width="17.375" style="88" customWidth="1"/>
    <col min="2" max="2" width="15.75" style="88" customWidth="1"/>
    <col min="3" max="3" width="5.75" style="88" bestFit="1" customWidth="1"/>
    <col min="4" max="7" width="9" style="88"/>
    <col min="8" max="8" width="14.625" style="88" customWidth="1"/>
    <col min="9" max="10" width="9" style="88"/>
    <col min="11" max="11" width="9.625" style="88" customWidth="1"/>
    <col min="12" max="12" width="5.75" style="88" bestFit="1" customWidth="1"/>
    <col min="13" max="13" width="12.125" style="90" customWidth="1"/>
    <col min="14" max="16384" width="9" style="88"/>
  </cols>
  <sheetData>
    <row r="1" spans="1:15" ht="19.5" x14ac:dyDescent="0.25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 t="s">
        <v>5441</v>
      </c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5439</v>
      </c>
      <c r="C3" s="46"/>
      <c r="D3" s="46"/>
      <c r="E3" s="107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 t="s">
        <v>5440</v>
      </c>
      <c r="C4" s="46"/>
      <c r="D4" s="46"/>
      <c r="E4" s="107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42928</v>
      </c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5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5" thickTop="1" x14ac:dyDescent="0.2">
      <c r="A10" s="92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3694</v>
      </c>
      <c r="B12" s="44" t="str">
        <f>IF(LEN(VLOOKUP(A12,'Species List'!$A:$G,2,FALSE))=0,"",VLOOKUP(A12,'Species List'!$A:$G,2,FALSE))</f>
        <v>bur oak</v>
      </c>
      <c r="C12" s="44">
        <f>IF(LEN(VLOOKUP(A12,'Species List'!$A:$G,3,FALSE))=0,"",VLOOKUP(A12,'Species List'!$A:$G,3,FALSE))</f>
        <v>5</v>
      </c>
      <c r="D12" s="102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[FAC-]</v>
      </c>
      <c r="H12" s="44">
        <f>VLOOKUP(A12,'Species List'!$A:$G,7,FALSE)</f>
        <v>0</v>
      </c>
      <c r="J12" s="94">
        <v>4</v>
      </c>
      <c r="K12" s="47" t="str">
        <f>VLOOKUP(J12,'Species List'!$H$1:$J$9,2,FALSE)</f>
        <v>&gt;50-75%</v>
      </c>
      <c r="L12" s="47">
        <f>VLOOKUP(K12,'Species List'!$I$1:$N$8,2,FALSE)</f>
        <v>62.5</v>
      </c>
      <c r="M12" s="103">
        <f>VALUE(L12)</f>
        <v>62.5</v>
      </c>
      <c r="N12" s="88">
        <f t="shared" ref="N12:N55" si="0">L12/$L$131</f>
        <v>0.26595744680851063</v>
      </c>
      <c r="O12" s="88">
        <f>D12*N12</f>
        <v>1.3297872340425532</v>
      </c>
    </row>
    <row r="13" spans="1:15" x14ac:dyDescent="0.2">
      <c r="A13" s="108" t="s">
        <v>3656</v>
      </c>
      <c r="B13" s="44" t="str">
        <f>IF(LEN(VLOOKUP(A13,'Species List'!$A:$G,2,FALSE))=0,"",VLOOKUP(A13,'Species List'!$A:$G,2,FALSE))</f>
        <v>black cherry</v>
      </c>
      <c r="C13" s="44">
        <f>IF(LEN(VLOOKUP(A13,'Species List'!$A:$G,3,FALSE))=0,"",VLOOKUP(A13,'Species List'!$A:$G,3,FALSE))</f>
        <v>4</v>
      </c>
      <c r="D13" s="102">
        <f t="shared" ref="D13:D56" si="1">VALUE(C13)</f>
        <v>4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[FACU]</v>
      </c>
      <c r="H13" s="44">
        <f>VLOOKUP(A13,'Species List'!$A:$G,7,FALSE)</f>
        <v>0</v>
      </c>
      <c r="J13" s="94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3">
        <f t="shared" ref="M13:M56" si="2">VALUE(L13)</f>
        <v>15</v>
      </c>
      <c r="N13" s="88">
        <f t="shared" si="0"/>
        <v>6.3829787234042548E-2</v>
      </c>
      <c r="O13" s="101">
        <f t="shared" ref="O13:O56" si="3">D13*N13</f>
        <v>0.25531914893617019</v>
      </c>
    </row>
    <row r="14" spans="1:15" x14ac:dyDescent="0.2">
      <c r="A14" s="109" t="s">
        <v>175</v>
      </c>
      <c r="B14" s="44" t="str">
        <f>IF(LEN(VLOOKUP(A14,'Species List'!$A:$G,2,FALSE))=0,"",VLOOKUP(A14,'Species List'!$A:$G,2,FALSE))</f>
        <v>silver maple</v>
      </c>
      <c r="C14" s="44">
        <f>IF(LEN(VLOOKUP(A14,'Species List'!$A:$G,3,FALSE))=0,"",VLOOKUP(A14,'Species List'!$A:$G,3,FALSE))</f>
        <v>3</v>
      </c>
      <c r="D14" s="102">
        <f t="shared" si="1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94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3">
        <f t="shared" si="2"/>
        <v>15</v>
      </c>
      <c r="N14" s="88">
        <f t="shared" si="0"/>
        <v>6.3829787234042548E-2</v>
      </c>
      <c r="O14" s="101">
        <f t="shared" si="3"/>
        <v>0.19148936170212766</v>
      </c>
    </row>
    <row r="15" spans="1:15" x14ac:dyDescent="0.2">
      <c r="A15" s="108" t="s">
        <v>656</v>
      </c>
      <c r="B15" s="44" t="str">
        <f>IF(LEN(VLOOKUP(A15,'Species List'!$A:$G,2,FALSE))=0,"",VLOOKUP(A15,'Species List'!$A:$G,2,FALSE))</f>
        <v>paper birch</v>
      </c>
      <c r="C15" s="44">
        <f>IF(LEN(VLOOKUP(A15,'Species List'!$A:$G,3,FALSE))=0,"",VLOOKUP(A15,'Species List'!$A:$G,3,FALSE))</f>
        <v>3</v>
      </c>
      <c r="D15" s="102">
        <f t="shared" si="1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[FACU+]</v>
      </c>
      <c r="H15" s="44">
        <f>VLOOKUP(A15,'Species List'!$A:$G,7,FALSE)</f>
        <v>0</v>
      </c>
      <c r="J15" s="94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3">
        <f t="shared" si="2"/>
        <v>15</v>
      </c>
      <c r="N15" s="88">
        <f t="shared" si="0"/>
        <v>6.3829787234042548E-2</v>
      </c>
      <c r="O15" s="101">
        <f t="shared" si="3"/>
        <v>0.19148936170212766</v>
      </c>
    </row>
    <row r="16" spans="1:15" x14ac:dyDescent="0.2">
      <c r="A16" s="108" t="s">
        <v>3538</v>
      </c>
      <c r="B16" s="44" t="str">
        <f>IF(LEN(VLOOKUP(A16,'Species List'!$A:$G,2,FALSE))=0,"",VLOOKUP(A16,'Species List'!$A:$G,2,FALSE))</f>
        <v>quaking aspen</v>
      </c>
      <c r="C16" s="44">
        <f>IF(LEN(VLOOKUP(A16,'Species List'!$A:$G,3,FALSE))=0,"",VLOOKUP(A16,'Species List'!$A:$G,3,FALSE))</f>
        <v>2</v>
      </c>
      <c r="D16" s="102">
        <f t="shared" si="1"/>
        <v>2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[FAC]</v>
      </c>
      <c r="H16" s="44">
        <f>VLOOKUP(A16,'Species List'!$A:$G,7,FALSE)</f>
        <v>0</v>
      </c>
      <c r="J16" s="94">
        <v>2</v>
      </c>
      <c r="K16" s="47" t="str">
        <f>VLOOKUP(J16,'Species List'!$H$1:$J$9,2,FALSE)</f>
        <v>&gt;5-25%</v>
      </c>
      <c r="L16" s="47">
        <f>VLOOKUP(K16,'Species List'!$I$1:$N$8,2,FALSE)</f>
        <v>15</v>
      </c>
      <c r="M16" s="103">
        <f t="shared" si="2"/>
        <v>15</v>
      </c>
      <c r="N16" s="88">
        <f t="shared" si="0"/>
        <v>6.3829787234042548E-2</v>
      </c>
      <c r="O16" s="101">
        <f t="shared" si="3"/>
        <v>0.1276595744680851</v>
      </c>
    </row>
    <row r="17" spans="1:15" x14ac:dyDescent="0.2">
      <c r="A17" s="111" t="s">
        <v>162</v>
      </c>
      <c r="B17" s="44" t="str">
        <f>IF(LEN(VLOOKUP(A17,'Species List'!$A:$G,2,FALSE))=0,"",VLOOKUP(A17,'Species List'!$A:$G,2,FALSE))</f>
        <v>box elder</v>
      </c>
      <c r="C17" s="44">
        <f>IF(LEN(VLOOKUP(A17,'Species List'!$A:$G,3,FALSE))=0,"",VLOOKUP(A17,'Species List'!$A:$G,3,FALSE))</f>
        <v>1</v>
      </c>
      <c r="D17" s="102">
        <f t="shared" si="1"/>
        <v>1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FACW-</v>
      </c>
      <c r="H17" s="44">
        <f>VLOOKUP(A17,'Species List'!$A:$G,7,FALSE)</f>
        <v>0</v>
      </c>
      <c r="J17" s="94">
        <v>2</v>
      </c>
      <c r="K17" s="47" t="str">
        <f>VLOOKUP(J17,'Species List'!$H$1:$J$9,2,FALSE)</f>
        <v>&gt;5-25%</v>
      </c>
      <c r="L17" s="47">
        <f>VLOOKUP(K17,'Species List'!$I$1:$N$8,2,FALSE)</f>
        <v>15</v>
      </c>
      <c r="M17" s="103">
        <f t="shared" si="2"/>
        <v>15</v>
      </c>
      <c r="N17" s="88">
        <f t="shared" si="0"/>
        <v>6.3829787234042548E-2</v>
      </c>
      <c r="O17" s="101">
        <f t="shared" si="3"/>
        <v>6.3829787234042548E-2</v>
      </c>
    </row>
    <row r="18" spans="1:15" x14ac:dyDescent="0.2">
      <c r="A18" s="111" t="s">
        <v>4701</v>
      </c>
      <c r="B18" s="44" t="str">
        <f>IF(LEN(VLOOKUP(A18,'Species List'!$A:$G,2,FALSE))=0,"",VLOOKUP(A18,'Species List'!$A:$G,2,FALSE))</f>
        <v>nannyberry</v>
      </c>
      <c r="C18" s="44">
        <f>IF(LEN(VLOOKUP(A18,'Species List'!$A:$G,3,FALSE))=0,"",VLOOKUP(A18,'Species List'!$A:$G,3,FALSE))</f>
        <v>4</v>
      </c>
      <c r="D18" s="102">
        <f t="shared" si="1"/>
        <v>4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FAC+</v>
      </c>
      <c r="H18" s="44">
        <f>VLOOKUP(A18,'Species List'!$A:$G,7,FALSE)</f>
        <v>0</v>
      </c>
      <c r="J18" s="94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3">
        <f t="shared" si="2"/>
        <v>15</v>
      </c>
      <c r="N18" s="88">
        <f t="shared" si="0"/>
        <v>6.3829787234042548E-2</v>
      </c>
      <c r="O18" s="101">
        <f t="shared" si="3"/>
        <v>0.25531914893617019</v>
      </c>
    </row>
    <row r="19" spans="1:15" x14ac:dyDescent="0.2">
      <c r="A19" s="108" t="s">
        <v>3145</v>
      </c>
      <c r="B19" s="44" t="str">
        <f>IF(LEN(VLOOKUP(A19,'Species List'!$A:$G,2,FALSE))=0,"",VLOOKUP(A19,'Species List'!$A:$G,2,FALSE))</f>
        <v>ironwood</v>
      </c>
      <c r="C19" s="44">
        <f>IF(LEN(VLOOKUP(A19,'Species List'!$A:$G,3,FALSE))=0,"",VLOOKUP(A19,'Species List'!$A:$G,3,FALSE))</f>
        <v>4</v>
      </c>
      <c r="D19" s="102">
        <f t="shared" si="1"/>
        <v>4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[FACU-]</v>
      </c>
      <c r="H19" s="44">
        <f>VLOOKUP(A19,'Species List'!$A:$G,7,FALSE)</f>
        <v>0</v>
      </c>
      <c r="J19" s="94">
        <v>2</v>
      </c>
      <c r="K19" s="47" t="str">
        <f>VLOOKUP(J19,'Species List'!$H$1:$J$9,2,FALSE)</f>
        <v>&gt;5-25%</v>
      </c>
      <c r="L19" s="47">
        <f>VLOOKUP(K19,'Species List'!$I$1:$N$8,2,FALSE)</f>
        <v>15</v>
      </c>
      <c r="M19" s="103">
        <f t="shared" si="2"/>
        <v>15</v>
      </c>
      <c r="N19" s="88">
        <f t="shared" si="0"/>
        <v>6.3829787234042548E-2</v>
      </c>
      <c r="O19" s="101">
        <f t="shared" si="3"/>
        <v>0.25531914893617019</v>
      </c>
    </row>
    <row r="20" spans="1:15" x14ac:dyDescent="0.2">
      <c r="A20" s="110" t="s">
        <v>1478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5</v>
      </c>
      <c r="D20" s="102">
        <f t="shared" si="1"/>
        <v>5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UPL</v>
      </c>
      <c r="H20" s="44">
        <f>VLOOKUP(A20,'Species List'!$A:$G,7,FALSE)</f>
        <v>0</v>
      </c>
      <c r="J20" s="94">
        <v>2</v>
      </c>
      <c r="K20" s="47" t="str">
        <f>VLOOKUP(J20,'Species List'!$H$1:$J$9,2,FALSE)</f>
        <v>&gt;5-25%</v>
      </c>
      <c r="L20" s="47">
        <f>VLOOKUP(K20,'Species List'!$I$1:$N$8,2,FALSE)</f>
        <v>15</v>
      </c>
      <c r="M20" s="103">
        <f t="shared" si="2"/>
        <v>15</v>
      </c>
      <c r="N20" s="88">
        <f t="shared" si="0"/>
        <v>6.3829787234042548E-2</v>
      </c>
      <c r="O20" s="101">
        <f t="shared" si="3"/>
        <v>0.31914893617021273</v>
      </c>
    </row>
    <row r="21" spans="1:15" x14ac:dyDescent="0.2">
      <c r="A21" s="108" t="s">
        <v>3757</v>
      </c>
      <c r="B21" s="44" t="str">
        <f>IF(LEN(VLOOKUP(A21,'Species List'!$A:$G,2,FALSE))=0,"",VLOOKUP(A21,'Species List'!$A:$G,2,FALSE))</f>
        <v>common buckthorn</v>
      </c>
      <c r="C21" s="44">
        <f>IF(LEN(VLOOKUP(A21,'Species List'!$A:$G,3,FALSE))=0,"",VLOOKUP(A21,'Species List'!$A:$G,3,FALSE))</f>
        <v>0</v>
      </c>
      <c r="D21" s="102">
        <f t="shared" si="1"/>
        <v>0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Introduced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94">
        <v>2</v>
      </c>
      <c r="K21" s="47" t="str">
        <f>VLOOKUP(J21,'Species List'!$H$1:$J$9,2,FALSE)</f>
        <v>&gt;5-25%</v>
      </c>
      <c r="L21" s="47">
        <f>VLOOKUP(K21,'Species List'!$I$1:$N$8,2,FALSE)</f>
        <v>15</v>
      </c>
      <c r="M21" s="103">
        <f t="shared" si="2"/>
        <v>15</v>
      </c>
      <c r="N21" s="88">
        <f t="shared" si="0"/>
        <v>6.3829787234042548E-2</v>
      </c>
      <c r="O21" s="101">
        <f t="shared" si="3"/>
        <v>0</v>
      </c>
    </row>
    <row r="22" spans="1:15" x14ac:dyDescent="0.2">
      <c r="A22" s="108" t="s">
        <v>2145</v>
      </c>
      <c r="B22" s="44" t="str">
        <f>IF(LEN(VLOOKUP(A22,'Species List'!$A:$G,2,FALSE))=0,"",VLOOKUP(A22,'Species List'!$A:$G,2,FALSE))</f>
        <v>green ash</v>
      </c>
      <c r="C22" s="44">
        <f>IF(LEN(VLOOKUP(A22,'Species List'!$A:$G,3,FALSE))=0,"",VLOOKUP(A22,'Species List'!$A:$G,3,FALSE))</f>
        <v>2</v>
      </c>
      <c r="D22" s="102">
        <f t="shared" si="1"/>
        <v>2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</v>
      </c>
      <c r="H22" s="44">
        <f>VLOOKUP(A22,'Species List'!$A:$G,7,FALSE)</f>
        <v>0</v>
      </c>
      <c r="J22" s="94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3">
        <f t="shared" si="2"/>
        <v>3</v>
      </c>
      <c r="N22" s="88">
        <f t="shared" si="0"/>
        <v>1.276595744680851E-2</v>
      </c>
      <c r="O22" s="101">
        <f t="shared" si="3"/>
        <v>2.553191489361702E-2</v>
      </c>
    </row>
    <row r="23" spans="1:15" x14ac:dyDescent="0.2">
      <c r="A23" s="108" t="s">
        <v>4817</v>
      </c>
      <c r="B23" s="44" t="str">
        <f>IF(LEN(VLOOKUP(A23,'Species List'!$A:$G,2,FALSE))=0,"",VLOOKUP(A23,'Species List'!$A:$G,2,FALSE))</f>
        <v>prickly ash</v>
      </c>
      <c r="C23" s="44">
        <f>IF(LEN(VLOOKUP(A23,'Species List'!$A:$G,3,FALSE))=0,"",VLOOKUP(A23,'Species List'!$A:$G,3,FALSE))</f>
        <v>3</v>
      </c>
      <c r="D23" s="102">
        <f t="shared" si="1"/>
        <v>3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94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3">
        <f t="shared" si="2"/>
        <v>3</v>
      </c>
      <c r="N23" s="88">
        <f t="shared" si="0"/>
        <v>1.276595744680851E-2</v>
      </c>
      <c r="O23" s="101">
        <f t="shared" si="3"/>
        <v>3.8297872340425532E-2</v>
      </c>
    </row>
    <row r="24" spans="1:15" x14ac:dyDescent="0.2">
      <c r="A24" s="108" t="s">
        <v>4706</v>
      </c>
      <c r="B24" s="44" t="str">
        <f>IF(LEN(VLOOKUP(A24,'Species List'!$A:$G,2,FALSE))=0,"",VLOOKUP(A24,'Species List'!$A:$G,2,FALSE))</f>
        <v>downy arrowwood</v>
      </c>
      <c r="C24" s="44">
        <f>IF(LEN(VLOOKUP(A24,'Species List'!$A:$G,3,FALSE))=0,"",VLOOKUP(A24,'Species List'!$A:$G,3,FALSE))</f>
        <v>7</v>
      </c>
      <c r="D24" s="102">
        <f t="shared" si="1"/>
        <v>7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94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3">
        <f t="shared" si="2"/>
        <v>3</v>
      </c>
      <c r="N24" s="88">
        <f t="shared" si="0"/>
        <v>1.276595744680851E-2</v>
      </c>
      <c r="O24" s="101">
        <f t="shared" si="3"/>
        <v>8.9361702127659565E-2</v>
      </c>
    </row>
    <row r="25" spans="1:15" x14ac:dyDescent="0.2">
      <c r="A25" s="110" t="s">
        <v>3858</v>
      </c>
      <c r="B25" s="44" t="str">
        <f>IF(LEN(VLOOKUP(A25,'Species List'!$A:$G,2,FALSE))=0,"",VLOOKUP(A25,'Species List'!$A:$G,2,FALSE))</f>
        <v>black raspberry</v>
      </c>
      <c r="C25" s="44">
        <f>IF(LEN(VLOOKUP(A25,'Species List'!$A:$G,3,FALSE))=0,"",VLOOKUP(A25,'Species List'!$A:$G,3,FALSE))</f>
        <v>2</v>
      </c>
      <c r="D25" s="102">
        <f t="shared" si="1"/>
        <v>2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94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3">
        <f t="shared" si="2"/>
        <v>3</v>
      </c>
      <c r="N25" s="88">
        <f t="shared" si="0"/>
        <v>1.276595744680851E-2</v>
      </c>
      <c r="O25" s="101">
        <f t="shared" si="3"/>
        <v>2.553191489361702E-2</v>
      </c>
    </row>
    <row r="26" spans="1:15" x14ac:dyDescent="0.2">
      <c r="A26" s="108" t="s">
        <v>5238</v>
      </c>
      <c r="B26" s="44" t="str">
        <f>IF(LEN(VLOOKUP(A26,'Species List'!$A:$G,2,FALSE))=0,"",VLOOKUP(A26,'Species List'!$A:$G,2,FALSE))</f>
        <v/>
      </c>
      <c r="C26" s="44">
        <v>3</v>
      </c>
      <c r="D26" s="102">
        <f t="shared" si="1"/>
        <v>3</v>
      </c>
      <c r="E26" s="44" t="str">
        <f>IF(LEN(VLOOKUP(A26,'Species List'!$A:$G,4,FALSE))=0,"",VLOOKUP(A26,'Species List'!$A:$G,4,FALSE))</f>
        <v/>
      </c>
      <c r="F26" s="44" t="s">
        <v>147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94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3">
        <f t="shared" si="2"/>
        <v>3</v>
      </c>
      <c r="N26" s="88">
        <f t="shared" si="0"/>
        <v>1.276595744680851E-2</v>
      </c>
      <c r="O26" s="101">
        <f t="shared" si="3"/>
        <v>3.8297872340425532E-2</v>
      </c>
    </row>
    <row r="27" spans="1:15" x14ac:dyDescent="0.2">
      <c r="A27" s="108" t="s">
        <v>3658</v>
      </c>
      <c r="B27" s="44" t="str">
        <f>IF(LEN(VLOOKUP(A27,'Species List'!$A:$G,2,FALSE))=0,"",VLOOKUP(A27,'Species List'!$A:$G,2,FALSE))</f>
        <v>chokecherry</v>
      </c>
      <c r="C27" s="44">
        <f>IF(LEN(VLOOKUP(A27,'Species List'!$A:$G,3,FALSE))=0,"",VLOOKUP(A27,'Species List'!$A:$G,3,FALSE))</f>
        <v>3</v>
      </c>
      <c r="D27" s="102">
        <f t="shared" si="1"/>
        <v>3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[FAC-]</v>
      </c>
      <c r="H27" s="44">
        <f>VLOOKUP(A27,'Species List'!$A:$G,7,FALSE)</f>
        <v>0</v>
      </c>
      <c r="J27" s="94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3">
        <f t="shared" si="2"/>
        <v>3</v>
      </c>
      <c r="N27" s="88">
        <f t="shared" si="0"/>
        <v>1.276595744680851E-2</v>
      </c>
      <c r="O27" s="101">
        <f t="shared" si="3"/>
        <v>3.8297872340425532E-2</v>
      </c>
    </row>
    <row r="28" spans="1:15" x14ac:dyDescent="0.2">
      <c r="A28" s="108" t="s">
        <v>4704</v>
      </c>
      <c r="B28" s="44" t="str">
        <f>IF(LEN(VLOOKUP(A28,'Species List'!$A:$G,2,FALSE))=0,"",VLOOKUP(A28,'Species List'!$A:$G,2,FALSE))</f>
        <v/>
      </c>
      <c r="C28" s="44">
        <v>0</v>
      </c>
      <c r="D28" s="102">
        <f t="shared" si="1"/>
        <v>0</v>
      </c>
      <c r="E28" s="44" t="str">
        <f>IF(LEN(VLOOKUP(A28,'Species List'!$A:$G,4,FALSE))=0,"",VLOOKUP(A28,'Species List'!$A:$G,4,FALSE))</f>
        <v>D</v>
      </c>
      <c r="F28" s="44" t="s">
        <v>152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94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3">
        <f t="shared" si="2"/>
        <v>3</v>
      </c>
      <c r="N28" s="88">
        <f t="shared" si="0"/>
        <v>1.276595744680851E-2</v>
      </c>
      <c r="O28" s="101">
        <f t="shared" si="3"/>
        <v>0</v>
      </c>
    </row>
    <row r="29" spans="1:15" x14ac:dyDescent="0.2">
      <c r="A29" s="110" t="s">
        <v>1477</v>
      </c>
      <c r="B29" s="44" t="str">
        <f>IF(LEN(VLOOKUP(A29,'Species List'!$A:$G,2,FALSE))=0,"",VLOOKUP(A29,'Species List'!$A:$G,2,FALSE))</f>
        <v>American hazelnut</v>
      </c>
      <c r="C29" s="44">
        <f>IF(LEN(VLOOKUP(A29,'Species List'!$A:$G,3,FALSE))=0,"",VLOOKUP(A29,'Species List'!$A:$G,3,FALSE))</f>
        <v>3</v>
      </c>
      <c r="D29" s="102">
        <f t="shared" si="1"/>
        <v>3</v>
      </c>
      <c r="E29" s="44" t="str">
        <f>IF(LEN(VLOOKUP(A29,'Species List'!$A:$G,4,FALSE))=0,"",VLOOKUP(A29,'Species List'!$A:$G,4,FALSE))</f>
        <v>D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FACU-</v>
      </c>
      <c r="H29" s="44">
        <f>VLOOKUP(A29,'Species List'!$A:$G,7,FALSE)</f>
        <v>0</v>
      </c>
      <c r="J29" s="94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3">
        <f t="shared" si="2"/>
        <v>3</v>
      </c>
      <c r="N29" s="88">
        <f t="shared" si="0"/>
        <v>1.276595744680851E-2</v>
      </c>
      <c r="O29" s="101">
        <f t="shared" si="3"/>
        <v>3.8297872340425532E-2</v>
      </c>
    </row>
    <row r="30" spans="1:15" x14ac:dyDescent="0.2">
      <c r="A30" s="108" t="s">
        <v>3851</v>
      </c>
      <c r="B30" s="44" t="str">
        <f>IF(LEN(VLOOKUP(A30,'Species List'!$A:$G,2,FALSE))=0,"",VLOOKUP(A30,'Species List'!$A:$G,2,FALSE))</f>
        <v/>
      </c>
      <c r="C30" s="44">
        <f>IF(LEN(VLOOKUP(A30,'Species List'!$A:$G,3,FALSE))=0,"",VLOOKUP(A30,'Species List'!$A:$G,3,FALSE))</f>
        <v>3</v>
      </c>
      <c r="D30" s="102">
        <f t="shared" si="1"/>
        <v>3</v>
      </c>
      <c r="E30" s="44" t="str">
        <f>IF(LEN(VLOOKUP(A30,'Species List'!$A:$G,4,FALSE))=0,"",VLOOKUP(A30,'Species List'!$A:$G,4,FALSE))</f>
        <v>D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</v>
      </c>
      <c r="H30" s="44">
        <f>VLOOKUP(A30,'Species List'!$A:$G,7,FALSE)</f>
        <v>0</v>
      </c>
      <c r="J30" s="94" t="s">
        <v>5420</v>
      </c>
      <c r="K30" s="47" t="str">
        <f>VLOOKUP(J30,'Species List'!$H$1:$J$9,2,FALSE)</f>
        <v>&gt;0-1%</v>
      </c>
      <c r="L30" s="47">
        <f>VLOOKUP(K30,'Species List'!$I$1:$N$8,2,FALSE)</f>
        <v>0.5</v>
      </c>
      <c r="M30" s="103">
        <f t="shared" si="2"/>
        <v>0.5</v>
      </c>
      <c r="N30" s="88">
        <f t="shared" si="0"/>
        <v>2.1276595744680851E-3</v>
      </c>
      <c r="O30" s="101">
        <f t="shared" si="3"/>
        <v>6.3829787234042559E-3</v>
      </c>
    </row>
    <row r="31" spans="1:15" x14ac:dyDescent="0.2">
      <c r="A31" s="108" t="s">
        <v>5074</v>
      </c>
      <c r="B31" s="44" t="str">
        <f>IF(LEN(VLOOKUP(A31,'Species List'!$A:$G,2,FALSE))=0,"",VLOOKUP(A31,'Species List'!$A:$G,2,FALSE))</f>
        <v/>
      </c>
      <c r="C31" s="44">
        <v>0</v>
      </c>
      <c r="D31" s="102">
        <f t="shared" si="1"/>
        <v>0</v>
      </c>
      <c r="E31" s="44" t="str">
        <f>IF(LEN(VLOOKUP(A31,'Species List'!$A:$G,4,FALSE))=0,"",VLOOKUP(A31,'Species List'!$A:$G,4,FALSE))</f>
        <v/>
      </c>
      <c r="F31" s="44" t="s">
        <v>152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94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3">
        <f t="shared" si="2"/>
        <v>0.5</v>
      </c>
      <c r="N31" s="88">
        <f t="shared" si="0"/>
        <v>2.1276595744680851E-3</v>
      </c>
      <c r="O31" s="101">
        <f t="shared" si="3"/>
        <v>0</v>
      </c>
    </row>
    <row r="32" spans="1:15" x14ac:dyDescent="0.2">
      <c r="A32" s="108" t="s">
        <v>3698</v>
      </c>
      <c r="B32" s="44" t="str">
        <f>IF(LEN(VLOOKUP(A32,'Species List'!$A:$G,2,FALSE))=0,"",VLOOKUP(A32,'Species List'!$A:$G,2,FALSE))</f>
        <v>northern red oak</v>
      </c>
      <c r="C32" s="44">
        <f>IF(LEN(VLOOKUP(A32,'Species List'!$A:$G,3,FALSE))=0,"",VLOOKUP(A32,'Species List'!$A:$G,3,FALSE))</f>
        <v>5</v>
      </c>
      <c r="D32" s="102">
        <f t="shared" si="1"/>
        <v>5</v>
      </c>
      <c r="E32" s="44" t="str">
        <f>IF(LEN(VLOOKUP(A32,'Species List'!$A:$G,4,FALSE))=0,"",VLOOKUP(A32,'Species List'!$A:$G,4,FALSE))</f>
        <v>D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94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3">
        <f t="shared" si="2"/>
        <v>3</v>
      </c>
      <c r="N32" s="88">
        <f t="shared" si="0"/>
        <v>1.276595744680851E-2</v>
      </c>
      <c r="O32" s="101">
        <f t="shared" si="3"/>
        <v>6.3829787234042548E-2</v>
      </c>
    </row>
    <row r="33" spans="1:15" x14ac:dyDescent="0.2">
      <c r="A33" s="110" t="s">
        <v>3863</v>
      </c>
      <c r="B33" s="44" t="str">
        <f>IF(LEN(VLOOKUP(A33,'Species List'!$A:$G,2,FALSE))=0,"",VLOOKUP(A33,'Species List'!$A:$G,2,FALSE))</f>
        <v>dwarf raspberry</v>
      </c>
      <c r="C33" s="44">
        <f>IF(LEN(VLOOKUP(A33,'Species List'!$A:$G,3,FALSE))=0,"",VLOOKUP(A33,'Species List'!$A:$G,3,FALSE))</f>
        <v>6</v>
      </c>
      <c r="D33" s="102">
        <f t="shared" si="1"/>
        <v>6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[FACW+]</v>
      </c>
      <c r="H33" s="44">
        <f>VLOOKUP(A33,'Species List'!$A:$G,7,FALSE)</f>
        <v>0</v>
      </c>
      <c r="J33" s="94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3">
        <f t="shared" si="2"/>
        <v>3</v>
      </c>
      <c r="N33" s="88">
        <f t="shared" si="0"/>
        <v>1.276595744680851E-2</v>
      </c>
      <c r="O33" s="101">
        <f t="shared" si="3"/>
        <v>7.6595744680851063E-2</v>
      </c>
    </row>
    <row r="34" spans="1:15" x14ac:dyDescent="0.2">
      <c r="A34" s="108" t="s">
        <v>5443</v>
      </c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2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4" t="s">
        <v>5420</v>
      </c>
      <c r="K34" s="47" t="str">
        <f>VLOOKUP(J34,'Species List'!$H$1:$J$9,2,FALSE)</f>
        <v>&gt;0-1%</v>
      </c>
      <c r="L34" s="47">
        <f>VLOOKUP(K34,'Species List'!$I$1:$N$8,2,FALSE)</f>
        <v>0.5</v>
      </c>
      <c r="M34" s="103">
        <f t="shared" si="2"/>
        <v>0.5</v>
      </c>
      <c r="N34" s="88">
        <f t="shared" si="0"/>
        <v>2.1276595744680851E-3</v>
      </c>
      <c r="O34" s="101" t="e">
        <f t="shared" si="3"/>
        <v>#N/A</v>
      </c>
    </row>
    <row r="35" spans="1:15" x14ac:dyDescent="0.2">
      <c r="A35" s="112" t="s">
        <v>3213</v>
      </c>
      <c r="B35" s="44" t="str">
        <f>IF(LEN(VLOOKUP(A35,'Species List'!$A:$G,2,FALSE))=0,"",VLOOKUP(A35,'Species List'!$A:$G,2,FALSE))</f>
        <v>Virginia creeper</v>
      </c>
      <c r="C35" s="44">
        <v>3</v>
      </c>
      <c r="D35" s="102">
        <f t="shared" si="1"/>
        <v>3</v>
      </c>
      <c r="E35" s="44" t="str">
        <f>IF(LEN(VLOOKUP(A35,'Species List'!$A:$G,4,FALSE))=0,"",VLOOKUP(A35,'Species List'!$A:$G,4,FALSE))</f>
        <v>C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FAC-</v>
      </c>
      <c r="H35" s="44">
        <f>VLOOKUP(A35,'Species List'!$A:$G,7,FALSE)</f>
        <v>0</v>
      </c>
      <c r="J35" s="94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3">
        <f t="shared" si="2"/>
        <v>3</v>
      </c>
      <c r="N35" s="88">
        <f t="shared" si="0"/>
        <v>1.276595744680851E-2</v>
      </c>
      <c r="O35" s="101">
        <f t="shared" si="3"/>
        <v>3.8297872340425532E-2</v>
      </c>
    </row>
    <row r="36" spans="1:15" x14ac:dyDescent="0.2">
      <c r="A36" s="112" t="s">
        <v>4768</v>
      </c>
      <c r="B36" s="44" t="str">
        <f>IF(LEN(VLOOKUP(A36,'Species List'!$A:$G,2,FALSE))=0,"",VLOOKUP(A36,'Species List'!$A:$G,2,FALSE))</f>
        <v>wild grape</v>
      </c>
      <c r="C36" s="44">
        <f>IF(LEN(VLOOKUP(A36,'Species List'!$A:$G,3,FALSE))=0,"",VLOOKUP(A36,'Species List'!$A:$G,3,FALSE))</f>
        <v>2</v>
      </c>
      <c r="D36" s="102">
        <f t="shared" si="1"/>
        <v>2</v>
      </c>
      <c r="E36" s="44" t="str">
        <f>IF(LEN(VLOOKUP(A36,'Species List'!$A:$G,4,FALSE))=0,"",VLOOKUP(A36,'Species List'!$A:$G,4,FALSE))</f>
        <v>C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FACW-</v>
      </c>
      <c r="H36" s="44">
        <f>VLOOKUP(A36,'Species List'!$A:$G,7,FALSE)</f>
        <v>0</v>
      </c>
      <c r="J36" s="94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3">
        <f t="shared" si="2"/>
        <v>3</v>
      </c>
      <c r="N36" s="88">
        <f t="shared" si="0"/>
        <v>1.276595744680851E-2</v>
      </c>
      <c r="O36" s="101">
        <f t="shared" si="3"/>
        <v>2.553191489361702E-2</v>
      </c>
    </row>
    <row r="37" spans="1:15" x14ac:dyDescent="0.2">
      <c r="A37" s="93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2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4"/>
      <c r="K37" s="47" t="e">
        <f>VLOOKUP(J37,'Species List'!$H$1:$J$9,2,FALSE)</f>
        <v>#N/A</v>
      </c>
      <c r="L37" s="47" t="e">
        <f>VLOOKUP(K37,'Species List'!$I$1:$N$8,2,FALSE)</f>
        <v>#N/A</v>
      </c>
      <c r="M37" s="103" t="e">
        <f t="shared" si="2"/>
        <v>#N/A</v>
      </c>
      <c r="N37" s="88" t="e">
        <f t="shared" si="0"/>
        <v>#N/A</v>
      </c>
      <c r="O37" s="101" t="e">
        <f t="shared" si="3"/>
        <v>#N/A</v>
      </c>
    </row>
    <row r="38" spans="1:15" x14ac:dyDescent="0.2">
      <c r="A38" s="93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2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4"/>
      <c r="K38" s="47" t="e">
        <f>VLOOKUP(J38,'Species List'!$H$1:$J$9,2,FALSE)</f>
        <v>#N/A</v>
      </c>
      <c r="L38" s="47" t="e">
        <f>VLOOKUP(K38,'Species List'!$I$1:$N$8,2,FALSE)</f>
        <v>#N/A</v>
      </c>
      <c r="M38" s="103" t="e">
        <f t="shared" si="2"/>
        <v>#N/A</v>
      </c>
      <c r="N38" s="88" t="e">
        <f t="shared" si="0"/>
        <v>#N/A</v>
      </c>
      <c r="O38" s="101" t="e">
        <f t="shared" si="3"/>
        <v>#N/A</v>
      </c>
    </row>
    <row r="39" spans="1:15" x14ac:dyDescent="0.2">
      <c r="A39" s="93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2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4"/>
      <c r="K39" s="47" t="e">
        <f>VLOOKUP(J39,'Species List'!$H$1:$J$9,2,FALSE)</f>
        <v>#N/A</v>
      </c>
      <c r="L39" s="47" t="e">
        <f>VLOOKUP(K39,'Species List'!$I$1:$N$8,2,FALSE)</f>
        <v>#N/A</v>
      </c>
      <c r="M39" s="103" t="e">
        <f t="shared" si="2"/>
        <v>#N/A</v>
      </c>
      <c r="N39" s="88" t="e">
        <f t="shared" si="0"/>
        <v>#N/A</v>
      </c>
      <c r="O39" s="101" t="e">
        <f t="shared" si="3"/>
        <v>#N/A</v>
      </c>
    </row>
    <row r="40" spans="1:15" x14ac:dyDescent="0.2">
      <c r="A40" s="93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2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4"/>
      <c r="K40" s="47" t="e">
        <f>VLOOKUP(J40,'Species List'!$H$1:$J$9,2,FALSE)</f>
        <v>#N/A</v>
      </c>
      <c r="L40" s="47" t="e">
        <f>VLOOKUP(K40,'Species List'!$I$1:$N$8,2,FALSE)</f>
        <v>#N/A</v>
      </c>
      <c r="M40" s="103" t="e">
        <f t="shared" si="2"/>
        <v>#N/A</v>
      </c>
      <c r="N40" s="88" t="e">
        <f t="shared" si="0"/>
        <v>#N/A</v>
      </c>
      <c r="O40" s="101" t="e">
        <f t="shared" si="3"/>
        <v>#N/A</v>
      </c>
    </row>
    <row r="41" spans="1:15" x14ac:dyDescent="0.2">
      <c r="A41" s="93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2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4"/>
      <c r="K41" s="47" t="e">
        <f>VLOOKUP(J41,'Species List'!$H$1:$J$9,2,FALSE)</f>
        <v>#N/A</v>
      </c>
      <c r="L41" s="47" t="e">
        <f>VLOOKUP(K41,'Species List'!$I$1:$N$8,2,FALSE)</f>
        <v>#N/A</v>
      </c>
      <c r="M41" s="103" t="e">
        <f t="shared" si="2"/>
        <v>#N/A</v>
      </c>
      <c r="N41" s="88" t="e">
        <f t="shared" si="0"/>
        <v>#N/A</v>
      </c>
      <c r="O41" s="101" t="e">
        <f t="shared" si="3"/>
        <v>#N/A</v>
      </c>
    </row>
    <row r="42" spans="1:15" x14ac:dyDescent="0.2">
      <c r="A42" s="93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2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4"/>
      <c r="K42" s="47" t="e">
        <f>VLOOKUP(J42,'Species List'!$H$1:$J$9,2,FALSE)</f>
        <v>#N/A</v>
      </c>
      <c r="L42" s="47" t="e">
        <f>VLOOKUP(K42,'Species List'!$I$1:$N$8,2,FALSE)</f>
        <v>#N/A</v>
      </c>
      <c r="M42" s="103" t="e">
        <f t="shared" si="2"/>
        <v>#N/A</v>
      </c>
      <c r="N42" s="88" t="e">
        <f t="shared" si="0"/>
        <v>#N/A</v>
      </c>
      <c r="O42" s="101" t="e">
        <f t="shared" si="3"/>
        <v>#N/A</v>
      </c>
    </row>
    <row r="43" spans="1:15" x14ac:dyDescent="0.2">
      <c r="A43" s="93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2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4"/>
      <c r="K43" s="47" t="e">
        <f>VLOOKUP(J43,'Species List'!$H$1:$J$9,2,FALSE)</f>
        <v>#N/A</v>
      </c>
      <c r="L43" s="47" t="e">
        <f>VLOOKUP(K43,'Species List'!$I$1:$N$8,2,FALSE)</f>
        <v>#N/A</v>
      </c>
      <c r="M43" s="103" t="e">
        <f t="shared" si="2"/>
        <v>#N/A</v>
      </c>
      <c r="N43" s="88" t="e">
        <f t="shared" si="0"/>
        <v>#N/A</v>
      </c>
      <c r="O43" s="101" t="e">
        <f t="shared" si="3"/>
        <v>#N/A</v>
      </c>
    </row>
    <row r="44" spans="1:15" x14ac:dyDescent="0.2">
      <c r="A44" s="93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2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4"/>
      <c r="K44" s="47" t="e">
        <f>VLOOKUP(J44,'Species List'!$H$1:$J$9,2,FALSE)</f>
        <v>#N/A</v>
      </c>
      <c r="L44" s="47" t="e">
        <f>VLOOKUP(K44,'Species List'!$I$1:$N$8,2,FALSE)</f>
        <v>#N/A</v>
      </c>
      <c r="M44" s="103" t="e">
        <f t="shared" si="2"/>
        <v>#N/A</v>
      </c>
      <c r="N44" s="88" t="e">
        <f t="shared" si="0"/>
        <v>#N/A</v>
      </c>
      <c r="O44" s="101" t="e">
        <f t="shared" si="3"/>
        <v>#N/A</v>
      </c>
    </row>
    <row r="45" spans="1:15" x14ac:dyDescent="0.2">
      <c r="A45" s="93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2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4"/>
      <c r="K45" s="47" t="e">
        <f>VLOOKUP(J45,'Species List'!$H$1:$J$9,2,FALSE)</f>
        <v>#N/A</v>
      </c>
      <c r="L45" s="47" t="e">
        <f>VLOOKUP(K45,'Species List'!$I$1:$N$8,2,FALSE)</f>
        <v>#N/A</v>
      </c>
      <c r="M45" s="103" t="e">
        <f t="shared" si="2"/>
        <v>#N/A</v>
      </c>
      <c r="N45" s="88" t="e">
        <f t="shared" si="0"/>
        <v>#N/A</v>
      </c>
      <c r="O45" s="101" t="e">
        <f t="shared" si="3"/>
        <v>#N/A</v>
      </c>
    </row>
    <row r="46" spans="1:15" x14ac:dyDescent="0.2">
      <c r="A46" s="93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2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4"/>
      <c r="K46" s="47" t="e">
        <f>VLOOKUP(J46,'Species List'!$H$1:$J$9,2,FALSE)</f>
        <v>#N/A</v>
      </c>
      <c r="L46" s="47" t="e">
        <f>VLOOKUP(K46,'Species List'!$I$1:$N$8,2,FALSE)</f>
        <v>#N/A</v>
      </c>
      <c r="M46" s="103" t="e">
        <f t="shared" si="2"/>
        <v>#N/A</v>
      </c>
      <c r="N46" s="88" t="e">
        <f t="shared" si="0"/>
        <v>#N/A</v>
      </c>
      <c r="O46" s="101" t="e">
        <f t="shared" si="3"/>
        <v>#N/A</v>
      </c>
    </row>
    <row r="47" spans="1:15" x14ac:dyDescent="0.2">
      <c r="A47" s="93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2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4"/>
      <c r="K47" s="47" t="e">
        <f>VLOOKUP(J47,'Species List'!$H$1:$J$9,2,FALSE)</f>
        <v>#N/A</v>
      </c>
      <c r="L47" s="47" t="e">
        <f>VLOOKUP(K47,'Species List'!$I$1:$N$8,2,FALSE)</f>
        <v>#N/A</v>
      </c>
      <c r="M47" s="103" t="e">
        <f t="shared" si="2"/>
        <v>#N/A</v>
      </c>
      <c r="N47" s="88" t="e">
        <f t="shared" si="0"/>
        <v>#N/A</v>
      </c>
      <c r="O47" s="101" t="e">
        <f t="shared" si="3"/>
        <v>#N/A</v>
      </c>
    </row>
    <row r="48" spans="1:15" x14ac:dyDescent="0.2">
      <c r="A48" s="93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2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4"/>
      <c r="K48" s="47" t="e">
        <f>VLOOKUP(J48,'Species List'!$H$1:$J$9,2,FALSE)</f>
        <v>#N/A</v>
      </c>
      <c r="L48" s="47" t="e">
        <f>VLOOKUP(K48,'Species List'!$I$1:$N$8,2,FALSE)</f>
        <v>#N/A</v>
      </c>
      <c r="M48" s="103" t="e">
        <f t="shared" si="2"/>
        <v>#N/A</v>
      </c>
      <c r="N48" s="88" t="e">
        <f t="shared" si="0"/>
        <v>#N/A</v>
      </c>
      <c r="O48" s="101" t="e">
        <f t="shared" si="3"/>
        <v>#N/A</v>
      </c>
    </row>
    <row r="49" spans="1:15" x14ac:dyDescent="0.2">
      <c r="A49" s="93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2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4"/>
      <c r="K49" s="47" t="e">
        <f>VLOOKUP(J49,'Species List'!$H$1:$J$9,2,FALSE)</f>
        <v>#N/A</v>
      </c>
      <c r="L49" s="47" t="e">
        <f>VLOOKUP(K49,'Species List'!$I$1:$N$8,2,FALSE)</f>
        <v>#N/A</v>
      </c>
      <c r="M49" s="103" t="e">
        <f t="shared" si="2"/>
        <v>#N/A</v>
      </c>
      <c r="N49" s="88" t="e">
        <f t="shared" si="0"/>
        <v>#N/A</v>
      </c>
      <c r="O49" s="101" t="e">
        <f t="shared" si="3"/>
        <v>#N/A</v>
      </c>
    </row>
    <row r="50" spans="1:15" x14ac:dyDescent="0.2">
      <c r="A50" s="93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2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4"/>
      <c r="K50" s="47" t="e">
        <f>VLOOKUP(J50,'Species List'!$H$1:$J$9,2,FALSE)</f>
        <v>#N/A</v>
      </c>
      <c r="L50" s="47" t="e">
        <f>VLOOKUP(K50,'Species List'!$I$1:$N$8,2,FALSE)</f>
        <v>#N/A</v>
      </c>
      <c r="M50" s="103" t="e">
        <f t="shared" si="2"/>
        <v>#N/A</v>
      </c>
      <c r="N50" s="88" t="e">
        <f t="shared" si="0"/>
        <v>#N/A</v>
      </c>
      <c r="O50" s="101" t="e">
        <f t="shared" si="3"/>
        <v>#N/A</v>
      </c>
    </row>
    <row r="51" spans="1:15" x14ac:dyDescent="0.2">
      <c r="A51" s="93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2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4"/>
      <c r="K51" s="47" t="e">
        <f>VLOOKUP(J51,'Species List'!$H$1:$J$9,2,FALSE)</f>
        <v>#N/A</v>
      </c>
      <c r="L51" s="47" t="e">
        <f>VLOOKUP(K51,'Species List'!$I$1:$N$8,2,FALSE)</f>
        <v>#N/A</v>
      </c>
      <c r="M51" s="103" t="e">
        <f t="shared" si="2"/>
        <v>#N/A</v>
      </c>
      <c r="N51" s="88" t="e">
        <f t="shared" si="0"/>
        <v>#N/A</v>
      </c>
      <c r="O51" s="101" t="e">
        <f t="shared" si="3"/>
        <v>#N/A</v>
      </c>
    </row>
    <row r="52" spans="1:15" x14ac:dyDescent="0.2">
      <c r="A52" s="93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2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4"/>
      <c r="K52" s="47" t="e">
        <f>VLOOKUP(J52,'Species List'!$H$1:$J$9,2,FALSE)</f>
        <v>#N/A</v>
      </c>
      <c r="L52" s="47" t="e">
        <f>VLOOKUP(K52,'Species List'!$I$1:$N$8,2,FALSE)</f>
        <v>#N/A</v>
      </c>
      <c r="M52" s="103" t="e">
        <f t="shared" si="2"/>
        <v>#N/A</v>
      </c>
      <c r="N52" s="88" t="e">
        <f t="shared" si="0"/>
        <v>#N/A</v>
      </c>
      <c r="O52" s="101" t="e">
        <f t="shared" si="3"/>
        <v>#N/A</v>
      </c>
    </row>
    <row r="53" spans="1:15" x14ac:dyDescent="0.2">
      <c r="A53" s="93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2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4"/>
      <c r="K53" s="47" t="e">
        <f>VLOOKUP(J53,'Species List'!$H$1:$J$9,2,FALSE)</f>
        <v>#N/A</v>
      </c>
      <c r="L53" s="47" t="e">
        <f>VLOOKUP(K53,'Species List'!$I$1:$N$8,2,FALSE)</f>
        <v>#N/A</v>
      </c>
      <c r="M53" s="103" t="e">
        <f t="shared" si="2"/>
        <v>#N/A</v>
      </c>
      <c r="N53" s="88" t="e">
        <f t="shared" si="0"/>
        <v>#N/A</v>
      </c>
      <c r="O53" s="101" t="e">
        <f t="shared" si="3"/>
        <v>#N/A</v>
      </c>
    </row>
    <row r="54" spans="1:15" x14ac:dyDescent="0.2">
      <c r="A54" s="93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2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4"/>
      <c r="K54" s="47" t="e">
        <f>VLOOKUP(J54,'Species List'!$H$1:$J$9,2,FALSE)</f>
        <v>#N/A</v>
      </c>
      <c r="L54" s="47" t="e">
        <f>VLOOKUP(K54,'Species List'!$I$1:$N$8,2,FALSE)</f>
        <v>#N/A</v>
      </c>
      <c r="M54" s="103" t="e">
        <f t="shared" si="2"/>
        <v>#N/A</v>
      </c>
      <c r="N54" s="88" t="e">
        <f t="shared" si="0"/>
        <v>#N/A</v>
      </c>
      <c r="O54" s="101" t="e">
        <f t="shared" si="3"/>
        <v>#N/A</v>
      </c>
    </row>
    <row r="55" spans="1:15" x14ac:dyDescent="0.2">
      <c r="A55" s="93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2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4"/>
      <c r="K55" s="47" t="e">
        <f>VLOOKUP(J55,'Species List'!$H$1:$J$9,2,FALSE)</f>
        <v>#N/A</v>
      </c>
      <c r="L55" s="47" t="e">
        <f>VLOOKUP(K55,'Species List'!$I$1:$N$8,2,FALSE)</f>
        <v>#N/A</v>
      </c>
      <c r="M55" s="103" t="e">
        <f t="shared" si="2"/>
        <v>#N/A</v>
      </c>
      <c r="N55" s="88" t="e">
        <f t="shared" si="0"/>
        <v>#N/A</v>
      </c>
      <c r="O55" s="101" t="e">
        <f t="shared" si="3"/>
        <v>#N/A</v>
      </c>
    </row>
    <row r="56" spans="1:15" x14ac:dyDescent="0.2">
      <c r="A56" s="93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2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4"/>
      <c r="K56" s="47" t="e">
        <f>VLOOKUP(J56,'Species List'!$H$1:$J$9,2,FALSE)</f>
        <v>#N/A</v>
      </c>
      <c r="L56" s="47" t="e">
        <f>VLOOKUP(K56,'Species List'!$I$1:$N$8,2,FALSE)</f>
        <v>#N/A</v>
      </c>
      <c r="M56" s="103" t="e">
        <f t="shared" si="2"/>
        <v>#N/A</v>
      </c>
      <c r="N56" s="88" t="e">
        <f t="shared" ref="N56:N119" si="4">L56/$L$131</f>
        <v>#N/A</v>
      </c>
      <c r="O56" s="101" t="e">
        <f t="shared" si="3"/>
        <v>#N/A</v>
      </c>
    </row>
    <row r="57" spans="1:15" x14ac:dyDescent="0.2">
      <c r="A57" s="93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2" t="e">
        <f t="shared" ref="D57:D120" si="5">VALUE(C57)</f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4"/>
      <c r="K57" s="47" t="e">
        <f>VLOOKUP(J57,'Species List'!$H$1:$J$9,2,FALSE)</f>
        <v>#N/A</v>
      </c>
      <c r="L57" s="47" t="e">
        <f>VLOOKUP(K57,'Species List'!$I$1:$N$8,2,FALSE)</f>
        <v>#N/A</v>
      </c>
      <c r="M57" s="103" t="e">
        <f t="shared" ref="M57:M120" si="6">VALUE(L57)</f>
        <v>#N/A</v>
      </c>
      <c r="N57" s="88" t="e">
        <f t="shared" si="4"/>
        <v>#N/A</v>
      </c>
      <c r="O57" s="101" t="e">
        <f t="shared" ref="O57:O120" si="7">D57*N57</f>
        <v>#N/A</v>
      </c>
    </row>
    <row r="58" spans="1:15" x14ac:dyDescent="0.2">
      <c r="A58" s="93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2" t="e">
        <f t="shared" si="5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4"/>
      <c r="K58" s="47" t="e">
        <f>VLOOKUP(J58,'Species List'!$H$1:$J$9,2,FALSE)</f>
        <v>#N/A</v>
      </c>
      <c r="L58" s="47" t="e">
        <f>VLOOKUP(K58,'Species List'!$I$1:$N$8,2,FALSE)</f>
        <v>#N/A</v>
      </c>
      <c r="M58" s="103" t="e">
        <f t="shared" si="6"/>
        <v>#N/A</v>
      </c>
      <c r="N58" s="88" t="e">
        <f t="shared" si="4"/>
        <v>#N/A</v>
      </c>
      <c r="O58" s="101" t="e">
        <f t="shared" si="7"/>
        <v>#N/A</v>
      </c>
    </row>
    <row r="59" spans="1:15" x14ac:dyDescent="0.2">
      <c r="A59" s="93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2" t="e">
        <f t="shared" si="5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4"/>
      <c r="K59" s="47" t="e">
        <f>VLOOKUP(J59,'Species List'!$H$1:$J$9,2,FALSE)</f>
        <v>#N/A</v>
      </c>
      <c r="L59" s="47" t="e">
        <f>VLOOKUP(K59,'Species List'!$I$1:$N$8,2,FALSE)</f>
        <v>#N/A</v>
      </c>
      <c r="M59" s="103" t="e">
        <f t="shared" si="6"/>
        <v>#N/A</v>
      </c>
      <c r="N59" s="88" t="e">
        <f t="shared" si="4"/>
        <v>#N/A</v>
      </c>
      <c r="O59" s="101" t="e">
        <f t="shared" si="7"/>
        <v>#N/A</v>
      </c>
    </row>
    <row r="60" spans="1:15" x14ac:dyDescent="0.2">
      <c r="A60" s="93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2" t="e">
        <f t="shared" si="5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4"/>
      <c r="K60" s="47" t="e">
        <f>VLOOKUP(J60,'Species List'!$H$1:$J$9,2,FALSE)</f>
        <v>#N/A</v>
      </c>
      <c r="L60" s="47" t="e">
        <f>VLOOKUP(K60,'Species List'!$I$1:$N$8,2,FALSE)</f>
        <v>#N/A</v>
      </c>
      <c r="M60" s="103" t="e">
        <f t="shared" si="6"/>
        <v>#N/A</v>
      </c>
      <c r="N60" s="88" t="e">
        <f t="shared" si="4"/>
        <v>#N/A</v>
      </c>
      <c r="O60" s="101" t="e">
        <f t="shared" si="7"/>
        <v>#N/A</v>
      </c>
    </row>
    <row r="61" spans="1:15" x14ac:dyDescent="0.2">
      <c r="A61" s="93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2" t="e">
        <f t="shared" si="5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4"/>
      <c r="K61" s="47" t="e">
        <f>VLOOKUP(J61,'Species List'!$H$1:$J$9,2,FALSE)</f>
        <v>#N/A</v>
      </c>
      <c r="L61" s="47" t="e">
        <f>VLOOKUP(K61,'Species List'!$I$1:$N$8,2,FALSE)</f>
        <v>#N/A</v>
      </c>
      <c r="M61" s="103" t="e">
        <f t="shared" si="6"/>
        <v>#N/A</v>
      </c>
      <c r="N61" s="88" t="e">
        <f t="shared" si="4"/>
        <v>#N/A</v>
      </c>
      <c r="O61" s="101" t="e">
        <f t="shared" si="7"/>
        <v>#N/A</v>
      </c>
    </row>
    <row r="62" spans="1:15" x14ac:dyDescent="0.2">
      <c r="A62" s="93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2" t="e">
        <f t="shared" si="5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4"/>
      <c r="K62" s="47" t="e">
        <f>VLOOKUP(J62,'Species List'!$H$1:$J$9,2,FALSE)</f>
        <v>#N/A</v>
      </c>
      <c r="L62" s="47" t="e">
        <f>VLOOKUP(K62,'Species List'!$I$1:$N$8,2,FALSE)</f>
        <v>#N/A</v>
      </c>
      <c r="M62" s="103" t="e">
        <f t="shared" si="6"/>
        <v>#N/A</v>
      </c>
      <c r="N62" s="88" t="e">
        <f t="shared" si="4"/>
        <v>#N/A</v>
      </c>
      <c r="O62" s="101" t="e">
        <f t="shared" si="7"/>
        <v>#N/A</v>
      </c>
    </row>
    <row r="63" spans="1:15" x14ac:dyDescent="0.2">
      <c r="A63" s="93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2" t="e">
        <f t="shared" si="5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4"/>
      <c r="K63" s="47" t="e">
        <f>VLOOKUP(J63,'Species List'!$H$1:$J$9,2,FALSE)</f>
        <v>#N/A</v>
      </c>
      <c r="L63" s="47" t="e">
        <f>VLOOKUP(K63,'Species List'!$I$1:$N$8,2,FALSE)</f>
        <v>#N/A</v>
      </c>
      <c r="M63" s="103" t="e">
        <f t="shared" si="6"/>
        <v>#N/A</v>
      </c>
      <c r="N63" s="88" t="e">
        <f t="shared" si="4"/>
        <v>#N/A</v>
      </c>
      <c r="O63" s="101" t="e">
        <f t="shared" si="7"/>
        <v>#N/A</v>
      </c>
    </row>
    <row r="64" spans="1:15" x14ac:dyDescent="0.2">
      <c r="A64" s="93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2" t="e">
        <f t="shared" si="5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4"/>
      <c r="K64" s="47" t="e">
        <f>VLOOKUP(J64,'Species List'!$H$1:$J$9,2,FALSE)</f>
        <v>#N/A</v>
      </c>
      <c r="L64" s="47" t="e">
        <f>VLOOKUP(K64,'Species List'!$I$1:$N$8,2,FALSE)</f>
        <v>#N/A</v>
      </c>
      <c r="M64" s="103" t="e">
        <f t="shared" si="6"/>
        <v>#N/A</v>
      </c>
      <c r="N64" s="88" t="e">
        <f t="shared" si="4"/>
        <v>#N/A</v>
      </c>
      <c r="O64" s="101" t="e">
        <f t="shared" si="7"/>
        <v>#N/A</v>
      </c>
    </row>
    <row r="65" spans="1:15" x14ac:dyDescent="0.2">
      <c r="A65" s="93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2" t="e">
        <f t="shared" si="5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4"/>
      <c r="K65" s="47" t="e">
        <f>VLOOKUP(J65,'Species List'!$H$1:$J$9,2,FALSE)</f>
        <v>#N/A</v>
      </c>
      <c r="L65" s="47" t="e">
        <f>VLOOKUP(K65,'Species List'!$I$1:$N$8,2,FALSE)</f>
        <v>#N/A</v>
      </c>
      <c r="M65" s="103" t="e">
        <f t="shared" si="6"/>
        <v>#N/A</v>
      </c>
      <c r="N65" s="88" t="e">
        <f t="shared" si="4"/>
        <v>#N/A</v>
      </c>
      <c r="O65" s="101" t="e">
        <f t="shared" si="7"/>
        <v>#N/A</v>
      </c>
    </row>
    <row r="66" spans="1:15" x14ac:dyDescent="0.2">
      <c r="A66" s="93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2" t="e">
        <f t="shared" si="5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4"/>
      <c r="K66" s="47" t="e">
        <f>VLOOKUP(J66,'Species List'!$H$1:$J$9,2,FALSE)</f>
        <v>#N/A</v>
      </c>
      <c r="L66" s="47" t="e">
        <f>VLOOKUP(K66,'Species List'!$I$1:$N$8,2,FALSE)</f>
        <v>#N/A</v>
      </c>
      <c r="M66" s="103" t="e">
        <f t="shared" si="6"/>
        <v>#N/A</v>
      </c>
      <c r="N66" s="88" t="e">
        <f t="shared" si="4"/>
        <v>#N/A</v>
      </c>
      <c r="O66" s="101" t="e">
        <f t="shared" si="7"/>
        <v>#N/A</v>
      </c>
    </row>
    <row r="67" spans="1:15" x14ac:dyDescent="0.2">
      <c r="A67" s="93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2" t="e">
        <f t="shared" si="5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4"/>
      <c r="K67" s="47" t="e">
        <f>VLOOKUP(J67,'Species List'!$H$1:$J$9,2,FALSE)</f>
        <v>#N/A</v>
      </c>
      <c r="L67" s="47" t="e">
        <f>VLOOKUP(K67,'Species List'!$I$1:$N$8,2,FALSE)</f>
        <v>#N/A</v>
      </c>
      <c r="M67" s="103" t="e">
        <f t="shared" si="6"/>
        <v>#N/A</v>
      </c>
      <c r="N67" s="88" t="e">
        <f t="shared" si="4"/>
        <v>#N/A</v>
      </c>
      <c r="O67" s="101" t="e">
        <f t="shared" si="7"/>
        <v>#N/A</v>
      </c>
    </row>
    <row r="68" spans="1:15" x14ac:dyDescent="0.2">
      <c r="A68" s="93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2" t="e">
        <f t="shared" si="5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4"/>
      <c r="K68" s="47" t="e">
        <f>VLOOKUP(J68,'Species List'!$H$1:$J$9,2,FALSE)</f>
        <v>#N/A</v>
      </c>
      <c r="L68" s="47" t="e">
        <f>VLOOKUP(K68,'Species List'!$I$1:$N$8,2,FALSE)</f>
        <v>#N/A</v>
      </c>
      <c r="M68" s="103" t="e">
        <f t="shared" si="6"/>
        <v>#N/A</v>
      </c>
      <c r="N68" s="88" t="e">
        <f t="shared" si="4"/>
        <v>#N/A</v>
      </c>
      <c r="O68" s="101" t="e">
        <f t="shared" si="7"/>
        <v>#N/A</v>
      </c>
    </row>
    <row r="69" spans="1:15" x14ac:dyDescent="0.2">
      <c r="A69" s="93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2" t="e">
        <f t="shared" si="5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4"/>
      <c r="K69" s="47" t="e">
        <f>VLOOKUP(J69,'Species List'!$H$1:$J$9,2,FALSE)</f>
        <v>#N/A</v>
      </c>
      <c r="L69" s="47" t="e">
        <f>VLOOKUP(K69,'Species List'!$I$1:$N$8,2,FALSE)</f>
        <v>#N/A</v>
      </c>
      <c r="M69" s="103" t="e">
        <f t="shared" si="6"/>
        <v>#N/A</v>
      </c>
      <c r="N69" s="88" t="e">
        <f t="shared" si="4"/>
        <v>#N/A</v>
      </c>
      <c r="O69" s="101" t="e">
        <f t="shared" si="7"/>
        <v>#N/A</v>
      </c>
    </row>
    <row r="70" spans="1:15" x14ac:dyDescent="0.2">
      <c r="A70" s="93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2" t="e">
        <f t="shared" si="5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4"/>
      <c r="K70" s="47" t="e">
        <f>VLOOKUP(J70,'Species List'!$H$1:$J$9,2,FALSE)</f>
        <v>#N/A</v>
      </c>
      <c r="L70" s="47" t="e">
        <f>VLOOKUP(K70,'Species List'!$I$1:$N$8,2,FALSE)</f>
        <v>#N/A</v>
      </c>
      <c r="M70" s="103" t="e">
        <f t="shared" si="6"/>
        <v>#N/A</v>
      </c>
      <c r="N70" s="88" t="e">
        <f t="shared" si="4"/>
        <v>#N/A</v>
      </c>
      <c r="O70" s="101" t="e">
        <f t="shared" si="7"/>
        <v>#N/A</v>
      </c>
    </row>
    <row r="71" spans="1:15" x14ac:dyDescent="0.2">
      <c r="A71" s="93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2" t="e">
        <f t="shared" si="5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4"/>
      <c r="K71" s="47" t="e">
        <f>VLOOKUP(J71,'Species List'!$H$1:$J$9,2,FALSE)</f>
        <v>#N/A</v>
      </c>
      <c r="L71" s="47" t="e">
        <f>VLOOKUP(K71,'Species List'!$I$1:$N$8,2,FALSE)</f>
        <v>#N/A</v>
      </c>
      <c r="M71" s="103" t="e">
        <f t="shared" si="6"/>
        <v>#N/A</v>
      </c>
      <c r="N71" s="88" t="e">
        <f t="shared" si="4"/>
        <v>#N/A</v>
      </c>
      <c r="O71" s="101" t="e">
        <f t="shared" si="7"/>
        <v>#N/A</v>
      </c>
    </row>
    <row r="72" spans="1:15" x14ac:dyDescent="0.2">
      <c r="A72" s="93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2" t="e">
        <f t="shared" si="5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4"/>
      <c r="K72" s="47" t="e">
        <f>VLOOKUP(J72,'Species List'!$H$1:$J$9,2,FALSE)</f>
        <v>#N/A</v>
      </c>
      <c r="L72" s="47" t="e">
        <f>VLOOKUP(K72,'Species List'!$I$1:$N$8,2,FALSE)</f>
        <v>#N/A</v>
      </c>
      <c r="M72" s="103" t="e">
        <f t="shared" si="6"/>
        <v>#N/A</v>
      </c>
      <c r="N72" s="88" t="e">
        <f t="shared" si="4"/>
        <v>#N/A</v>
      </c>
      <c r="O72" s="101" t="e">
        <f t="shared" si="7"/>
        <v>#N/A</v>
      </c>
    </row>
    <row r="73" spans="1:15" x14ac:dyDescent="0.2">
      <c r="A73" s="93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2" t="e">
        <f t="shared" si="5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4"/>
      <c r="K73" s="47" t="e">
        <f>VLOOKUP(J73,'Species List'!$H$1:$J$9,2,FALSE)</f>
        <v>#N/A</v>
      </c>
      <c r="L73" s="47" t="e">
        <f>VLOOKUP(K73,'Species List'!$I$1:$N$8,2,FALSE)</f>
        <v>#N/A</v>
      </c>
      <c r="M73" s="103" t="e">
        <f t="shared" si="6"/>
        <v>#N/A</v>
      </c>
      <c r="N73" s="88" t="e">
        <f t="shared" si="4"/>
        <v>#N/A</v>
      </c>
      <c r="O73" s="101" t="e">
        <f t="shared" si="7"/>
        <v>#N/A</v>
      </c>
    </row>
    <row r="74" spans="1:15" x14ac:dyDescent="0.2">
      <c r="A74" s="93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2" t="e">
        <f t="shared" si="5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4"/>
      <c r="K74" s="47" t="e">
        <f>VLOOKUP(J74,'Species List'!$H$1:$J$9,2,FALSE)</f>
        <v>#N/A</v>
      </c>
      <c r="L74" s="47" t="e">
        <f>VLOOKUP(K74,'Species List'!$I$1:$N$8,2,FALSE)</f>
        <v>#N/A</v>
      </c>
      <c r="M74" s="103" t="e">
        <f t="shared" si="6"/>
        <v>#N/A</v>
      </c>
      <c r="N74" s="88" t="e">
        <f t="shared" si="4"/>
        <v>#N/A</v>
      </c>
      <c r="O74" s="101" t="e">
        <f t="shared" si="7"/>
        <v>#N/A</v>
      </c>
    </row>
    <row r="75" spans="1:15" ht="12.6" x14ac:dyDescent="0.2">
      <c r="A75" s="93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2" t="e">
        <f t="shared" si="5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4"/>
      <c r="K75" s="47" t="e">
        <f>VLOOKUP(J75,'Species List'!$H$1:$J$9,2,FALSE)</f>
        <v>#N/A</v>
      </c>
      <c r="L75" s="47" t="e">
        <f>VLOOKUP(K75,'Species List'!$I$1:$N$8,2,FALSE)</f>
        <v>#N/A</v>
      </c>
      <c r="M75" s="103" t="e">
        <f t="shared" si="6"/>
        <v>#N/A</v>
      </c>
      <c r="N75" s="88" t="e">
        <f t="shared" si="4"/>
        <v>#N/A</v>
      </c>
      <c r="O75" s="101" t="e">
        <f t="shared" si="7"/>
        <v>#N/A</v>
      </c>
    </row>
    <row r="76" spans="1:15" ht="12.6" x14ac:dyDescent="0.2">
      <c r="A76" s="93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2" t="e">
        <f t="shared" si="5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4"/>
      <c r="K76" s="47" t="e">
        <f>VLOOKUP(J76,'Species List'!$H$1:$J$9,2,FALSE)</f>
        <v>#N/A</v>
      </c>
      <c r="L76" s="47" t="e">
        <f>VLOOKUP(K76,'Species List'!$I$1:$N$8,2,FALSE)</f>
        <v>#N/A</v>
      </c>
      <c r="M76" s="103" t="e">
        <f t="shared" si="6"/>
        <v>#N/A</v>
      </c>
      <c r="N76" s="88" t="e">
        <f t="shared" si="4"/>
        <v>#N/A</v>
      </c>
      <c r="O76" s="101" t="e">
        <f t="shared" si="7"/>
        <v>#N/A</v>
      </c>
    </row>
    <row r="77" spans="1:15" ht="12.6" x14ac:dyDescent="0.2">
      <c r="A77" s="93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2" t="e">
        <f t="shared" si="5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4"/>
      <c r="K77" s="47" t="e">
        <f>VLOOKUP(J77,'Species List'!$H$1:$J$9,2,FALSE)</f>
        <v>#N/A</v>
      </c>
      <c r="L77" s="47" t="e">
        <f>VLOOKUP(K77,'Species List'!$I$1:$N$8,2,FALSE)</f>
        <v>#N/A</v>
      </c>
      <c r="M77" s="103" t="e">
        <f t="shared" si="6"/>
        <v>#N/A</v>
      </c>
      <c r="N77" s="88" t="e">
        <f t="shared" si="4"/>
        <v>#N/A</v>
      </c>
      <c r="O77" s="101" t="e">
        <f t="shared" si="7"/>
        <v>#N/A</v>
      </c>
    </row>
    <row r="78" spans="1:15" ht="12.6" x14ac:dyDescent="0.2">
      <c r="A78" s="93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2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4"/>
      <c r="K78" s="47" t="e">
        <f>VLOOKUP(J78,'Species List'!$H$1:$J$9,2,FALSE)</f>
        <v>#N/A</v>
      </c>
      <c r="L78" s="47" t="e">
        <f>VLOOKUP(K78,'Species List'!$I$1:$N$8,2,FALSE)</f>
        <v>#N/A</v>
      </c>
      <c r="M78" s="103" t="e">
        <f t="shared" si="6"/>
        <v>#N/A</v>
      </c>
      <c r="N78" s="88" t="e">
        <f t="shared" si="4"/>
        <v>#N/A</v>
      </c>
      <c r="O78" s="101" t="e">
        <f t="shared" si="7"/>
        <v>#N/A</v>
      </c>
    </row>
    <row r="79" spans="1:15" ht="12.6" x14ac:dyDescent="0.2">
      <c r="A79" s="93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2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4"/>
      <c r="K79" s="47" t="e">
        <f>VLOOKUP(J79,'Species List'!$H$1:$J$9,2,FALSE)</f>
        <v>#N/A</v>
      </c>
      <c r="L79" s="47" t="e">
        <f>VLOOKUP(K79,'Species List'!$I$1:$N$8,2,FALSE)</f>
        <v>#N/A</v>
      </c>
      <c r="M79" s="103" t="e">
        <f t="shared" si="6"/>
        <v>#N/A</v>
      </c>
      <c r="N79" s="88" t="e">
        <f t="shared" si="4"/>
        <v>#N/A</v>
      </c>
      <c r="O79" s="101" t="e">
        <f t="shared" si="7"/>
        <v>#N/A</v>
      </c>
    </row>
    <row r="80" spans="1:15" ht="12.6" x14ac:dyDescent="0.2">
      <c r="A80" s="93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2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4"/>
      <c r="K80" s="47" t="e">
        <f>VLOOKUP(J80,'Species List'!$H$1:$J$9,2,FALSE)</f>
        <v>#N/A</v>
      </c>
      <c r="L80" s="47" t="e">
        <f>VLOOKUP(K80,'Species List'!$I$1:$N$8,2,FALSE)</f>
        <v>#N/A</v>
      </c>
      <c r="M80" s="103" t="e">
        <f t="shared" si="6"/>
        <v>#N/A</v>
      </c>
      <c r="N80" s="88" t="e">
        <f t="shared" si="4"/>
        <v>#N/A</v>
      </c>
      <c r="O80" s="101" t="e">
        <f t="shared" si="7"/>
        <v>#N/A</v>
      </c>
    </row>
    <row r="81" spans="1:15" ht="12.6" x14ac:dyDescent="0.2">
      <c r="A81" s="93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2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4"/>
      <c r="K81" s="47" t="e">
        <f>VLOOKUP(J81,'Species List'!$H$1:$J$9,2,FALSE)</f>
        <v>#N/A</v>
      </c>
      <c r="L81" s="47" t="e">
        <f>VLOOKUP(K81,'Species List'!$I$1:$N$8,2,FALSE)</f>
        <v>#N/A</v>
      </c>
      <c r="M81" s="103" t="e">
        <f t="shared" si="6"/>
        <v>#N/A</v>
      </c>
      <c r="N81" s="88" t="e">
        <f t="shared" si="4"/>
        <v>#N/A</v>
      </c>
      <c r="O81" s="101" t="e">
        <f t="shared" si="7"/>
        <v>#N/A</v>
      </c>
    </row>
    <row r="82" spans="1:15" ht="12.6" x14ac:dyDescent="0.2">
      <c r="A82" s="93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2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4"/>
      <c r="K82" s="47" t="e">
        <f>VLOOKUP(J82,'Species List'!$H$1:$J$9,2,FALSE)</f>
        <v>#N/A</v>
      </c>
      <c r="L82" s="47" t="e">
        <f>VLOOKUP(K82,'Species List'!$I$1:$N$8,2,FALSE)</f>
        <v>#N/A</v>
      </c>
      <c r="M82" s="103" t="e">
        <f t="shared" si="6"/>
        <v>#N/A</v>
      </c>
      <c r="N82" s="88" t="e">
        <f t="shared" si="4"/>
        <v>#N/A</v>
      </c>
      <c r="O82" s="101" t="e">
        <f t="shared" si="7"/>
        <v>#N/A</v>
      </c>
    </row>
    <row r="83" spans="1:15" ht="12.6" x14ac:dyDescent="0.2">
      <c r="A83" s="93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2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4"/>
      <c r="K83" s="47" t="e">
        <f>VLOOKUP(J83,'Species List'!$H$1:$J$9,2,FALSE)</f>
        <v>#N/A</v>
      </c>
      <c r="L83" s="47" t="e">
        <f>VLOOKUP(K83,'Species List'!$I$1:$N$8,2,FALSE)</f>
        <v>#N/A</v>
      </c>
      <c r="M83" s="103" t="e">
        <f t="shared" si="6"/>
        <v>#N/A</v>
      </c>
      <c r="N83" s="88" t="e">
        <f t="shared" si="4"/>
        <v>#N/A</v>
      </c>
      <c r="O83" s="101" t="e">
        <f t="shared" si="7"/>
        <v>#N/A</v>
      </c>
    </row>
    <row r="84" spans="1:15" ht="12.6" x14ac:dyDescent="0.2">
      <c r="A84" s="93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2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4"/>
      <c r="K84" s="47" t="e">
        <f>VLOOKUP(J84,'Species List'!$H$1:$J$9,2,FALSE)</f>
        <v>#N/A</v>
      </c>
      <c r="L84" s="47" t="e">
        <f>VLOOKUP(K84,'Species List'!$I$1:$N$8,2,FALSE)</f>
        <v>#N/A</v>
      </c>
      <c r="M84" s="103" t="e">
        <f t="shared" si="6"/>
        <v>#N/A</v>
      </c>
      <c r="N84" s="88" t="e">
        <f t="shared" si="4"/>
        <v>#N/A</v>
      </c>
      <c r="O84" s="101" t="e">
        <f t="shared" si="7"/>
        <v>#N/A</v>
      </c>
    </row>
    <row r="85" spans="1:15" ht="12.6" x14ac:dyDescent="0.2">
      <c r="A85" s="93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2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4"/>
      <c r="K85" s="47" t="e">
        <f>VLOOKUP(J85,'Species List'!$H$1:$J$9,2,FALSE)</f>
        <v>#N/A</v>
      </c>
      <c r="L85" s="47" t="e">
        <f>VLOOKUP(K85,'Species List'!$I$1:$N$8,2,FALSE)</f>
        <v>#N/A</v>
      </c>
      <c r="M85" s="103" t="e">
        <f t="shared" si="6"/>
        <v>#N/A</v>
      </c>
      <c r="N85" s="88" t="e">
        <f t="shared" si="4"/>
        <v>#N/A</v>
      </c>
      <c r="O85" s="101" t="e">
        <f t="shared" si="7"/>
        <v>#N/A</v>
      </c>
    </row>
    <row r="86" spans="1:15" ht="12.6" x14ac:dyDescent="0.2">
      <c r="A86" s="93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2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4"/>
      <c r="K86" s="47" t="e">
        <f>VLOOKUP(J86,'Species List'!$H$1:$J$9,2,FALSE)</f>
        <v>#N/A</v>
      </c>
      <c r="L86" s="47" t="e">
        <f>VLOOKUP(K86,'Species List'!$I$1:$N$8,2,FALSE)</f>
        <v>#N/A</v>
      </c>
      <c r="M86" s="103" t="e">
        <f t="shared" si="6"/>
        <v>#N/A</v>
      </c>
      <c r="N86" s="88" t="e">
        <f t="shared" si="4"/>
        <v>#N/A</v>
      </c>
      <c r="O86" s="101" t="e">
        <f t="shared" si="7"/>
        <v>#N/A</v>
      </c>
    </row>
    <row r="87" spans="1:15" ht="12.6" x14ac:dyDescent="0.2">
      <c r="A87" s="93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2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4"/>
      <c r="K87" s="47" t="e">
        <f>VLOOKUP(J87,'Species List'!$H$1:$J$9,2,FALSE)</f>
        <v>#N/A</v>
      </c>
      <c r="L87" s="47" t="e">
        <f>VLOOKUP(K87,'Species List'!$I$1:$N$8,2,FALSE)</f>
        <v>#N/A</v>
      </c>
      <c r="M87" s="103" t="e">
        <f t="shared" si="6"/>
        <v>#N/A</v>
      </c>
      <c r="N87" s="88" t="e">
        <f t="shared" si="4"/>
        <v>#N/A</v>
      </c>
      <c r="O87" s="101" t="e">
        <f t="shared" si="7"/>
        <v>#N/A</v>
      </c>
    </row>
    <row r="88" spans="1:15" ht="12.6" x14ac:dyDescent="0.2">
      <c r="A88" s="93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2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4"/>
      <c r="K88" s="47" t="e">
        <f>VLOOKUP(J88,'Species List'!$H$1:$J$9,2,FALSE)</f>
        <v>#N/A</v>
      </c>
      <c r="L88" s="47" t="e">
        <f>VLOOKUP(K88,'Species List'!$I$1:$N$8,2,FALSE)</f>
        <v>#N/A</v>
      </c>
      <c r="M88" s="103" t="e">
        <f t="shared" si="6"/>
        <v>#N/A</v>
      </c>
      <c r="N88" s="88" t="e">
        <f t="shared" si="4"/>
        <v>#N/A</v>
      </c>
      <c r="O88" s="101" t="e">
        <f t="shared" si="7"/>
        <v>#N/A</v>
      </c>
    </row>
    <row r="89" spans="1:15" ht="12.6" x14ac:dyDescent="0.2">
      <c r="A89" s="93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2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4"/>
      <c r="K89" s="47" t="e">
        <f>VLOOKUP(J89,'Species List'!$H$1:$J$9,2,FALSE)</f>
        <v>#N/A</v>
      </c>
      <c r="L89" s="47" t="e">
        <f>VLOOKUP(K89,'Species List'!$I$1:$N$8,2,FALSE)</f>
        <v>#N/A</v>
      </c>
      <c r="M89" s="103" t="e">
        <f t="shared" si="6"/>
        <v>#N/A</v>
      </c>
      <c r="N89" s="88" t="e">
        <f t="shared" si="4"/>
        <v>#N/A</v>
      </c>
      <c r="O89" s="101" t="e">
        <f t="shared" si="7"/>
        <v>#N/A</v>
      </c>
    </row>
    <row r="90" spans="1:15" ht="12.6" x14ac:dyDescent="0.2">
      <c r="A90" s="93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2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4"/>
      <c r="K90" s="47" t="e">
        <f>VLOOKUP(J90,'Species List'!$H$1:$J$9,2,FALSE)</f>
        <v>#N/A</v>
      </c>
      <c r="L90" s="47" t="e">
        <f>VLOOKUP(K90,'Species List'!$I$1:$N$8,2,FALSE)</f>
        <v>#N/A</v>
      </c>
      <c r="M90" s="103" t="e">
        <f t="shared" si="6"/>
        <v>#N/A</v>
      </c>
      <c r="N90" s="88" t="e">
        <f t="shared" si="4"/>
        <v>#N/A</v>
      </c>
      <c r="O90" s="101" t="e">
        <f t="shared" si="7"/>
        <v>#N/A</v>
      </c>
    </row>
    <row r="91" spans="1:15" ht="12.6" x14ac:dyDescent="0.2">
      <c r="A91" s="93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2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4"/>
      <c r="K91" s="47" t="e">
        <f>VLOOKUP(J91,'Species List'!$H$1:$J$9,2,FALSE)</f>
        <v>#N/A</v>
      </c>
      <c r="L91" s="47" t="e">
        <f>VLOOKUP(K91,'Species List'!$I$1:$N$8,2,FALSE)</f>
        <v>#N/A</v>
      </c>
      <c r="M91" s="103" t="e">
        <f t="shared" si="6"/>
        <v>#N/A</v>
      </c>
      <c r="N91" s="88" t="e">
        <f t="shared" si="4"/>
        <v>#N/A</v>
      </c>
      <c r="O91" s="101" t="e">
        <f t="shared" si="7"/>
        <v>#N/A</v>
      </c>
    </row>
    <row r="92" spans="1:15" ht="12.6" x14ac:dyDescent="0.2">
      <c r="A92" s="93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2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4"/>
      <c r="K92" s="47" t="e">
        <f>VLOOKUP(J92,'Species List'!$H$1:$J$9,2,FALSE)</f>
        <v>#N/A</v>
      </c>
      <c r="L92" s="47" t="e">
        <f>VLOOKUP(K92,'Species List'!$I$1:$N$8,2,FALSE)</f>
        <v>#N/A</v>
      </c>
      <c r="M92" s="103" t="e">
        <f t="shared" si="6"/>
        <v>#N/A</v>
      </c>
      <c r="N92" s="88" t="e">
        <f t="shared" si="4"/>
        <v>#N/A</v>
      </c>
      <c r="O92" s="101" t="e">
        <f t="shared" si="7"/>
        <v>#N/A</v>
      </c>
    </row>
    <row r="93" spans="1:15" ht="12.6" x14ac:dyDescent="0.2">
      <c r="A93" s="93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2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4"/>
      <c r="K93" s="47" t="e">
        <f>VLOOKUP(J93,'Species List'!$H$1:$J$9,2,FALSE)</f>
        <v>#N/A</v>
      </c>
      <c r="L93" s="47" t="e">
        <f>VLOOKUP(K93,'Species List'!$I$1:$N$8,2,FALSE)</f>
        <v>#N/A</v>
      </c>
      <c r="M93" s="103" t="e">
        <f t="shared" si="6"/>
        <v>#N/A</v>
      </c>
      <c r="N93" s="88" t="e">
        <f t="shared" si="4"/>
        <v>#N/A</v>
      </c>
      <c r="O93" s="101" t="e">
        <f t="shared" si="7"/>
        <v>#N/A</v>
      </c>
    </row>
    <row r="94" spans="1:15" ht="12.6" x14ac:dyDescent="0.2">
      <c r="A94" s="93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2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4"/>
      <c r="K94" s="47" t="e">
        <f>VLOOKUP(J94,'Species List'!$H$1:$J$9,2,FALSE)</f>
        <v>#N/A</v>
      </c>
      <c r="L94" s="47" t="e">
        <f>VLOOKUP(K94,'Species List'!$I$1:$N$8,2,FALSE)</f>
        <v>#N/A</v>
      </c>
      <c r="M94" s="103" t="e">
        <f t="shared" si="6"/>
        <v>#N/A</v>
      </c>
      <c r="N94" s="88" t="e">
        <f t="shared" si="4"/>
        <v>#N/A</v>
      </c>
      <c r="O94" s="101" t="e">
        <f t="shared" si="7"/>
        <v>#N/A</v>
      </c>
    </row>
    <row r="95" spans="1:15" ht="12.6" x14ac:dyDescent="0.2">
      <c r="A95" s="93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2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4"/>
      <c r="K95" s="47" t="e">
        <f>VLOOKUP(J95,'Species List'!$H$1:$J$9,2,FALSE)</f>
        <v>#N/A</v>
      </c>
      <c r="L95" s="47" t="e">
        <f>VLOOKUP(K95,'Species List'!$I$1:$N$8,2,FALSE)</f>
        <v>#N/A</v>
      </c>
      <c r="M95" s="103" t="e">
        <f t="shared" si="6"/>
        <v>#N/A</v>
      </c>
      <c r="N95" s="88" t="e">
        <f t="shared" si="4"/>
        <v>#N/A</v>
      </c>
      <c r="O95" s="101" t="e">
        <f t="shared" si="7"/>
        <v>#N/A</v>
      </c>
    </row>
    <row r="96" spans="1:15" ht="12.6" x14ac:dyDescent="0.2">
      <c r="A96" s="93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2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4"/>
      <c r="K96" s="47" t="e">
        <f>VLOOKUP(J96,'Species List'!$H$1:$J$9,2,FALSE)</f>
        <v>#N/A</v>
      </c>
      <c r="L96" s="47" t="e">
        <f>VLOOKUP(K96,'Species List'!$I$1:$N$8,2,FALSE)</f>
        <v>#N/A</v>
      </c>
      <c r="M96" s="103" t="e">
        <f t="shared" si="6"/>
        <v>#N/A</v>
      </c>
      <c r="N96" s="88" t="e">
        <f t="shared" si="4"/>
        <v>#N/A</v>
      </c>
      <c r="O96" s="101" t="e">
        <f t="shared" si="7"/>
        <v>#N/A</v>
      </c>
    </row>
    <row r="97" spans="1:15" ht="12.6" x14ac:dyDescent="0.2">
      <c r="A97" s="93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2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4"/>
      <c r="K97" s="47" t="e">
        <f>VLOOKUP(J97,'Species List'!$H$1:$J$9,2,FALSE)</f>
        <v>#N/A</v>
      </c>
      <c r="L97" s="47" t="e">
        <f>VLOOKUP(K97,'Species List'!$I$1:$N$8,2,FALSE)</f>
        <v>#N/A</v>
      </c>
      <c r="M97" s="103" t="e">
        <f t="shared" si="6"/>
        <v>#N/A</v>
      </c>
      <c r="N97" s="88" t="e">
        <f t="shared" si="4"/>
        <v>#N/A</v>
      </c>
      <c r="O97" s="101" t="e">
        <f t="shared" si="7"/>
        <v>#N/A</v>
      </c>
    </row>
    <row r="98" spans="1:15" ht="12.6" x14ac:dyDescent="0.2">
      <c r="A98" s="93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2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4"/>
      <c r="K98" s="47" t="e">
        <f>VLOOKUP(J98,'Species List'!$H$1:$J$9,2,FALSE)</f>
        <v>#N/A</v>
      </c>
      <c r="L98" s="47" t="e">
        <f>VLOOKUP(K98,'Species List'!$I$1:$N$8,2,FALSE)</f>
        <v>#N/A</v>
      </c>
      <c r="M98" s="103" t="e">
        <f t="shared" si="6"/>
        <v>#N/A</v>
      </c>
      <c r="N98" s="88" t="e">
        <f t="shared" si="4"/>
        <v>#N/A</v>
      </c>
      <c r="O98" s="101" t="e">
        <f t="shared" si="7"/>
        <v>#N/A</v>
      </c>
    </row>
    <row r="99" spans="1:15" ht="12.6" x14ac:dyDescent="0.2">
      <c r="A99" s="93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2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4"/>
      <c r="K99" s="47" t="e">
        <f>VLOOKUP(J99,'Species List'!$H$1:$J$9,2,FALSE)</f>
        <v>#N/A</v>
      </c>
      <c r="L99" s="47" t="e">
        <f>VLOOKUP(K99,'Species List'!$I$1:$N$8,2,FALSE)</f>
        <v>#N/A</v>
      </c>
      <c r="M99" s="103" t="e">
        <f t="shared" si="6"/>
        <v>#N/A</v>
      </c>
      <c r="N99" s="88" t="e">
        <f t="shared" si="4"/>
        <v>#N/A</v>
      </c>
      <c r="O99" s="101" t="e">
        <f t="shared" si="7"/>
        <v>#N/A</v>
      </c>
    </row>
    <row r="100" spans="1:15" ht="12.6" x14ac:dyDescent="0.2">
      <c r="A100" s="93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2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4"/>
      <c r="K100" s="47" t="e">
        <f>VLOOKUP(J100,'Species List'!$H$1:$J$9,2,FALSE)</f>
        <v>#N/A</v>
      </c>
      <c r="L100" s="47" t="e">
        <f>VLOOKUP(K100,'Species List'!$I$1:$N$8,2,FALSE)</f>
        <v>#N/A</v>
      </c>
      <c r="M100" s="103" t="e">
        <f t="shared" si="6"/>
        <v>#N/A</v>
      </c>
      <c r="N100" s="88" t="e">
        <f t="shared" si="4"/>
        <v>#N/A</v>
      </c>
      <c r="O100" s="101" t="e">
        <f t="shared" si="7"/>
        <v>#N/A</v>
      </c>
    </row>
    <row r="101" spans="1:15" ht="12.6" x14ac:dyDescent="0.2">
      <c r="A101" s="93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2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4"/>
      <c r="K101" s="47" t="e">
        <f>VLOOKUP(J101,'Species List'!$H$1:$J$9,2,FALSE)</f>
        <v>#N/A</v>
      </c>
      <c r="L101" s="47" t="e">
        <f>VLOOKUP(K101,'Species List'!$I$1:$N$8,2,FALSE)</f>
        <v>#N/A</v>
      </c>
      <c r="M101" s="103" t="e">
        <f t="shared" si="6"/>
        <v>#N/A</v>
      </c>
      <c r="N101" s="88" t="e">
        <f t="shared" si="4"/>
        <v>#N/A</v>
      </c>
      <c r="O101" s="101" t="e">
        <f t="shared" si="7"/>
        <v>#N/A</v>
      </c>
    </row>
    <row r="102" spans="1:15" ht="12.6" x14ac:dyDescent="0.2">
      <c r="A102" s="93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2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4"/>
      <c r="K102" s="47" t="e">
        <f>VLOOKUP(J102,'Species List'!$H$1:$J$9,2,FALSE)</f>
        <v>#N/A</v>
      </c>
      <c r="L102" s="47" t="e">
        <f>VLOOKUP(K102,'Species List'!$I$1:$N$8,2,FALSE)</f>
        <v>#N/A</v>
      </c>
      <c r="M102" s="103" t="e">
        <f t="shared" si="6"/>
        <v>#N/A</v>
      </c>
      <c r="N102" s="88" t="e">
        <f t="shared" si="4"/>
        <v>#N/A</v>
      </c>
      <c r="O102" s="101" t="e">
        <f t="shared" si="7"/>
        <v>#N/A</v>
      </c>
    </row>
    <row r="103" spans="1:15" ht="12.6" x14ac:dyDescent="0.2">
      <c r="A103" s="93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2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4"/>
      <c r="K103" s="47" t="e">
        <f>VLOOKUP(J103,'Species List'!$H$1:$J$9,2,FALSE)</f>
        <v>#N/A</v>
      </c>
      <c r="L103" s="47" t="e">
        <f>VLOOKUP(K103,'Species List'!$I$1:$N$8,2,FALSE)</f>
        <v>#N/A</v>
      </c>
      <c r="M103" s="103" t="e">
        <f t="shared" si="6"/>
        <v>#N/A</v>
      </c>
      <c r="N103" s="88" t="e">
        <f t="shared" si="4"/>
        <v>#N/A</v>
      </c>
      <c r="O103" s="101" t="e">
        <f t="shared" si="7"/>
        <v>#N/A</v>
      </c>
    </row>
    <row r="104" spans="1:15" ht="12.6" x14ac:dyDescent="0.2">
      <c r="A104" s="93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2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4"/>
      <c r="K104" s="47" t="e">
        <f>VLOOKUP(J104,'Species List'!$H$1:$J$9,2,FALSE)</f>
        <v>#N/A</v>
      </c>
      <c r="L104" s="47" t="e">
        <f>VLOOKUP(K104,'Species List'!$I$1:$N$8,2,FALSE)</f>
        <v>#N/A</v>
      </c>
      <c r="M104" s="103" t="e">
        <f t="shared" si="6"/>
        <v>#N/A</v>
      </c>
      <c r="N104" s="88" t="e">
        <f t="shared" si="4"/>
        <v>#N/A</v>
      </c>
      <c r="O104" s="101" t="e">
        <f t="shared" si="7"/>
        <v>#N/A</v>
      </c>
    </row>
    <row r="105" spans="1:15" ht="12.6" x14ac:dyDescent="0.2">
      <c r="A105" s="93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2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4"/>
      <c r="K105" s="47" t="e">
        <f>VLOOKUP(J105,'Species List'!$H$1:$J$9,2,FALSE)</f>
        <v>#N/A</v>
      </c>
      <c r="L105" s="47" t="e">
        <f>VLOOKUP(K105,'Species List'!$I$1:$N$8,2,FALSE)</f>
        <v>#N/A</v>
      </c>
      <c r="M105" s="103" t="e">
        <f t="shared" si="6"/>
        <v>#N/A</v>
      </c>
      <c r="N105" s="88" t="e">
        <f t="shared" si="4"/>
        <v>#N/A</v>
      </c>
      <c r="O105" s="101" t="e">
        <f t="shared" si="7"/>
        <v>#N/A</v>
      </c>
    </row>
    <row r="106" spans="1:15" ht="12.6" x14ac:dyDescent="0.2">
      <c r="A106" s="93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2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4"/>
      <c r="K106" s="47" t="e">
        <f>VLOOKUP(J106,'Species List'!$H$1:$J$9,2,FALSE)</f>
        <v>#N/A</v>
      </c>
      <c r="L106" s="47" t="e">
        <f>VLOOKUP(K106,'Species List'!$I$1:$N$8,2,FALSE)</f>
        <v>#N/A</v>
      </c>
      <c r="M106" s="103" t="e">
        <f t="shared" si="6"/>
        <v>#N/A</v>
      </c>
      <c r="N106" s="88" t="e">
        <f t="shared" si="4"/>
        <v>#N/A</v>
      </c>
      <c r="O106" s="101" t="e">
        <f t="shared" si="7"/>
        <v>#N/A</v>
      </c>
    </row>
    <row r="107" spans="1:15" ht="12.6" x14ac:dyDescent="0.2">
      <c r="A107" s="93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2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4"/>
      <c r="K107" s="47" t="e">
        <f>VLOOKUP(J107,'Species List'!$H$1:$J$9,2,FALSE)</f>
        <v>#N/A</v>
      </c>
      <c r="L107" s="47" t="e">
        <f>VLOOKUP(K107,'Species List'!$I$1:$N$8,2,FALSE)</f>
        <v>#N/A</v>
      </c>
      <c r="M107" s="103" t="e">
        <f t="shared" si="6"/>
        <v>#N/A</v>
      </c>
      <c r="N107" s="88" t="e">
        <f t="shared" si="4"/>
        <v>#N/A</v>
      </c>
      <c r="O107" s="101" t="e">
        <f t="shared" si="7"/>
        <v>#N/A</v>
      </c>
    </row>
    <row r="108" spans="1:15" ht="12.6" x14ac:dyDescent="0.2">
      <c r="A108" s="93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2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4"/>
      <c r="K108" s="47" t="e">
        <f>VLOOKUP(J108,'Species List'!$H$1:$J$9,2,FALSE)</f>
        <v>#N/A</v>
      </c>
      <c r="L108" s="47" t="e">
        <f>VLOOKUP(K108,'Species List'!$I$1:$N$8,2,FALSE)</f>
        <v>#N/A</v>
      </c>
      <c r="M108" s="103" t="e">
        <f t="shared" si="6"/>
        <v>#N/A</v>
      </c>
      <c r="N108" s="88" t="e">
        <f t="shared" si="4"/>
        <v>#N/A</v>
      </c>
      <c r="O108" s="101" t="e">
        <f t="shared" si="7"/>
        <v>#N/A</v>
      </c>
    </row>
    <row r="109" spans="1:15" ht="12.6" x14ac:dyDescent="0.2">
      <c r="A109" s="93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2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4"/>
      <c r="K109" s="47" t="e">
        <f>VLOOKUP(J109,'Species List'!$H$1:$J$9,2,FALSE)</f>
        <v>#N/A</v>
      </c>
      <c r="L109" s="47" t="e">
        <f>VLOOKUP(K109,'Species List'!$I$1:$N$8,2,FALSE)</f>
        <v>#N/A</v>
      </c>
      <c r="M109" s="103" t="e">
        <f t="shared" si="6"/>
        <v>#N/A</v>
      </c>
      <c r="N109" s="88" t="e">
        <f t="shared" si="4"/>
        <v>#N/A</v>
      </c>
      <c r="O109" s="101" t="e">
        <f t="shared" si="7"/>
        <v>#N/A</v>
      </c>
    </row>
    <row r="110" spans="1:15" ht="12.6" x14ac:dyDescent="0.2">
      <c r="A110" s="93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2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4"/>
      <c r="K110" s="47" t="e">
        <f>VLOOKUP(J110,'Species List'!$H$1:$J$9,2,FALSE)</f>
        <v>#N/A</v>
      </c>
      <c r="L110" s="47" t="e">
        <f>VLOOKUP(K110,'Species List'!$I$1:$N$8,2,FALSE)</f>
        <v>#N/A</v>
      </c>
      <c r="M110" s="103" t="e">
        <f t="shared" si="6"/>
        <v>#N/A</v>
      </c>
      <c r="N110" s="88" t="e">
        <f t="shared" si="4"/>
        <v>#N/A</v>
      </c>
      <c r="O110" s="101" t="e">
        <f t="shared" si="7"/>
        <v>#N/A</v>
      </c>
    </row>
    <row r="111" spans="1:15" ht="12.6" x14ac:dyDescent="0.2">
      <c r="A111" s="93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2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4"/>
      <c r="K111" s="47" t="e">
        <f>VLOOKUP(J111,'Species List'!$H$1:$J$9,2,FALSE)</f>
        <v>#N/A</v>
      </c>
      <c r="L111" s="47" t="e">
        <f>VLOOKUP(K111,'Species List'!$I$1:$N$8,2,FALSE)</f>
        <v>#N/A</v>
      </c>
      <c r="M111" s="103" t="e">
        <f t="shared" si="6"/>
        <v>#N/A</v>
      </c>
      <c r="N111" s="88" t="e">
        <f t="shared" si="4"/>
        <v>#N/A</v>
      </c>
      <c r="O111" s="101" t="e">
        <f t="shared" si="7"/>
        <v>#N/A</v>
      </c>
    </row>
    <row r="112" spans="1:15" ht="12.6" x14ac:dyDescent="0.2">
      <c r="A112" s="93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2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4"/>
      <c r="K112" s="47" t="e">
        <f>VLOOKUP(J112,'Species List'!$H$1:$J$9,2,FALSE)</f>
        <v>#N/A</v>
      </c>
      <c r="L112" s="47" t="e">
        <f>VLOOKUP(K112,'Species List'!$I$1:$N$8,2,FALSE)</f>
        <v>#N/A</v>
      </c>
      <c r="M112" s="103" t="e">
        <f t="shared" si="6"/>
        <v>#N/A</v>
      </c>
      <c r="N112" s="88" t="e">
        <f t="shared" si="4"/>
        <v>#N/A</v>
      </c>
      <c r="O112" s="101" t="e">
        <f t="shared" si="7"/>
        <v>#N/A</v>
      </c>
    </row>
    <row r="113" spans="1:15" ht="12.6" x14ac:dyDescent="0.2">
      <c r="A113" s="93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2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4"/>
      <c r="K113" s="47" t="e">
        <f>VLOOKUP(J113,'Species List'!$H$1:$J$9,2,FALSE)</f>
        <v>#N/A</v>
      </c>
      <c r="L113" s="47" t="e">
        <f>VLOOKUP(K113,'Species List'!$I$1:$N$8,2,FALSE)</f>
        <v>#N/A</v>
      </c>
      <c r="M113" s="103" t="e">
        <f t="shared" si="6"/>
        <v>#N/A</v>
      </c>
      <c r="N113" s="88" t="e">
        <f t="shared" si="4"/>
        <v>#N/A</v>
      </c>
      <c r="O113" s="101" t="e">
        <f t="shared" si="7"/>
        <v>#N/A</v>
      </c>
    </row>
    <row r="114" spans="1:15" ht="12.6" x14ac:dyDescent="0.2">
      <c r="A114" s="93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2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4"/>
      <c r="K114" s="47" t="e">
        <f>VLOOKUP(J114,'Species List'!$H$1:$J$9,2,FALSE)</f>
        <v>#N/A</v>
      </c>
      <c r="L114" s="47" t="e">
        <f>VLOOKUP(K114,'Species List'!$I$1:$N$8,2,FALSE)</f>
        <v>#N/A</v>
      </c>
      <c r="M114" s="103" t="e">
        <f t="shared" si="6"/>
        <v>#N/A</v>
      </c>
      <c r="N114" s="88" t="e">
        <f t="shared" si="4"/>
        <v>#N/A</v>
      </c>
      <c r="O114" s="101" t="e">
        <f t="shared" si="7"/>
        <v>#N/A</v>
      </c>
    </row>
    <row r="115" spans="1:15" ht="12.6" x14ac:dyDescent="0.2">
      <c r="A115" s="93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2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4"/>
      <c r="K115" s="47" t="e">
        <f>VLOOKUP(J115,'Species List'!$H$1:$J$9,2,FALSE)</f>
        <v>#N/A</v>
      </c>
      <c r="L115" s="47" t="e">
        <f>VLOOKUP(K115,'Species List'!$I$1:$N$8,2,FALSE)</f>
        <v>#N/A</v>
      </c>
      <c r="M115" s="103" t="e">
        <f t="shared" si="6"/>
        <v>#N/A</v>
      </c>
      <c r="N115" s="88" t="e">
        <f t="shared" si="4"/>
        <v>#N/A</v>
      </c>
      <c r="O115" s="101" t="e">
        <f t="shared" si="7"/>
        <v>#N/A</v>
      </c>
    </row>
    <row r="116" spans="1:15" ht="12.6" x14ac:dyDescent="0.2">
      <c r="A116" s="93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2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4"/>
      <c r="K116" s="47" t="e">
        <f>VLOOKUP(J116,'Species List'!$H$1:$J$9,2,FALSE)</f>
        <v>#N/A</v>
      </c>
      <c r="L116" s="47" t="e">
        <f>VLOOKUP(K116,'Species List'!$I$1:$N$8,2,FALSE)</f>
        <v>#N/A</v>
      </c>
      <c r="M116" s="103" t="e">
        <f t="shared" si="6"/>
        <v>#N/A</v>
      </c>
      <c r="N116" s="88" t="e">
        <f t="shared" si="4"/>
        <v>#N/A</v>
      </c>
      <c r="O116" s="101" t="e">
        <f t="shared" si="7"/>
        <v>#N/A</v>
      </c>
    </row>
    <row r="117" spans="1:15" ht="12.6" x14ac:dyDescent="0.2">
      <c r="A117" s="93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2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4"/>
      <c r="K117" s="47" t="e">
        <f>VLOOKUP(J117,'Species List'!$H$1:$J$9,2,FALSE)</f>
        <v>#N/A</v>
      </c>
      <c r="L117" s="47" t="e">
        <f>VLOOKUP(K117,'Species List'!$I$1:$N$8,2,FALSE)</f>
        <v>#N/A</v>
      </c>
      <c r="M117" s="103" t="e">
        <f t="shared" si="6"/>
        <v>#N/A</v>
      </c>
      <c r="N117" s="88" t="e">
        <f t="shared" si="4"/>
        <v>#N/A</v>
      </c>
      <c r="O117" s="101" t="e">
        <f t="shared" si="7"/>
        <v>#N/A</v>
      </c>
    </row>
    <row r="118" spans="1:15" ht="12.6" x14ac:dyDescent="0.2">
      <c r="A118" s="93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2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4"/>
      <c r="K118" s="47" t="e">
        <f>VLOOKUP(J118,'Species List'!$H$1:$J$9,2,FALSE)</f>
        <v>#N/A</v>
      </c>
      <c r="L118" s="47" t="e">
        <f>VLOOKUP(K118,'Species List'!$I$1:$N$8,2,FALSE)</f>
        <v>#N/A</v>
      </c>
      <c r="M118" s="103" t="e">
        <f t="shared" si="6"/>
        <v>#N/A</v>
      </c>
      <c r="N118" s="88" t="e">
        <f t="shared" si="4"/>
        <v>#N/A</v>
      </c>
      <c r="O118" s="101" t="e">
        <f t="shared" si="7"/>
        <v>#N/A</v>
      </c>
    </row>
    <row r="119" spans="1:15" ht="12.6" x14ac:dyDescent="0.2">
      <c r="A119" s="93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2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4"/>
      <c r="K119" s="47" t="e">
        <f>VLOOKUP(J119,'Species List'!$H$1:$J$9,2,FALSE)</f>
        <v>#N/A</v>
      </c>
      <c r="L119" s="47" t="e">
        <f>VLOOKUP(K119,'Species List'!$I$1:$N$8,2,FALSE)</f>
        <v>#N/A</v>
      </c>
      <c r="M119" s="103" t="e">
        <f t="shared" si="6"/>
        <v>#N/A</v>
      </c>
      <c r="N119" s="88" t="e">
        <f t="shared" si="4"/>
        <v>#N/A</v>
      </c>
      <c r="O119" s="101" t="e">
        <f t="shared" si="7"/>
        <v>#N/A</v>
      </c>
    </row>
    <row r="120" spans="1:15" ht="12.6" x14ac:dyDescent="0.2">
      <c r="A120" s="93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2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4"/>
      <c r="K120" s="47" t="e">
        <f>VLOOKUP(J120,'Species List'!$H$1:$J$9,2,FALSE)</f>
        <v>#N/A</v>
      </c>
      <c r="L120" s="47" t="e">
        <f>VLOOKUP(K120,'Species List'!$I$1:$N$8,2,FALSE)</f>
        <v>#N/A</v>
      </c>
      <c r="M120" s="103" t="e">
        <f t="shared" si="6"/>
        <v>#N/A</v>
      </c>
      <c r="N120" s="88" t="e">
        <f t="shared" ref="N120:N130" si="8">L120/$L$131</f>
        <v>#N/A</v>
      </c>
      <c r="O120" s="101" t="e">
        <f t="shared" si="7"/>
        <v>#N/A</v>
      </c>
    </row>
    <row r="121" spans="1:15" ht="12.6" x14ac:dyDescent="0.2">
      <c r="A121" s="93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2" t="e">
        <f t="shared" ref="D121:D130" si="9">VALUE(C121)</f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4"/>
      <c r="K121" s="47" t="e">
        <f>VLOOKUP(J121,'Species List'!$H$1:$J$9,2,FALSE)</f>
        <v>#N/A</v>
      </c>
      <c r="L121" s="47" t="e">
        <f>VLOOKUP(K121,'Species List'!$I$1:$N$8,2,FALSE)</f>
        <v>#N/A</v>
      </c>
      <c r="M121" s="103" t="e">
        <f t="shared" ref="M121:M130" si="10">VALUE(L121)</f>
        <v>#N/A</v>
      </c>
      <c r="N121" s="88" t="e">
        <f t="shared" si="8"/>
        <v>#N/A</v>
      </c>
      <c r="O121" s="101" t="e">
        <f t="shared" ref="O121:O130" si="11">D121*N121</f>
        <v>#N/A</v>
      </c>
    </row>
    <row r="122" spans="1:15" ht="12.6" x14ac:dyDescent="0.2">
      <c r="A122" s="93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2" t="e">
        <f t="shared" si="9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4"/>
      <c r="K122" s="47" t="e">
        <f>VLOOKUP(J122,'Species List'!$H$1:$J$9,2,FALSE)</f>
        <v>#N/A</v>
      </c>
      <c r="L122" s="47" t="e">
        <f>VLOOKUP(K122,'Species List'!$I$1:$N$8,2,FALSE)</f>
        <v>#N/A</v>
      </c>
      <c r="M122" s="103" t="e">
        <f t="shared" si="10"/>
        <v>#N/A</v>
      </c>
      <c r="N122" s="88" t="e">
        <f t="shared" si="8"/>
        <v>#N/A</v>
      </c>
      <c r="O122" s="101" t="e">
        <f t="shared" si="11"/>
        <v>#N/A</v>
      </c>
    </row>
    <row r="123" spans="1:15" ht="12.6" x14ac:dyDescent="0.2">
      <c r="A123" s="93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2" t="e">
        <f t="shared" si="9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4"/>
      <c r="K123" s="47" t="e">
        <f>VLOOKUP(J123,'Species List'!$H$1:$J$9,2,FALSE)</f>
        <v>#N/A</v>
      </c>
      <c r="L123" s="47" t="e">
        <f>VLOOKUP(K123,'Species List'!$I$1:$N$8,2,FALSE)</f>
        <v>#N/A</v>
      </c>
      <c r="M123" s="103" t="e">
        <f t="shared" si="10"/>
        <v>#N/A</v>
      </c>
      <c r="N123" s="88" t="e">
        <f t="shared" si="8"/>
        <v>#N/A</v>
      </c>
      <c r="O123" s="101" t="e">
        <f t="shared" si="11"/>
        <v>#N/A</v>
      </c>
    </row>
    <row r="124" spans="1:15" ht="12.6" x14ac:dyDescent="0.2">
      <c r="A124" s="93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2" t="e">
        <f t="shared" si="9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4"/>
      <c r="K124" s="47" t="e">
        <f>VLOOKUP(J124,'Species List'!$H$1:$J$9,2,FALSE)</f>
        <v>#N/A</v>
      </c>
      <c r="L124" s="47" t="e">
        <f>VLOOKUP(K124,'Species List'!$I$1:$N$8,2,FALSE)</f>
        <v>#N/A</v>
      </c>
      <c r="M124" s="103" t="e">
        <f t="shared" si="10"/>
        <v>#N/A</v>
      </c>
      <c r="N124" s="88" t="e">
        <f t="shared" si="8"/>
        <v>#N/A</v>
      </c>
      <c r="O124" s="101" t="e">
        <f t="shared" si="11"/>
        <v>#N/A</v>
      </c>
    </row>
    <row r="125" spans="1:15" ht="12.6" x14ac:dyDescent="0.2">
      <c r="A125" s="93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2" t="e">
        <f t="shared" si="9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4"/>
      <c r="K125" s="47" t="e">
        <f>VLOOKUP(J125,'Species List'!$H$1:$J$9,2,FALSE)</f>
        <v>#N/A</v>
      </c>
      <c r="L125" s="47" t="e">
        <f>VLOOKUP(K125,'Species List'!$I$1:$N$8,2,FALSE)</f>
        <v>#N/A</v>
      </c>
      <c r="M125" s="103" t="e">
        <f t="shared" si="10"/>
        <v>#N/A</v>
      </c>
      <c r="N125" s="88" t="e">
        <f t="shared" si="8"/>
        <v>#N/A</v>
      </c>
      <c r="O125" s="101" t="e">
        <f t="shared" si="11"/>
        <v>#N/A</v>
      </c>
    </row>
    <row r="126" spans="1:15" ht="12.6" x14ac:dyDescent="0.2">
      <c r="A126" s="93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2" t="e">
        <f t="shared" si="9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4"/>
      <c r="K126" s="47" t="e">
        <f>VLOOKUP(J126,'Species List'!$H$1:$J$9,2,FALSE)</f>
        <v>#N/A</v>
      </c>
      <c r="L126" s="47" t="e">
        <f>VLOOKUP(K126,'Species List'!$I$1:$N$8,2,FALSE)</f>
        <v>#N/A</v>
      </c>
      <c r="M126" s="103" t="e">
        <f t="shared" si="10"/>
        <v>#N/A</v>
      </c>
      <c r="N126" s="88" t="e">
        <f t="shared" si="8"/>
        <v>#N/A</v>
      </c>
      <c r="O126" s="101" t="e">
        <f t="shared" si="11"/>
        <v>#N/A</v>
      </c>
    </row>
    <row r="127" spans="1:15" ht="12.6" x14ac:dyDescent="0.2">
      <c r="A127" s="93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2" t="e">
        <f t="shared" si="9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4"/>
      <c r="K127" s="47" t="e">
        <f>VLOOKUP(J127,'Species List'!$H$1:$J$9,2,FALSE)</f>
        <v>#N/A</v>
      </c>
      <c r="L127" s="47" t="e">
        <f>VLOOKUP(K127,'Species List'!$I$1:$N$8,2,FALSE)</f>
        <v>#N/A</v>
      </c>
      <c r="M127" s="103" t="e">
        <f t="shared" si="10"/>
        <v>#N/A</v>
      </c>
      <c r="N127" s="88" t="e">
        <f t="shared" si="8"/>
        <v>#N/A</v>
      </c>
      <c r="O127" s="101" t="e">
        <f t="shared" si="11"/>
        <v>#N/A</v>
      </c>
    </row>
    <row r="128" spans="1:15" ht="12.6" x14ac:dyDescent="0.2">
      <c r="A128" s="93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2" t="e">
        <f t="shared" si="9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4"/>
      <c r="K128" s="47" t="e">
        <f>VLOOKUP(J128,'Species List'!$H$1:$J$9,2,FALSE)</f>
        <v>#N/A</v>
      </c>
      <c r="L128" s="47" t="e">
        <f>VLOOKUP(K128,'Species List'!$I$1:$N$8,2,FALSE)</f>
        <v>#N/A</v>
      </c>
      <c r="M128" s="103" t="e">
        <f t="shared" si="10"/>
        <v>#N/A</v>
      </c>
      <c r="N128" s="88" t="e">
        <f t="shared" si="8"/>
        <v>#N/A</v>
      </c>
      <c r="O128" s="101" t="e">
        <f t="shared" si="11"/>
        <v>#N/A</v>
      </c>
    </row>
    <row r="129" spans="1:15" ht="12.6" x14ac:dyDescent="0.2">
      <c r="A129" s="93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2" t="e">
        <f t="shared" si="9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4"/>
      <c r="K129" s="47" t="e">
        <f>VLOOKUP(J129,'Species List'!$H$1:$J$9,2,FALSE)</f>
        <v>#N/A</v>
      </c>
      <c r="L129" s="47" t="e">
        <f>VLOOKUP(K129,'Species List'!$I$1:$N$8,2,FALSE)</f>
        <v>#N/A</v>
      </c>
      <c r="M129" s="103" t="e">
        <f t="shared" si="10"/>
        <v>#N/A</v>
      </c>
      <c r="N129" s="88" t="e">
        <f t="shared" si="8"/>
        <v>#N/A</v>
      </c>
      <c r="O129" s="101" t="e">
        <f t="shared" si="11"/>
        <v>#N/A</v>
      </c>
    </row>
    <row r="130" spans="1:15" ht="13.15" thickBot="1" x14ac:dyDescent="0.25">
      <c r="A130" s="93"/>
      <c r="B130" s="62" t="e">
        <f>IF(LEN(VLOOKUP(A130,'Species List'!$A:$G,2,FALSE))=0,"",VLOOKUP(A130,'Species List'!$A:$G,2,FALSE))</f>
        <v>#N/A</v>
      </c>
      <c r="C130" s="62" t="e">
        <f>IF(LEN(VLOOKUP(A130,'Species List'!$A:$G,3,FALSE))=0,"",VLOOKUP(A130,'Species List'!$A:$G,3,FALSE))</f>
        <v>#N/A</v>
      </c>
      <c r="D130" s="102" t="e">
        <f t="shared" si="9"/>
        <v>#N/A</v>
      </c>
      <c r="E130" s="62" t="e">
        <f>IF(LEN(VLOOKUP(A130,'Species List'!$A:$G,4,FALSE))=0,"",VLOOKUP(A130,'Species List'!$A:$G,4,FALSE))</f>
        <v>#N/A</v>
      </c>
      <c r="F130" s="62" t="e">
        <f>IF(LEN(VLOOKUP(A130,'Species List'!$A:$G,5,FALSE))=0,"",VLOOKUP(A130,'Species List'!$A:$G,5,FALSE))</f>
        <v>#N/A</v>
      </c>
      <c r="G130" s="62" t="e">
        <f>IF(LEN(VLOOKUP(A130,'Species List'!$A:$G,6,FALSE))=0,"",VLOOKUP(A130,'Species List'!$A:$G,6,FALSE))</f>
        <v>#N/A</v>
      </c>
      <c r="H130" s="62" t="e">
        <f>VLOOKUP(A130,'Species List'!$A:$G,7,FALSE)</f>
        <v>#N/A</v>
      </c>
      <c r="I130" s="45"/>
      <c r="J130" s="95"/>
      <c r="K130" s="64" t="e">
        <f>VLOOKUP(J130,'Species List'!$H$1:$J$9,2,FALSE)</f>
        <v>#N/A</v>
      </c>
      <c r="L130" s="64" t="e">
        <f>VLOOKUP(K130,'Species List'!$I$1:$N$8,2,FALSE)</f>
        <v>#N/A</v>
      </c>
      <c r="M130" s="103" t="e">
        <f t="shared" si="10"/>
        <v>#N/A</v>
      </c>
      <c r="N130" s="45" t="e">
        <f t="shared" si="8"/>
        <v>#N/A</v>
      </c>
      <c r="O130" s="101" t="e">
        <f t="shared" si="11"/>
        <v>#N/A</v>
      </c>
    </row>
    <row r="131" spans="1:15" ht="13.9" thickTop="1" thickBot="1" x14ac:dyDescent="0.25">
      <c r="I131" s="145" t="s">
        <v>5387</v>
      </c>
      <c r="J131" s="146"/>
      <c r="K131" s="147"/>
      <c r="L131" s="63">
        <f>SUMIF(L10:L130,"&gt;=0")</f>
        <v>235</v>
      </c>
      <c r="M131" s="81"/>
    </row>
  </sheetData>
  <protectedRanges>
    <protectedRange password="EBBA" sqref="B9" name="Range1"/>
    <protectedRange password="EBBA" sqref="K10:K130" name="Range2"/>
  </protectedRanges>
  <dataConsolidate/>
  <mergeCells count="3">
    <mergeCell ref="A1:O1"/>
    <mergeCell ref="B7:E7"/>
    <mergeCell ref="I131:K131"/>
  </mergeCells>
  <conditionalFormatting sqref="A12:A34">
    <cfRule type="duplicateValues" dxfId="0" priority="1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J20:J130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I10:I130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A13:A130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workbookViewId="0">
      <selection activeCell="B2" sqref="B2:B6"/>
    </sheetView>
  </sheetViews>
  <sheetFormatPr defaultColWidth="9" defaultRowHeight="12.75" x14ac:dyDescent="0.2"/>
  <cols>
    <col min="1" max="1" width="17.375" style="88" customWidth="1"/>
    <col min="2" max="2" width="15.75" style="88" customWidth="1"/>
    <col min="3" max="3" width="5.75" style="88" bestFit="1" customWidth="1"/>
    <col min="4" max="7" width="9" style="88"/>
    <col min="8" max="8" width="14.625" style="88" customWidth="1"/>
    <col min="9" max="10" width="9" style="88"/>
    <col min="11" max="11" width="9.625" style="88" customWidth="1"/>
    <col min="12" max="12" width="5.25" style="88" bestFit="1" customWidth="1"/>
    <col min="13" max="13" width="12.125" style="90" customWidth="1"/>
    <col min="14" max="16384" width="9" style="88"/>
  </cols>
  <sheetData>
    <row r="1" spans="1:15" ht="19.5" x14ac:dyDescent="0.25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 t="s">
        <v>5441</v>
      </c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5439</v>
      </c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 t="s">
        <v>5440</v>
      </c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42928</v>
      </c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5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5" thickTop="1" x14ac:dyDescent="0.2">
      <c r="A10" s="92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533</v>
      </c>
      <c r="B12" s="44" t="str">
        <f>IF(LEN(VLOOKUP(A12,'Species List'!$A:$G,2,FALSE))=0,"",VLOOKUP(A12,'Species List'!$A:$G,2,FALSE))</f>
        <v>poke milkweed</v>
      </c>
      <c r="C12" s="44">
        <f>IF(LEN(VLOOKUP(A12,'Species List'!$A:$G,3,FALSE))=0,"",VLOOKUP(A12,'Species List'!$A:$G,3,FALSE))</f>
        <v>7</v>
      </c>
      <c r="D12" s="102">
        <f>VALUE(C12)</f>
        <v>7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UPL</v>
      </c>
      <c r="H12" s="44">
        <f>VLOOKUP(A12,'Species List'!$A:$G,7,FALSE)</f>
        <v>0</v>
      </c>
      <c r="J12" s="118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3">
        <f>VALUE(L12)</f>
        <v>3</v>
      </c>
      <c r="N12" s="88">
        <f>L12/$L$151</f>
        <v>2.6905829596412557E-2</v>
      </c>
      <c r="O12" s="88">
        <f>D12*N12</f>
        <v>0.18834080717488791</v>
      </c>
    </row>
    <row r="13" spans="1:15" x14ac:dyDescent="0.2">
      <c r="A13" s="108" t="s">
        <v>3681</v>
      </c>
      <c r="B13" s="44" t="str">
        <f>IF(LEN(VLOOKUP(A13,'Species List'!$A:$G,2,FALSE))=0,"",VLOOKUP(A13,'Species List'!$A:$G,2,FALSE))</f>
        <v>elliptic shinleaf</v>
      </c>
      <c r="C13" s="44">
        <f>IF(LEN(VLOOKUP(A13,'Species List'!$A:$G,3,FALSE))=0,"",VLOOKUP(A13,'Species List'!$A:$G,3,FALSE))</f>
        <v>6</v>
      </c>
      <c r="D13" s="102">
        <f t="shared" ref="D13:D76" si="0">VALUE(C13)</f>
        <v>6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8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3">
        <f t="shared" ref="M13:M76" si="1">VALUE(L13)</f>
        <v>3</v>
      </c>
      <c r="N13" s="101">
        <f t="shared" ref="N13:N76" si="2">L13/$L$151</f>
        <v>2.6905829596412557E-2</v>
      </c>
      <c r="O13" s="101">
        <f t="shared" ref="O13:O76" si="3">D13*N13</f>
        <v>0.16143497757847536</v>
      </c>
    </row>
    <row r="14" spans="1:15" x14ac:dyDescent="0.2">
      <c r="A14" s="108" t="s">
        <v>473</v>
      </c>
      <c r="B14" s="44" t="str">
        <f>IF(LEN(VLOOKUP(A14,'Species List'!$A:$G,2,FALSE))=0,"",VLOOKUP(A14,'Species List'!$A:$G,2,FALSE))</f>
        <v>Jack-in-the-pulpit</v>
      </c>
      <c r="C14" s="44">
        <f>IF(LEN(VLOOKUP(A14,'Species List'!$A:$G,3,FALSE))=0,"",VLOOKUP(A14,'Species List'!$A:$G,3,FALSE))</f>
        <v>4</v>
      </c>
      <c r="D14" s="102">
        <f t="shared" si="0"/>
        <v>4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FACW-</v>
      </c>
      <c r="H14" s="44">
        <f>VLOOKUP(A14,'Species List'!$A:$G,7,FALSE)</f>
        <v>0</v>
      </c>
      <c r="J14" s="118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3">
        <f t="shared" si="1"/>
        <v>0.5</v>
      </c>
      <c r="N14" s="101">
        <f t="shared" si="2"/>
        <v>4.4843049327354259E-3</v>
      </c>
      <c r="O14" s="101">
        <f t="shared" si="3"/>
        <v>1.7937219730941704E-2</v>
      </c>
    </row>
    <row r="15" spans="1:15" x14ac:dyDescent="0.2">
      <c r="A15" s="108" t="s">
        <v>2847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5</v>
      </c>
      <c r="D15" s="102">
        <f t="shared" si="0"/>
        <v>5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9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3">
        <f t="shared" si="1"/>
        <v>3</v>
      </c>
      <c r="N15" s="101">
        <f t="shared" si="2"/>
        <v>2.6905829596412557E-2</v>
      </c>
      <c r="O15" s="101">
        <f t="shared" si="3"/>
        <v>0.13452914798206278</v>
      </c>
    </row>
    <row r="16" spans="1:15" x14ac:dyDescent="0.2">
      <c r="A16" s="108" t="s">
        <v>4510</v>
      </c>
      <c r="B16" s="44" t="str">
        <f>IF(LEN(VLOOKUP(A16,'Species List'!$A:$G,2,FALSE))=0,"",VLOOKUP(A16,'Species List'!$A:$G,2,FALSE))</f>
        <v>Japanese Hedge Parsley</v>
      </c>
      <c r="C16" s="44">
        <f>IF(LEN(VLOOKUP(A16,'Species List'!$A:$G,3,FALSE))=0,"",VLOOKUP(A16,'Species List'!$A:$G,3,FALSE))</f>
        <v>0</v>
      </c>
      <c r="D16" s="102">
        <f t="shared" si="0"/>
        <v>0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8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3">
        <f t="shared" si="1"/>
        <v>3</v>
      </c>
      <c r="N16" s="101">
        <f t="shared" si="2"/>
        <v>2.6905829596412557E-2</v>
      </c>
      <c r="O16" s="101">
        <f t="shared" si="3"/>
        <v>0</v>
      </c>
    </row>
    <row r="17" spans="1:15" x14ac:dyDescent="0.2">
      <c r="A17" s="108" t="s">
        <v>5290</v>
      </c>
      <c r="B17" s="44" t="str">
        <f>IF(LEN(VLOOKUP(A17,'Species List'!$A:$G,2,FALSE))=0,"",VLOOKUP(A17,'Species List'!$A:$G,2,FALSE))</f>
        <v/>
      </c>
      <c r="C17" s="44">
        <v>1</v>
      </c>
      <c r="D17" s="102">
        <f t="shared" si="0"/>
        <v>1</v>
      </c>
      <c r="E17" s="44" t="str">
        <f>IF(LEN(VLOOKUP(A17,'Species List'!$A:$G,4,FALSE))=0,"",VLOOKUP(A17,'Species List'!$A:$G,4,FALSE))</f>
        <v/>
      </c>
      <c r="F17" s="44" t="s">
        <v>147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118">
        <v>2</v>
      </c>
      <c r="K17" s="47" t="str">
        <f>VLOOKUP(J17,'Species List'!$H$1:$J$9,2,FALSE)</f>
        <v>&gt;5-25%</v>
      </c>
      <c r="L17" s="47">
        <f>VLOOKUP(K17,'Species List'!$I$1:$N$8,2,FALSE)</f>
        <v>15</v>
      </c>
      <c r="M17" s="103">
        <f t="shared" si="1"/>
        <v>15</v>
      </c>
      <c r="N17" s="101">
        <f t="shared" si="2"/>
        <v>0.13452914798206278</v>
      </c>
      <c r="O17" s="101">
        <f t="shared" si="3"/>
        <v>0.13452914798206278</v>
      </c>
    </row>
    <row r="18" spans="1:15" x14ac:dyDescent="0.2">
      <c r="A18" s="108" t="s">
        <v>199</v>
      </c>
      <c r="B18" s="44" t="str">
        <f>IF(LEN(VLOOKUP(A18,'Species List'!$A:$G,2,FALSE))=0,"",VLOOKUP(A18,'Species List'!$A:$G,2,FALSE))</f>
        <v>red baneberry</v>
      </c>
      <c r="C18" s="44">
        <f>IF(LEN(VLOOKUP(A18,'Species List'!$A:$G,3,FALSE))=0,"",VLOOKUP(A18,'Species List'!$A:$G,3,FALSE))</f>
        <v>7</v>
      </c>
      <c r="D18" s="102">
        <f t="shared" si="0"/>
        <v>7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8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3">
        <f t="shared" si="1"/>
        <v>3</v>
      </c>
      <c r="N18" s="101">
        <f t="shared" si="2"/>
        <v>2.6905829596412557E-2</v>
      </c>
      <c r="O18" s="101">
        <f t="shared" si="3"/>
        <v>0.18834080717488791</v>
      </c>
    </row>
    <row r="19" spans="1:15" x14ac:dyDescent="0.2">
      <c r="A19" s="111" t="s">
        <v>2234</v>
      </c>
      <c r="B19" s="44" t="str">
        <f>IF(LEN(VLOOKUP(A19,'Species List'!$A:$G,2,FALSE))=0,"",VLOOKUP(A19,'Species List'!$A:$G,2,FALSE))</f>
        <v>wild geranium</v>
      </c>
      <c r="C19" s="44">
        <f>IF(LEN(VLOOKUP(A19,'Species List'!$A:$G,3,FALSE))=0,"",VLOOKUP(A19,'Species List'!$A:$G,3,FALSE))</f>
        <v>4</v>
      </c>
      <c r="D19" s="102">
        <f t="shared" si="0"/>
        <v>4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8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3">
        <f t="shared" si="1"/>
        <v>3</v>
      </c>
      <c r="N19" s="101">
        <f t="shared" si="2"/>
        <v>2.6905829596412557E-2</v>
      </c>
      <c r="O19" s="101">
        <f t="shared" si="3"/>
        <v>0.10762331838565023</v>
      </c>
    </row>
    <row r="20" spans="1:15" x14ac:dyDescent="0.2">
      <c r="A20" s="113" t="s">
        <v>3885</v>
      </c>
      <c r="B20" s="44" t="str">
        <f>IF(LEN(VLOOKUP(A20,'Species List'!$A:$G,2,FALSE))=0,"",VLOOKUP(A20,'Species List'!$A:$G,2,FALSE))</f>
        <v>tall coneflower</v>
      </c>
      <c r="C20" s="44">
        <f>IF(LEN(VLOOKUP(A20,'Species List'!$A:$G,3,FALSE))=0,"",VLOOKUP(A20,'Species List'!$A:$G,3,FALSE))</f>
        <v>6</v>
      </c>
      <c r="D20" s="102">
        <f t="shared" si="0"/>
        <v>6</v>
      </c>
      <c r="E20" s="44" t="str">
        <f>IF(LEN(VLOOKUP(A20,'Species List'!$A:$G,4,FALSE))=0,"",VLOOKUP(A20,'Species List'!$A:$G,4,FALSE))</f>
        <v/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FACW</v>
      </c>
      <c r="H20" s="44">
        <f>VLOOKUP(A20,'Species List'!$A:$G,7,FALSE)</f>
        <v>0</v>
      </c>
      <c r="J20" s="120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3">
        <f t="shared" si="1"/>
        <v>3</v>
      </c>
      <c r="N20" s="101">
        <f t="shared" si="2"/>
        <v>2.6905829596412557E-2</v>
      </c>
      <c r="O20" s="101">
        <f t="shared" si="3"/>
        <v>0.16143497757847536</v>
      </c>
    </row>
    <row r="21" spans="1:15" x14ac:dyDescent="0.2">
      <c r="A21" s="108" t="s">
        <v>1659</v>
      </c>
      <c r="B21" s="44" t="str">
        <f>IF(LEN(VLOOKUP(A21,'Species List'!$A:$G,2,FALSE))=0,"",VLOOKUP(A21,'Species List'!$A:$G,2,FALSE))</f>
        <v>pointed-leaved tick trefoil</v>
      </c>
      <c r="C21" s="44">
        <v>4</v>
      </c>
      <c r="D21" s="102">
        <f t="shared" si="0"/>
        <v>4</v>
      </c>
      <c r="E21" s="44" t="str">
        <f>IF(LEN(VLOOKUP(A21,'Species List'!$A:$G,4,FALSE))=0,"",VLOOKUP(A21,'Species List'!$A:$G,4,FALSE))</f>
        <v>H</v>
      </c>
      <c r="F21" s="44" t="s">
        <v>147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118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3">
        <f t="shared" si="1"/>
        <v>3</v>
      </c>
      <c r="N21" s="101">
        <f t="shared" si="2"/>
        <v>2.6905829596412557E-2</v>
      </c>
      <c r="O21" s="101">
        <f t="shared" si="3"/>
        <v>0.10762331838565023</v>
      </c>
    </row>
    <row r="22" spans="1:15" x14ac:dyDescent="0.2">
      <c r="A22" s="114" t="s">
        <v>1366</v>
      </c>
      <c r="B22" s="44" t="str">
        <f>IF(LEN(VLOOKUP(A22,'Species List'!$A:$G,2,FALSE))=0,"",VLOOKUP(A22,'Species List'!$A:$G,2,FALSE))</f>
        <v>common enchanter's nightshade</v>
      </c>
      <c r="C22" s="44">
        <f>IF(LEN(VLOOKUP(A22,'Species List'!$A:$G,3,FALSE))=0,"",VLOOKUP(A22,'Species List'!$A:$G,3,FALSE))</f>
        <v>2</v>
      </c>
      <c r="D22" s="102">
        <f t="shared" si="0"/>
        <v>2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[FACU]</v>
      </c>
      <c r="H22" s="44">
        <f>VLOOKUP(A22,'Species List'!$A:$G,7,FALSE)</f>
        <v>0</v>
      </c>
      <c r="J22" s="118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3">
        <f t="shared" si="1"/>
        <v>3</v>
      </c>
      <c r="N22" s="101">
        <f t="shared" si="2"/>
        <v>2.6905829596412557E-2</v>
      </c>
      <c r="O22" s="101">
        <f t="shared" si="3"/>
        <v>5.3811659192825115E-2</v>
      </c>
    </row>
    <row r="23" spans="1:15" x14ac:dyDescent="0.2">
      <c r="A23" s="108" t="s">
        <v>4469</v>
      </c>
      <c r="B23" s="44" t="str">
        <f>IF(LEN(VLOOKUP(A23,'Species List'!$A:$G,2,FALSE))=0,"",VLOOKUP(A23,'Species List'!$A:$G,2,FALSE))</f>
        <v>common dandelion</v>
      </c>
      <c r="C23" s="44">
        <f>IF(LEN(VLOOKUP(A23,'Species List'!$A:$G,3,FALSE))=0,"",VLOOKUP(A23,'Species List'!$A:$G,3,FALSE))</f>
        <v>0</v>
      </c>
      <c r="D23" s="102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8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3">
        <f t="shared" si="1"/>
        <v>3</v>
      </c>
      <c r="N23" s="101">
        <f t="shared" si="2"/>
        <v>2.6905829596412557E-2</v>
      </c>
      <c r="O23" s="101">
        <f t="shared" si="3"/>
        <v>0</v>
      </c>
    </row>
    <row r="24" spans="1:15" x14ac:dyDescent="0.2">
      <c r="A24" s="108" t="s">
        <v>2187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4</v>
      </c>
      <c r="D24" s="102">
        <f t="shared" si="0"/>
        <v>4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FACU+</v>
      </c>
      <c r="H24" s="44">
        <f>VLOOKUP(A24,'Species List'!$A:$G,7,FALSE)</f>
        <v>0</v>
      </c>
      <c r="J24" s="118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3">
        <f t="shared" si="1"/>
        <v>3</v>
      </c>
      <c r="N24" s="101">
        <f t="shared" si="2"/>
        <v>2.6905829596412557E-2</v>
      </c>
      <c r="O24" s="101">
        <f t="shared" si="3"/>
        <v>0.10762331838565023</v>
      </c>
    </row>
    <row r="25" spans="1:15" x14ac:dyDescent="0.2">
      <c r="A25" s="108" t="s">
        <v>359</v>
      </c>
      <c r="B25" s="44" t="str">
        <f>IF(LEN(VLOOKUP(A25,'Species List'!$A:$G,2,FALSE))=0,"",VLOOKUP(A25,'Species List'!$A:$G,2,FALSE))</f>
        <v>hog peanut</v>
      </c>
      <c r="C25" s="44">
        <f>IF(LEN(VLOOKUP(A25,'Species List'!$A:$G,3,FALSE))=0,"",VLOOKUP(A25,'Species List'!$A:$G,3,FALSE))</f>
        <v>2</v>
      </c>
      <c r="D25" s="102">
        <f t="shared" si="0"/>
        <v>2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</v>
      </c>
      <c r="H25" s="44">
        <f>VLOOKUP(A25,'Species List'!$A:$G,7,FALSE)</f>
        <v>0</v>
      </c>
      <c r="J25" s="121">
        <v>2</v>
      </c>
      <c r="K25" s="47" t="str">
        <f>VLOOKUP(J25,'Species List'!$H$1:$J$9,2,FALSE)</f>
        <v>&gt;5-25%</v>
      </c>
      <c r="L25" s="47">
        <f>VLOOKUP(K25,'Species List'!$I$1:$N$8,2,FALSE)</f>
        <v>15</v>
      </c>
      <c r="M25" s="103">
        <f t="shared" si="1"/>
        <v>15</v>
      </c>
      <c r="N25" s="101">
        <f t="shared" si="2"/>
        <v>0.13452914798206278</v>
      </c>
      <c r="O25" s="101">
        <f t="shared" si="3"/>
        <v>0.26905829596412556</v>
      </c>
    </row>
    <row r="26" spans="1:15" x14ac:dyDescent="0.2">
      <c r="A26" s="108" t="s">
        <v>1981</v>
      </c>
      <c r="B26" s="44" t="str">
        <f>IF(LEN(VLOOKUP(A26,'Species List'!$A:$G,2,FALSE))=0,"",VLOOKUP(A26,'Species List'!$A:$G,2,FALSE))</f>
        <v>annual fleabane</v>
      </c>
      <c r="C26" s="44">
        <f>IF(LEN(VLOOKUP(A26,'Species List'!$A:$G,3,FALSE))=0,"",VLOOKUP(A26,'Species List'!$A:$G,3,FALSE))</f>
        <v>0</v>
      </c>
      <c r="D26" s="102">
        <f t="shared" si="0"/>
        <v>0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FAC-</v>
      </c>
      <c r="H26" s="44">
        <f>VLOOKUP(A26,'Species List'!$A:$G,7,FALSE)</f>
        <v>0</v>
      </c>
      <c r="J26" s="121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3">
        <f t="shared" si="1"/>
        <v>3</v>
      </c>
      <c r="N26" s="101">
        <f t="shared" si="2"/>
        <v>2.6905829596412557E-2</v>
      </c>
      <c r="O26" s="101">
        <f t="shared" si="3"/>
        <v>0</v>
      </c>
    </row>
    <row r="27" spans="1:15" x14ac:dyDescent="0.2">
      <c r="A27" s="108" t="s">
        <v>4483</v>
      </c>
      <c r="B27" s="44" t="str">
        <f>IF(LEN(VLOOKUP(A27,'Species List'!$A:$G,2,FALSE))=0,"",VLOOKUP(A27,'Species List'!$A:$G,2,FALSE))</f>
        <v>early meadow-rue</v>
      </c>
      <c r="C27" s="44">
        <f>IF(LEN(VLOOKUP(A27,'Species List'!$A:$G,3,FALSE))=0,"",VLOOKUP(A27,'Species List'!$A:$G,3,FALSE))</f>
        <v>5</v>
      </c>
      <c r="D27" s="102">
        <f t="shared" si="0"/>
        <v>5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FACU+</v>
      </c>
      <c r="H27" s="44">
        <f>VLOOKUP(A27,'Species List'!$A:$G,7,FALSE)</f>
        <v>0</v>
      </c>
      <c r="J27" s="121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3">
        <f t="shared" si="1"/>
        <v>3</v>
      </c>
      <c r="N27" s="101">
        <f t="shared" si="2"/>
        <v>2.6905829596412557E-2</v>
      </c>
      <c r="O27" s="101">
        <f t="shared" si="3"/>
        <v>0.13452914798206278</v>
      </c>
    </row>
    <row r="28" spans="1:15" x14ac:dyDescent="0.2">
      <c r="A28" s="112" t="s">
        <v>2846</v>
      </c>
      <c r="B28" s="44" t="str">
        <f>IF(LEN(VLOOKUP(A28,'Species List'!$A:$G,2,FALSE))=0,"",VLOOKUP(A28,'Species List'!$A:$G,2,FALSE))</f>
        <v>Canada mayflower</v>
      </c>
      <c r="C28" s="44">
        <f>IF(LEN(VLOOKUP(A28,'Species List'!$A:$G,3,FALSE))=0,"",VLOOKUP(A28,'Species List'!$A:$G,3,FALSE))</f>
        <v>5</v>
      </c>
      <c r="D28" s="102">
        <f t="shared" si="0"/>
        <v>5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</v>
      </c>
      <c r="H28" s="44">
        <f>VLOOKUP(A28,'Species List'!$A:$G,7,FALSE)</f>
        <v>0</v>
      </c>
      <c r="J28" s="121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3">
        <f t="shared" si="1"/>
        <v>3</v>
      </c>
      <c r="N28" s="101">
        <f t="shared" si="2"/>
        <v>2.6905829596412557E-2</v>
      </c>
      <c r="O28" s="101">
        <f t="shared" si="3"/>
        <v>0.13452914798206278</v>
      </c>
    </row>
    <row r="29" spans="1:15" x14ac:dyDescent="0.2">
      <c r="A29" s="108" t="s">
        <v>3140</v>
      </c>
      <c r="B29" s="44" t="str">
        <f>IF(LEN(VLOOKUP(A29,'Species List'!$A:$G,2,FALSE))=0,"",VLOOKUP(A29,'Species List'!$A:$G,2,FALSE))</f>
        <v>interrupted fern</v>
      </c>
      <c r="C29" s="44">
        <f>IF(LEN(VLOOKUP(A29,'Species List'!$A:$G,3,FALSE))=0,"",VLOOKUP(A29,'Species List'!$A:$G,3,FALSE))</f>
        <v>6</v>
      </c>
      <c r="D29" s="102">
        <f t="shared" si="0"/>
        <v>6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FAC+</v>
      </c>
      <c r="H29" s="44">
        <f>VLOOKUP(A29,'Species List'!$A:$G,7,FALSE)</f>
        <v>0</v>
      </c>
      <c r="J29" s="121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3">
        <f t="shared" si="1"/>
        <v>3</v>
      </c>
      <c r="N29" s="101">
        <f t="shared" si="2"/>
        <v>2.6905829596412557E-2</v>
      </c>
      <c r="O29" s="101">
        <f t="shared" si="3"/>
        <v>0.16143497757847536</v>
      </c>
    </row>
    <row r="30" spans="1:15" x14ac:dyDescent="0.2">
      <c r="A30" s="112" t="s">
        <v>5444</v>
      </c>
      <c r="B30" s="44" t="str">
        <f>IF(LEN(VLOOKUP(A30,'Species List'!$A:$G,2,FALSE))=0,"",VLOOKUP(A30,'Species List'!$A:$G,2,FALSE))</f>
        <v>lady fern</v>
      </c>
      <c r="C30" s="44">
        <f>IF(LEN(VLOOKUP(A30,'Species List'!$A:$G,3,FALSE))=0,"",VLOOKUP(A30,'Species List'!$A:$G,3,FALSE))</f>
        <v>5</v>
      </c>
      <c r="D30" s="102">
        <f t="shared" si="0"/>
        <v>5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/>
      </c>
      <c r="H30" s="44">
        <f>VLOOKUP(A30,'Species List'!$A:$G,7,FALSE)</f>
        <v>0</v>
      </c>
      <c r="J30" s="121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3">
        <f t="shared" si="1"/>
        <v>3</v>
      </c>
      <c r="N30" s="101">
        <f t="shared" si="2"/>
        <v>2.6905829596412557E-2</v>
      </c>
      <c r="O30" s="101">
        <f t="shared" si="3"/>
        <v>0.13452914798206278</v>
      </c>
    </row>
    <row r="31" spans="1:15" x14ac:dyDescent="0.2">
      <c r="A31" s="108" t="s">
        <v>3102</v>
      </c>
      <c r="B31" s="44" t="str">
        <f>IF(LEN(VLOOKUP(A31,'Species List'!$A:$G,2,FALSE))=0,"",VLOOKUP(A31,'Species List'!$A:$G,2,FALSE))</f>
        <v>sensitive fern</v>
      </c>
      <c r="C31" s="44">
        <f>IF(LEN(VLOOKUP(A31,'Species List'!$A:$G,3,FALSE))=0,"",VLOOKUP(A31,'Species List'!$A:$G,3,FALSE))</f>
        <v>4</v>
      </c>
      <c r="D31" s="102">
        <f t="shared" si="0"/>
        <v>4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FACW</v>
      </c>
      <c r="H31" s="44">
        <f>VLOOKUP(A31,'Species List'!$A:$G,7,FALSE)</f>
        <v>0</v>
      </c>
      <c r="J31" s="121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3">
        <f t="shared" si="1"/>
        <v>3</v>
      </c>
      <c r="N31" s="101">
        <f t="shared" si="2"/>
        <v>2.6905829596412557E-2</v>
      </c>
      <c r="O31" s="101">
        <f t="shared" si="3"/>
        <v>0.10762331838565023</v>
      </c>
    </row>
    <row r="32" spans="1:15" x14ac:dyDescent="0.2">
      <c r="A32" s="112" t="s">
        <v>4924</v>
      </c>
      <c r="B32" s="44" t="str">
        <f>IF(LEN(VLOOKUP(A32,'Species List'!$A:$G,2,FALSE))=0,"",VLOOKUP(A32,'Species List'!$A:$G,2,FALSE))</f>
        <v/>
      </c>
      <c r="C32" s="44">
        <v>0</v>
      </c>
      <c r="D32" s="102">
        <f t="shared" si="0"/>
        <v>0</v>
      </c>
      <c r="E32" s="44" t="str">
        <f>IF(LEN(VLOOKUP(A32,'Species List'!$A:$G,4,FALSE))=0,"",VLOOKUP(A32,'Species List'!$A:$G,4,FALSE))</f>
        <v/>
      </c>
      <c r="F32" s="44" t="s">
        <v>152</v>
      </c>
      <c r="G32" s="44" t="str">
        <f>IF(LEN(VLOOKUP(A32,'Species List'!$A:$G,6,FALSE))=0,"",VLOOKUP(A32,'Species List'!$A:$G,6,FALSE))</f>
        <v/>
      </c>
      <c r="H32" s="44">
        <f>VLOOKUP(A32,'Species List'!$A:$G,7,FALSE)</f>
        <v>0</v>
      </c>
      <c r="J32" s="121" t="s">
        <v>5420</v>
      </c>
      <c r="K32" s="47" t="str">
        <f>VLOOKUP(J32,'Species List'!$H$1:$J$9,2,FALSE)</f>
        <v>&gt;0-1%</v>
      </c>
      <c r="L32" s="47">
        <f>VLOOKUP(K32,'Species List'!$I$1:$N$8,2,FALSE)</f>
        <v>0.5</v>
      </c>
      <c r="M32" s="103">
        <f t="shared" si="1"/>
        <v>0.5</v>
      </c>
      <c r="N32" s="101">
        <f t="shared" si="2"/>
        <v>4.4843049327354259E-3</v>
      </c>
      <c r="O32" s="101">
        <f t="shared" si="3"/>
        <v>0</v>
      </c>
    </row>
    <row r="33" spans="1:15" x14ac:dyDescent="0.2">
      <c r="A33" s="115" t="s">
        <v>4518</v>
      </c>
      <c r="B33" s="44" t="str">
        <f>IF(LEN(VLOOKUP(A33,'Species List'!$A:$G,2,FALSE))=0,"",VLOOKUP(A33,'Species List'!$A:$G,2,FALSE))</f>
        <v>western poison ivy</v>
      </c>
      <c r="C33" s="44">
        <f>IF(LEN(VLOOKUP(A33,'Species List'!$A:$G,3,FALSE))=0,"",VLOOKUP(A33,'Species List'!$A:$G,3,FALSE))</f>
        <v>1</v>
      </c>
      <c r="D33" s="102">
        <f t="shared" si="0"/>
        <v>1</v>
      </c>
      <c r="E33" s="44" t="str">
        <f>IF(LEN(VLOOKUP(A33,'Species List'!$A:$G,4,FALSE))=0,"",VLOOKUP(A33,'Species List'!$A:$G,4,FALSE))</f>
        <v>D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</v>
      </c>
      <c r="H33" s="44">
        <f>VLOOKUP(A33,'Species List'!$A:$G,7,FALSE)</f>
        <v>0</v>
      </c>
      <c r="J33" s="121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3">
        <f t="shared" si="1"/>
        <v>3</v>
      </c>
      <c r="N33" s="101">
        <f t="shared" si="2"/>
        <v>2.6905829596412557E-2</v>
      </c>
      <c r="O33" s="101">
        <f t="shared" si="3"/>
        <v>2.6905829596412557E-2</v>
      </c>
    </row>
    <row r="34" spans="1:15" x14ac:dyDescent="0.2">
      <c r="A34" s="112" t="s">
        <v>5315</v>
      </c>
      <c r="B34" s="44" t="str">
        <f>IF(LEN(VLOOKUP(A34,'Species List'!$A:$G,2,FALSE))=0,"",VLOOKUP(A34,'Species List'!$A:$G,2,FALSE))</f>
        <v/>
      </c>
      <c r="C34" s="44">
        <v>1</v>
      </c>
      <c r="D34" s="102">
        <f t="shared" si="0"/>
        <v>1</v>
      </c>
      <c r="E34" s="44" t="str">
        <f>IF(LEN(VLOOKUP(A34,'Species List'!$A:$G,4,FALSE))=0,"",VLOOKUP(A34,'Species List'!$A:$G,4,FALSE))</f>
        <v/>
      </c>
      <c r="F34" s="44" t="s">
        <v>147</v>
      </c>
      <c r="G34" s="44" t="str">
        <f>IF(LEN(VLOOKUP(A34,'Species List'!$A:$G,6,FALSE))=0,"",VLOOKUP(A34,'Species List'!$A:$G,6,FALSE))</f>
        <v/>
      </c>
      <c r="H34" s="44">
        <f>VLOOKUP(A34,'Species List'!$A:$G,7,FALSE)</f>
        <v>0</v>
      </c>
      <c r="J34" s="121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3">
        <f t="shared" si="1"/>
        <v>3</v>
      </c>
      <c r="N34" s="101">
        <f t="shared" si="2"/>
        <v>2.6905829596412557E-2</v>
      </c>
      <c r="O34" s="101">
        <f t="shared" si="3"/>
        <v>2.6905829596412557E-2</v>
      </c>
    </row>
    <row r="35" spans="1:15" x14ac:dyDescent="0.2">
      <c r="A35" s="112" t="s">
        <v>2809</v>
      </c>
      <c r="B35" s="44" t="str">
        <f>IF(LEN(VLOOKUP(A35,'Species List'!$A:$G,2,FALSE))=0,"",VLOOKUP(A35,'Species List'!$A:$G,2,FALSE))</f>
        <v>cut-leaved bugleweed</v>
      </c>
      <c r="C35" s="44">
        <f>IF(LEN(VLOOKUP(A35,'Species List'!$A:$G,3,FALSE))=0,"",VLOOKUP(A35,'Species List'!$A:$G,3,FALSE))</f>
        <v>4</v>
      </c>
      <c r="D35" s="102">
        <f t="shared" si="0"/>
        <v>4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OBL</v>
      </c>
      <c r="H35" s="44">
        <f>VLOOKUP(A35,'Species List'!$A:$G,7,FALSE)</f>
        <v>0</v>
      </c>
      <c r="J35" s="121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3">
        <f t="shared" si="1"/>
        <v>3</v>
      </c>
      <c r="N35" s="101">
        <f t="shared" si="2"/>
        <v>2.6905829596412557E-2</v>
      </c>
      <c r="O35" s="101">
        <f t="shared" si="3"/>
        <v>0.10762331838565023</v>
      </c>
    </row>
    <row r="36" spans="1:15" x14ac:dyDescent="0.2">
      <c r="A36" s="112" t="s">
        <v>2046</v>
      </c>
      <c r="B36" s="44" t="str">
        <f>IF(LEN(VLOOKUP(A36,'Species List'!$A:$G,2,FALSE))=0,"",VLOOKUP(A36,'Species List'!$A:$G,2,FALSE))</f>
        <v>common boneset</v>
      </c>
      <c r="C36" s="44">
        <f>IF(LEN(VLOOKUP(A36,'Species List'!$A:$G,3,FALSE))=0,"",VLOOKUP(A36,'Species List'!$A:$G,3,FALSE))</f>
        <v>4</v>
      </c>
      <c r="D36" s="102">
        <f t="shared" si="0"/>
        <v>4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[FACW+]</v>
      </c>
      <c r="H36" s="44">
        <f>VLOOKUP(A36,'Species List'!$A:$G,7,FALSE)</f>
        <v>0</v>
      </c>
      <c r="J36" s="121" t="s">
        <v>5420</v>
      </c>
      <c r="K36" s="47" t="str">
        <f>VLOOKUP(J36,'Species List'!$H$1:$J$9,2,FALSE)</f>
        <v>&gt;0-1%</v>
      </c>
      <c r="L36" s="47">
        <f>VLOOKUP(K36,'Species List'!$I$1:$N$8,2,FALSE)</f>
        <v>0.5</v>
      </c>
      <c r="M36" s="103">
        <f t="shared" si="1"/>
        <v>0.5</v>
      </c>
      <c r="N36" s="101">
        <f t="shared" si="2"/>
        <v>4.4843049327354259E-3</v>
      </c>
      <c r="O36" s="101">
        <f t="shared" si="3"/>
        <v>1.7937219730941704E-2</v>
      </c>
    </row>
    <row r="37" spans="1:15" x14ac:dyDescent="0.2">
      <c r="A37" s="116" t="s">
        <v>3737</v>
      </c>
      <c r="B37" s="44" t="str">
        <f>IF(LEN(VLOOKUP(A37,'Species List'!$A:$G,2,FALSE))=0,"",VLOOKUP(A37,'Species List'!$A:$G,2,FALSE))</f>
        <v/>
      </c>
      <c r="C37" s="44">
        <f>IF(LEN(VLOOKUP(A37,'Species List'!$A:$G,3,FALSE))=0,"",VLOOKUP(A37,'Species List'!$A:$G,3,FALSE))</f>
        <v>5</v>
      </c>
      <c r="D37" s="102">
        <f t="shared" si="0"/>
        <v>5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FACW</v>
      </c>
      <c r="H37" s="44">
        <f>VLOOKUP(A37,'Species List'!$A:$G,7,FALSE)</f>
        <v>0</v>
      </c>
      <c r="J37" s="121" t="s">
        <v>5420</v>
      </c>
      <c r="K37" s="47" t="str">
        <f>VLOOKUP(J37,'Species List'!$H$1:$J$9,2,FALSE)</f>
        <v>&gt;0-1%</v>
      </c>
      <c r="L37" s="47">
        <f>VLOOKUP(K37,'Species List'!$I$1:$N$8,2,FALSE)</f>
        <v>0.5</v>
      </c>
      <c r="M37" s="103">
        <f t="shared" si="1"/>
        <v>0.5</v>
      </c>
      <c r="N37" s="101">
        <f t="shared" si="2"/>
        <v>4.4843049327354259E-3</v>
      </c>
      <c r="O37" s="101">
        <f t="shared" si="3"/>
        <v>2.2421524663677129E-2</v>
      </c>
    </row>
    <row r="38" spans="1:15" x14ac:dyDescent="0.2">
      <c r="A38" s="112" t="s">
        <v>4222</v>
      </c>
      <c r="B38" s="44" t="str">
        <f>IF(LEN(VLOOKUP(A38,'Species List'!$A:$G,2,FALSE))=0,"",VLOOKUP(A38,'Species List'!$A:$G,2,FALSE))</f>
        <v>giant goldenrod</v>
      </c>
      <c r="C38" s="44">
        <f>IF(LEN(VLOOKUP(A38,'Species List'!$A:$G,3,FALSE))=0,"",VLOOKUP(A38,'Species List'!$A:$G,3,FALSE))</f>
        <v>3</v>
      </c>
      <c r="D38" s="102">
        <f t="shared" si="0"/>
        <v>3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>FACW</v>
      </c>
      <c r="H38" s="44">
        <f>VLOOKUP(A38,'Species List'!$A:$G,7,FALSE)</f>
        <v>0</v>
      </c>
      <c r="J38" s="121" t="s">
        <v>5418</v>
      </c>
      <c r="K38" s="47" t="str">
        <f>VLOOKUP(J38,'Species List'!$H$1:$J$9,2,FALSE)</f>
        <v>&gt;1-5%</v>
      </c>
      <c r="L38" s="47">
        <f>VLOOKUP(K38,'Species List'!$I$1:$N$8,2,FALSE)</f>
        <v>3</v>
      </c>
      <c r="M38" s="103">
        <f t="shared" si="1"/>
        <v>3</v>
      </c>
      <c r="N38" s="101">
        <f t="shared" si="2"/>
        <v>2.6905829596412557E-2</v>
      </c>
      <c r="O38" s="101">
        <f t="shared" si="3"/>
        <v>8.0717488789237679E-2</v>
      </c>
    </row>
    <row r="39" spans="1:15" x14ac:dyDescent="0.2">
      <c r="A39" s="112" t="s">
        <v>2577</v>
      </c>
      <c r="B39" s="44" t="str">
        <f>IF(LEN(VLOOKUP(A39,'Species List'!$A:$G,2,FALSE))=0,"",VLOOKUP(A39,'Species List'!$A:$G,2,FALSE))</f>
        <v>Canada wild lettuce</v>
      </c>
      <c r="C39" s="44">
        <f>IF(LEN(VLOOKUP(A39,'Species List'!$A:$G,3,FALSE))=0,"",VLOOKUP(A39,'Species List'!$A:$G,3,FALSE))</f>
        <v>2</v>
      </c>
      <c r="D39" s="102">
        <f t="shared" si="0"/>
        <v>2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>FACU+</v>
      </c>
      <c r="H39" s="44">
        <f>VLOOKUP(A39,'Species List'!$A:$G,7,FALSE)</f>
        <v>0</v>
      </c>
      <c r="J39" s="121" t="s">
        <v>5418</v>
      </c>
      <c r="K39" s="47" t="str">
        <f>VLOOKUP(J39,'Species List'!$H$1:$J$9,2,FALSE)</f>
        <v>&gt;1-5%</v>
      </c>
      <c r="L39" s="47">
        <f>VLOOKUP(K39,'Species List'!$I$1:$N$8,2,FALSE)</f>
        <v>3</v>
      </c>
      <c r="M39" s="103">
        <f t="shared" si="1"/>
        <v>3</v>
      </c>
      <c r="N39" s="101">
        <f t="shared" si="2"/>
        <v>2.6905829596412557E-2</v>
      </c>
      <c r="O39" s="101">
        <f t="shared" si="3"/>
        <v>5.3811659192825115E-2</v>
      </c>
    </row>
    <row r="40" spans="1:15" x14ac:dyDescent="0.2">
      <c r="A40" s="112" t="s">
        <v>2699</v>
      </c>
      <c r="B40" s="44" t="str">
        <f>IF(LEN(VLOOKUP(A40,'Species List'!$A:$G,2,FALSE))=0,"",VLOOKUP(A40,'Species List'!$A:$G,2,FALSE))</f>
        <v>lily-leaved twayblade</v>
      </c>
      <c r="C40" s="44">
        <f>IF(LEN(VLOOKUP(A40,'Species List'!$A:$G,3,FALSE))=0,"",VLOOKUP(A40,'Species List'!$A:$G,3,FALSE))</f>
        <v>5</v>
      </c>
      <c r="D40" s="102">
        <f t="shared" si="0"/>
        <v>5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Native</v>
      </c>
      <c r="G40" s="44" t="str">
        <f>IF(LEN(VLOOKUP(A40,'Species List'!$A:$G,6,FALSE))=0,"",VLOOKUP(A40,'Species List'!$A:$G,6,FALSE))</f>
        <v>FACU-</v>
      </c>
      <c r="H40" s="44">
        <f>VLOOKUP(A40,'Species List'!$A:$G,7,FALSE)</f>
        <v>0</v>
      </c>
      <c r="J40" s="121" t="s">
        <v>5420</v>
      </c>
      <c r="K40" s="47" t="str">
        <f>VLOOKUP(J40,'Species List'!$H$1:$J$9,2,FALSE)</f>
        <v>&gt;0-1%</v>
      </c>
      <c r="L40" s="47">
        <f>VLOOKUP(K40,'Species List'!$I$1:$N$8,2,FALSE)</f>
        <v>0.5</v>
      </c>
      <c r="M40" s="103">
        <f t="shared" si="1"/>
        <v>0.5</v>
      </c>
      <c r="N40" s="101">
        <f t="shared" si="2"/>
        <v>4.4843049327354259E-3</v>
      </c>
      <c r="O40" s="101">
        <f t="shared" si="3"/>
        <v>2.2421524663677129E-2</v>
      </c>
    </row>
    <row r="41" spans="1:15" x14ac:dyDescent="0.2">
      <c r="A41" s="112" t="s">
        <v>2132</v>
      </c>
      <c r="B41" s="44" t="str">
        <f>IF(LEN(VLOOKUP(A41,'Species List'!$A:$G,2,FALSE))=0,"",VLOOKUP(A41,'Species List'!$A:$G,2,FALSE))</f>
        <v/>
      </c>
      <c r="C41" s="44">
        <f>IF(LEN(VLOOKUP(A41,'Species List'!$A:$G,3,FALSE))=0,"",VLOOKUP(A41,'Species List'!$A:$G,3,FALSE))</f>
        <v>3</v>
      </c>
      <c r="D41" s="102">
        <f t="shared" si="0"/>
        <v>3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Native</v>
      </c>
      <c r="G41" s="44" t="str">
        <f>IF(LEN(VLOOKUP(A41,'Species List'!$A:$G,6,FALSE))=0,"",VLOOKUP(A41,'Species List'!$A:$G,6,FALSE))</f>
        <v>UPL</v>
      </c>
      <c r="H41" s="44">
        <f>VLOOKUP(A41,'Species List'!$A:$G,7,FALSE)</f>
        <v>0</v>
      </c>
      <c r="J41" s="121" t="s">
        <v>5418</v>
      </c>
      <c r="K41" s="47" t="str">
        <f>VLOOKUP(J41,'Species List'!$H$1:$J$9,2,FALSE)</f>
        <v>&gt;1-5%</v>
      </c>
      <c r="L41" s="47">
        <f>VLOOKUP(K41,'Species List'!$I$1:$N$8,2,FALSE)</f>
        <v>3</v>
      </c>
      <c r="M41" s="103">
        <f t="shared" si="1"/>
        <v>3</v>
      </c>
      <c r="N41" s="101">
        <f t="shared" si="2"/>
        <v>2.6905829596412557E-2</v>
      </c>
      <c r="O41" s="101">
        <f t="shared" si="3"/>
        <v>8.0717488789237679E-2</v>
      </c>
    </row>
    <row r="42" spans="1:15" x14ac:dyDescent="0.2">
      <c r="A42" s="112" t="s">
        <v>2947</v>
      </c>
      <c r="B42" s="44" t="str">
        <f>IF(LEN(VLOOKUP(A42,'Species List'!$A:$G,2,FALSE))=0,"",VLOOKUP(A42,'Species List'!$A:$G,2,FALSE))</f>
        <v>wild bergamot</v>
      </c>
      <c r="C42" s="44">
        <f>IF(LEN(VLOOKUP(A42,'Species List'!$A:$G,3,FALSE))=0,"",VLOOKUP(A42,'Species List'!$A:$G,3,FALSE))</f>
        <v>3</v>
      </c>
      <c r="D42" s="102">
        <f t="shared" si="0"/>
        <v>3</v>
      </c>
      <c r="E42" s="44" t="str">
        <f>IF(LEN(VLOOKUP(A42,'Species List'!$A:$G,4,FALSE))=0,"",VLOOKUP(A42,'Species List'!$A:$G,4,FALSE))</f>
        <v>H</v>
      </c>
      <c r="F42" s="44" t="str">
        <f>IF(LEN(VLOOKUP(A42,'Species List'!$A:$G,5,FALSE))=0,"",VLOOKUP(A42,'Species List'!$A:$G,5,FALSE))</f>
        <v>Native</v>
      </c>
      <c r="G42" s="44" t="str">
        <f>IF(LEN(VLOOKUP(A42,'Species List'!$A:$G,6,FALSE))=0,"",VLOOKUP(A42,'Species List'!$A:$G,6,FALSE))</f>
        <v>FACU</v>
      </c>
      <c r="H42" s="44">
        <f>VLOOKUP(A42,'Species List'!$A:$G,7,FALSE)</f>
        <v>0</v>
      </c>
      <c r="J42" s="121" t="s">
        <v>5418</v>
      </c>
      <c r="K42" s="47" t="str">
        <f>VLOOKUP(J42,'Species List'!$H$1:$J$9,2,FALSE)</f>
        <v>&gt;1-5%</v>
      </c>
      <c r="L42" s="47">
        <f>VLOOKUP(K42,'Species List'!$I$1:$N$8,2,FALSE)</f>
        <v>3</v>
      </c>
      <c r="M42" s="103">
        <f t="shared" si="1"/>
        <v>3</v>
      </c>
      <c r="N42" s="101">
        <f t="shared" si="2"/>
        <v>2.6905829596412557E-2</v>
      </c>
      <c r="O42" s="101">
        <f t="shared" si="3"/>
        <v>8.0717488789237679E-2</v>
      </c>
    </row>
    <row r="43" spans="1:15" x14ac:dyDescent="0.2">
      <c r="A43" s="112" t="s">
        <v>3665</v>
      </c>
      <c r="B43" s="44" t="str">
        <f>IF(LEN(VLOOKUP(A43,'Species List'!$A:$G,2,FALSE))=0,"",VLOOKUP(A43,'Species List'!$A:$G,2,FALSE))</f>
        <v/>
      </c>
      <c r="C43" s="44">
        <f>IF(LEN(VLOOKUP(A43,'Species List'!$A:$G,3,FALSE))=0,"",VLOOKUP(A43,'Species List'!$A:$G,3,FALSE))</f>
        <v>2</v>
      </c>
      <c r="D43" s="102">
        <f t="shared" si="0"/>
        <v>2</v>
      </c>
      <c r="E43" s="44" t="str">
        <f>IF(LEN(VLOOKUP(A43,'Species List'!$A:$G,4,FALSE))=0,"",VLOOKUP(A43,'Species List'!$A:$G,4,FALSE))</f>
        <v/>
      </c>
      <c r="F43" s="44" t="str">
        <f>IF(LEN(VLOOKUP(A43,'Species List'!$A:$G,5,FALSE))=0,"",VLOOKUP(A43,'Species List'!$A:$G,5,FALSE))</f>
        <v>Native</v>
      </c>
      <c r="G43" s="44" t="str">
        <f>IF(LEN(VLOOKUP(A43,'Species List'!$A:$G,6,FALSE))=0,"",VLOOKUP(A43,'Species List'!$A:$G,6,FALSE))</f>
        <v>FACU</v>
      </c>
      <c r="H43" s="44">
        <f>VLOOKUP(A43,'Species List'!$A:$G,7,FALSE)</f>
        <v>0</v>
      </c>
      <c r="J43" s="121" t="s">
        <v>5418</v>
      </c>
      <c r="K43" s="47" t="str">
        <f>VLOOKUP(J43,'Species List'!$H$1:$J$9,2,FALSE)</f>
        <v>&gt;1-5%</v>
      </c>
      <c r="L43" s="47">
        <f>VLOOKUP(K43,'Species List'!$I$1:$N$8,2,FALSE)</f>
        <v>3</v>
      </c>
      <c r="M43" s="103">
        <f t="shared" si="1"/>
        <v>3</v>
      </c>
      <c r="N43" s="101">
        <f t="shared" si="2"/>
        <v>2.6905829596412557E-2</v>
      </c>
      <c r="O43" s="101">
        <f t="shared" si="3"/>
        <v>5.3811659192825115E-2</v>
      </c>
    </row>
    <row r="44" spans="1:15" x14ac:dyDescent="0.2">
      <c r="A44" s="117" t="s">
        <v>1373</v>
      </c>
      <c r="B44" s="44" t="str">
        <f>IF(LEN(VLOOKUP(A44,'Species List'!$A:$G,2,FALSE))=0,"",VLOOKUP(A44,'Species List'!$A:$G,2,FALSE))</f>
        <v>Canada thistle</v>
      </c>
      <c r="C44" s="44">
        <f>IF(LEN(VLOOKUP(A44,'Species List'!$A:$G,3,FALSE))=0,"",VLOOKUP(A44,'Species List'!$A:$G,3,FALSE))</f>
        <v>0</v>
      </c>
      <c r="D44" s="102">
        <f t="shared" si="0"/>
        <v>0</v>
      </c>
      <c r="E44" s="44" t="str">
        <f>IF(LEN(VLOOKUP(A44,'Species List'!$A:$G,4,FALSE))=0,"",VLOOKUP(A44,'Species List'!$A:$G,4,FALSE))</f>
        <v>H</v>
      </c>
      <c r="F44" s="44" t="str">
        <f>IF(LEN(VLOOKUP(A44,'Species List'!$A:$G,5,FALSE))=0,"",VLOOKUP(A44,'Species List'!$A:$G,5,FALSE))</f>
        <v>Introduced</v>
      </c>
      <c r="G44" s="44" t="str">
        <f>IF(LEN(VLOOKUP(A44,'Species List'!$A:$G,6,FALSE))=0,"",VLOOKUP(A44,'Species List'!$A:$G,6,FALSE))</f>
        <v>FACU</v>
      </c>
      <c r="H44" s="44">
        <f>VLOOKUP(A44,'Species List'!$A:$G,7,FALSE)</f>
        <v>0</v>
      </c>
      <c r="J44" s="122" t="s">
        <v>5420</v>
      </c>
      <c r="K44" s="47" t="str">
        <f>VLOOKUP(J44,'Species List'!$H$1:$J$9,2,FALSE)</f>
        <v>&gt;0-1%</v>
      </c>
      <c r="L44" s="47">
        <f>VLOOKUP(K44,'Species List'!$I$1:$N$8,2,FALSE)</f>
        <v>0.5</v>
      </c>
      <c r="M44" s="103">
        <f t="shared" si="1"/>
        <v>0.5</v>
      </c>
      <c r="N44" s="101">
        <f t="shared" si="2"/>
        <v>4.4843049327354259E-3</v>
      </c>
      <c r="O44" s="101">
        <f t="shared" si="3"/>
        <v>0</v>
      </c>
    </row>
    <row r="45" spans="1:15" x14ac:dyDescent="0.2">
      <c r="A45" s="112" t="s">
        <v>395</v>
      </c>
      <c r="B45" s="44" t="str">
        <f>IF(LEN(VLOOKUP(A45,'Species List'!$A:$G,2,FALSE))=0,"",VLOOKUP(A45,'Species List'!$A:$G,2,FALSE))</f>
        <v>wood anemone</v>
      </c>
      <c r="C45" s="44">
        <f>IF(LEN(VLOOKUP(A45,'Species List'!$A:$G,3,FALSE))=0,"",VLOOKUP(A45,'Species List'!$A:$G,3,FALSE))</f>
        <v>5</v>
      </c>
      <c r="D45" s="102">
        <f t="shared" si="0"/>
        <v>5</v>
      </c>
      <c r="E45" s="44" t="str">
        <f>IF(LEN(VLOOKUP(A45,'Species List'!$A:$G,4,FALSE))=0,"",VLOOKUP(A45,'Species List'!$A:$G,4,FALSE))</f>
        <v>H</v>
      </c>
      <c r="F45" s="44" t="str">
        <f>IF(LEN(VLOOKUP(A45,'Species List'!$A:$G,5,FALSE))=0,"",VLOOKUP(A45,'Species List'!$A:$G,5,FALSE))</f>
        <v>Native</v>
      </c>
      <c r="G45" s="44" t="str">
        <f>IF(LEN(VLOOKUP(A45,'Species List'!$A:$G,6,FALSE))=0,"",VLOOKUP(A45,'Species List'!$A:$G,6,FALSE))</f>
        <v>[FAC*]</v>
      </c>
      <c r="H45" s="44">
        <f>VLOOKUP(A45,'Species List'!$A:$G,7,FALSE)</f>
        <v>0</v>
      </c>
      <c r="J45" s="121" t="s">
        <v>5418</v>
      </c>
      <c r="K45" s="47" t="str">
        <f>VLOOKUP(J45,'Species List'!$H$1:$J$9,2,FALSE)</f>
        <v>&gt;1-5%</v>
      </c>
      <c r="L45" s="47">
        <f>VLOOKUP(K45,'Species List'!$I$1:$N$8,2,FALSE)</f>
        <v>3</v>
      </c>
      <c r="M45" s="103">
        <f t="shared" si="1"/>
        <v>3</v>
      </c>
      <c r="N45" s="101">
        <f t="shared" si="2"/>
        <v>2.6905829596412557E-2</v>
      </c>
      <c r="O45" s="101">
        <f t="shared" si="3"/>
        <v>0.13452914798206278</v>
      </c>
    </row>
    <row r="46" spans="1:15" x14ac:dyDescent="0.2">
      <c r="A46" s="112" t="s">
        <v>186</v>
      </c>
      <c r="B46" s="44" t="str">
        <f>IF(LEN(VLOOKUP(A46,'Species List'!$A:$G,2,FALSE))=0,"",VLOOKUP(A46,'Species List'!$A:$G,2,FALSE))</f>
        <v>common yarrow</v>
      </c>
      <c r="C46" s="44">
        <f>IF(LEN(VLOOKUP(A46,'Species List'!$A:$G,3,FALSE))=0,"",VLOOKUP(A46,'Species List'!$A:$G,3,FALSE))</f>
        <v>1</v>
      </c>
      <c r="D46" s="102">
        <f t="shared" si="0"/>
        <v>1</v>
      </c>
      <c r="E46" s="44" t="str">
        <f>IF(LEN(VLOOKUP(A46,'Species List'!$A:$G,4,FALSE))=0,"",VLOOKUP(A46,'Species List'!$A:$G,4,FALSE))</f>
        <v>H</v>
      </c>
      <c r="F46" s="44" t="str">
        <f>IF(LEN(VLOOKUP(A46,'Species List'!$A:$G,5,FALSE))=0,"",VLOOKUP(A46,'Species List'!$A:$G,5,FALSE))</f>
        <v>Native</v>
      </c>
      <c r="G46" s="44" t="str">
        <f>IF(LEN(VLOOKUP(A46,'Species List'!$A:$G,6,FALSE))=0,"",VLOOKUP(A46,'Species List'!$A:$G,6,FALSE))</f>
        <v>FACU</v>
      </c>
      <c r="H46" s="44">
        <f>VLOOKUP(A46,'Species List'!$A:$G,7,FALSE)</f>
        <v>0</v>
      </c>
      <c r="J46" s="121" t="s">
        <v>5420</v>
      </c>
      <c r="K46" s="47" t="str">
        <f>VLOOKUP(J46,'Species List'!$H$1:$J$9,2,FALSE)</f>
        <v>&gt;0-1%</v>
      </c>
      <c r="L46" s="47">
        <f>VLOOKUP(K46,'Species List'!$I$1:$N$8,2,FALSE)</f>
        <v>0.5</v>
      </c>
      <c r="M46" s="103">
        <f t="shared" si="1"/>
        <v>0.5</v>
      </c>
      <c r="N46" s="101">
        <f t="shared" si="2"/>
        <v>4.4843049327354259E-3</v>
      </c>
      <c r="O46" s="101">
        <f t="shared" si="3"/>
        <v>4.4843049327354259E-3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2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4"/>
      <c r="K47" s="47" t="e">
        <f>VLOOKUP(J47,'Species List'!$H$1:$J$9,2,FALSE)</f>
        <v>#N/A</v>
      </c>
      <c r="L47" s="47" t="e">
        <f>VLOOKUP(K47,'Species List'!$I$1:$N$8,2,FALSE)</f>
        <v>#N/A</v>
      </c>
      <c r="M47" s="103" t="e">
        <f t="shared" si="1"/>
        <v>#N/A</v>
      </c>
      <c r="N47" s="101" t="e">
        <f t="shared" si="2"/>
        <v>#N/A</v>
      </c>
      <c r="O47" s="101" t="e">
        <f t="shared" si="3"/>
        <v>#N/A</v>
      </c>
    </row>
    <row r="48" spans="1:15" ht="12.6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2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4"/>
      <c r="K48" s="47" t="e">
        <f>VLOOKUP(J48,'Species List'!$H$1:$J$9,2,FALSE)</f>
        <v>#N/A</v>
      </c>
      <c r="L48" s="47" t="e">
        <f>VLOOKUP(K48,'Species List'!$I$1:$N$8,2,FALSE)</f>
        <v>#N/A</v>
      </c>
      <c r="M48" s="103" t="e">
        <f t="shared" si="1"/>
        <v>#N/A</v>
      </c>
      <c r="N48" s="101" t="e">
        <f t="shared" si="2"/>
        <v>#N/A</v>
      </c>
      <c r="O48" s="101" t="e">
        <f t="shared" si="3"/>
        <v>#N/A</v>
      </c>
    </row>
    <row r="49" spans="1:15" ht="12.6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2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4"/>
      <c r="K49" s="47" t="e">
        <f>VLOOKUP(J49,'Species List'!$H$1:$J$9,2,FALSE)</f>
        <v>#N/A</v>
      </c>
      <c r="L49" s="47" t="e">
        <f>VLOOKUP(K49,'Species List'!$I$1:$N$8,2,FALSE)</f>
        <v>#N/A</v>
      </c>
      <c r="M49" s="103" t="e">
        <f t="shared" si="1"/>
        <v>#N/A</v>
      </c>
      <c r="N49" s="101" t="e">
        <f t="shared" si="2"/>
        <v>#N/A</v>
      </c>
      <c r="O49" s="101" t="e">
        <f t="shared" si="3"/>
        <v>#N/A</v>
      </c>
    </row>
    <row r="50" spans="1:15" ht="12.6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2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4"/>
      <c r="K50" s="47" t="e">
        <f>VLOOKUP(J50,'Species List'!$H$1:$J$9,2,FALSE)</f>
        <v>#N/A</v>
      </c>
      <c r="L50" s="47" t="e">
        <f>VLOOKUP(K50,'Species List'!$I$1:$N$8,2,FALSE)</f>
        <v>#N/A</v>
      </c>
      <c r="M50" s="103" t="e">
        <f t="shared" si="1"/>
        <v>#N/A</v>
      </c>
      <c r="N50" s="101" t="e">
        <f t="shared" si="2"/>
        <v>#N/A</v>
      </c>
      <c r="O50" s="101" t="e">
        <f t="shared" si="3"/>
        <v>#N/A</v>
      </c>
    </row>
    <row r="51" spans="1:15" ht="12.6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2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4"/>
      <c r="K51" s="47" t="e">
        <f>VLOOKUP(J51,'Species List'!$H$1:$J$9,2,FALSE)</f>
        <v>#N/A</v>
      </c>
      <c r="L51" s="47" t="e">
        <f>VLOOKUP(K51,'Species List'!$I$1:$N$8,2,FALSE)</f>
        <v>#N/A</v>
      </c>
      <c r="M51" s="103" t="e">
        <f t="shared" si="1"/>
        <v>#N/A</v>
      </c>
      <c r="N51" s="101" t="e">
        <f t="shared" si="2"/>
        <v>#N/A</v>
      </c>
      <c r="O51" s="101" t="e">
        <f t="shared" si="3"/>
        <v>#N/A</v>
      </c>
    </row>
    <row r="52" spans="1:15" ht="12.6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2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4"/>
      <c r="K52" s="47" t="e">
        <f>VLOOKUP(J52,'Species List'!$H$1:$J$9,2,FALSE)</f>
        <v>#N/A</v>
      </c>
      <c r="L52" s="47" t="e">
        <f>VLOOKUP(K52,'Species List'!$I$1:$N$8,2,FALSE)</f>
        <v>#N/A</v>
      </c>
      <c r="M52" s="103" t="e">
        <f t="shared" si="1"/>
        <v>#N/A</v>
      </c>
      <c r="N52" s="101" t="e">
        <f t="shared" si="2"/>
        <v>#N/A</v>
      </c>
      <c r="O52" s="101" t="e">
        <f t="shared" si="3"/>
        <v>#N/A</v>
      </c>
    </row>
    <row r="53" spans="1:15" ht="12.6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2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4"/>
      <c r="K53" s="47" t="e">
        <f>VLOOKUP(J53,'Species List'!$H$1:$J$9,2,FALSE)</f>
        <v>#N/A</v>
      </c>
      <c r="L53" s="47" t="e">
        <f>VLOOKUP(K53,'Species List'!$I$1:$N$8,2,FALSE)</f>
        <v>#N/A</v>
      </c>
      <c r="M53" s="103" t="e">
        <f t="shared" si="1"/>
        <v>#N/A</v>
      </c>
      <c r="N53" s="101" t="e">
        <f t="shared" si="2"/>
        <v>#N/A</v>
      </c>
      <c r="O53" s="101" t="e">
        <f t="shared" si="3"/>
        <v>#N/A</v>
      </c>
    </row>
    <row r="54" spans="1:15" ht="12.6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2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4"/>
      <c r="K54" s="47" t="e">
        <f>VLOOKUP(J54,'Species List'!$H$1:$J$9,2,FALSE)</f>
        <v>#N/A</v>
      </c>
      <c r="L54" s="47" t="e">
        <f>VLOOKUP(K54,'Species List'!$I$1:$N$8,2,FALSE)</f>
        <v>#N/A</v>
      </c>
      <c r="M54" s="103" t="e">
        <f t="shared" si="1"/>
        <v>#N/A</v>
      </c>
      <c r="N54" s="101" t="e">
        <f t="shared" si="2"/>
        <v>#N/A</v>
      </c>
      <c r="O54" s="101" t="e">
        <f t="shared" si="3"/>
        <v>#N/A</v>
      </c>
    </row>
    <row r="55" spans="1:15" ht="12.6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2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4"/>
      <c r="K55" s="47" t="e">
        <f>VLOOKUP(J55,'Species List'!$H$1:$J$9,2,FALSE)</f>
        <v>#N/A</v>
      </c>
      <c r="L55" s="47" t="e">
        <f>VLOOKUP(K55,'Species List'!$I$1:$N$8,2,FALSE)</f>
        <v>#N/A</v>
      </c>
      <c r="M55" s="103" t="e">
        <f t="shared" si="1"/>
        <v>#N/A</v>
      </c>
      <c r="N55" s="101" t="e">
        <f t="shared" si="2"/>
        <v>#N/A</v>
      </c>
      <c r="O55" s="101" t="e">
        <f t="shared" si="3"/>
        <v>#N/A</v>
      </c>
    </row>
    <row r="56" spans="1:15" ht="12.6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2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4"/>
      <c r="K56" s="47" t="e">
        <f>VLOOKUP(J56,'Species List'!$H$1:$J$9,2,FALSE)</f>
        <v>#N/A</v>
      </c>
      <c r="L56" s="47" t="e">
        <f>VLOOKUP(K56,'Species List'!$I$1:$N$8,2,FALSE)</f>
        <v>#N/A</v>
      </c>
      <c r="M56" s="103" t="e">
        <f t="shared" si="1"/>
        <v>#N/A</v>
      </c>
      <c r="N56" s="101" t="e">
        <f t="shared" si="2"/>
        <v>#N/A</v>
      </c>
      <c r="O56" s="101" t="e">
        <f t="shared" si="3"/>
        <v>#N/A</v>
      </c>
    </row>
    <row r="57" spans="1:15" ht="12.6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2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4"/>
      <c r="K57" s="47" t="e">
        <f>VLOOKUP(J57,'Species List'!$H$1:$J$9,2,FALSE)</f>
        <v>#N/A</v>
      </c>
      <c r="L57" s="47" t="e">
        <f>VLOOKUP(K57,'Species List'!$I$1:$N$8,2,FALSE)</f>
        <v>#N/A</v>
      </c>
      <c r="M57" s="103" t="e">
        <f t="shared" si="1"/>
        <v>#N/A</v>
      </c>
      <c r="N57" s="101" t="e">
        <f t="shared" si="2"/>
        <v>#N/A</v>
      </c>
      <c r="O57" s="101" t="e">
        <f t="shared" si="3"/>
        <v>#N/A</v>
      </c>
    </row>
    <row r="58" spans="1:15" ht="12.6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2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4"/>
      <c r="K58" s="47" t="e">
        <f>VLOOKUP(J58,'Species List'!$H$1:$J$9,2,FALSE)</f>
        <v>#N/A</v>
      </c>
      <c r="L58" s="47" t="e">
        <f>VLOOKUP(K58,'Species List'!$I$1:$N$8,2,FALSE)</f>
        <v>#N/A</v>
      </c>
      <c r="M58" s="103" t="e">
        <f t="shared" si="1"/>
        <v>#N/A</v>
      </c>
      <c r="N58" s="101" t="e">
        <f t="shared" si="2"/>
        <v>#N/A</v>
      </c>
      <c r="O58" s="101" t="e">
        <f t="shared" si="3"/>
        <v>#N/A</v>
      </c>
    </row>
    <row r="59" spans="1:15" ht="12.6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2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4"/>
      <c r="K59" s="47" t="e">
        <f>VLOOKUP(J59,'Species List'!$H$1:$J$9,2,FALSE)</f>
        <v>#N/A</v>
      </c>
      <c r="L59" s="47" t="e">
        <f>VLOOKUP(K59,'Species List'!$I$1:$N$8,2,FALSE)</f>
        <v>#N/A</v>
      </c>
      <c r="M59" s="103" t="e">
        <f t="shared" si="1"/>
        <v>#N/A</v>
      </c>
      <c r="N59" s="101" t="e">
        <f t="shared" si="2"/>
        <v>#N/A</v>
      </c>
      <c r="O59" s="101" t="e">
        <f t="shared" si="3"/>
        <v>#N/A</v>
      </c>
    </row>
    <row r="60" spans="1:15" ht="12.6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2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4"/>
      <c r="K60" s="47" t="e">
        <f>VLOOKUP(J60,'Species List'!$H$1:$J$9,2,FALSE)</f>
        <v>#N/A</v>
      </c>
      <c r="L60" s="47" t="e">
        <f>VLOOKUP(K60,'Species List'!$I$1:$N$8,2,FALSE)</f>
        <v>#N/A</v>
      </c>
      <c r="M60" s="103" t="e">
        <f t="shared" si="1"/>
        <v>#N/A</v>
      </c>
      <c r="N60" s="101" t="e">
        <f t="shared" si="2"/>
        <v>#N/A</v>
      </c>
      <c r="O60" s="101" t="e">
        <f t="shared" si="3"/>
        <v>#N/A</v>
      </c>
    </row>
    <row r="61" spans="1:15" ht="12.6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2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4"/>
      <c r="K61" s="47" t="e">
        <f>VLOOKUP(J61,'Species List'!$H$1:$J$9,2,FALSE)</f>
        <v>#N/A</v>
      </c>
      <c r="L61" s="47" t="e">
        <f>VLOOKUP(K61,'Species List'!$I$1:$N$8,2,FALSE)</f>
        <v>#N/A</v>
      </c>
      <c r="M61" s="103" t="e">
        <f t="shared" si="1"/>
        <v>#N/A</v>
      </c>
      <c r="N61" s="101" t="e">
        <f t="shared" si="2"/>
        <v>#N/A</v>
      </c>
      <c r="O61" s="101" t="e">
        <f t="shared" si="3"/>
        <v>#N/A</v>
      </c>
    </row>
    <row r="62" spans="1:15" ht="12.6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2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4"/>
      <c r="K62" s="47" t="e">
        <f>VLOOKUP(J62,'Species List'!$H$1:$J$9,2,FALSE)</f>
        <v>#N/A</v>
      </c>
      <c r="L62" s="47" t="e">
        <f>VLOOKUP(K62,'Species List'!$I$1:$N$8,2,FALSE)</f>
        <v>#N/A</v>
      </c>
      <c r="M62" s="103" t="e">
        <f t="shared" si="1"/>
        <v>#N/A</v>
      </c>
      <c r="N62" s="101" t="e">
        <f t="shared" si="2"/>
        <v>#N/A</v>
      </c>
      <c r="O62" s="101" t="e">
        <f t="shared" si="3"/>
        <v>#N/A</v>
      </c>
    </row>
    <row r="63" spans="1:15" ht="12.6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2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4"/>
      <c r="K63" s="47" t="e">
        <f>VLOOKUP(J63,'Species List'!$H$1:$J$9,2,FALSE)</f>
        <v>#N/A</v>
      </c>
      <c r="L63" s="47" t="e">
        <f>VLOOKUP(K63,'Species List'!$I$1:$N$8,2,FALSE)</f>
        <v>#N/A</v>
      </c>
      <c r="M63" s="103" t="e">
        <f t="shared" si="1"/>
        <v>#N/A</v>
      </c>
      <c r="N63" s="101" t="e">
        <f t="shared" si="2"/>
        <v>#N/A</v>
      </c>
      <c r="O63" s="101" t="e">
        <f t="shared" si="3"/>
        <v>#N/A</v>
      </c>
    </row>
    <row r="64" spans="1:15" ht="12.6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2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4"/>
      <c r="K64" s="47" t="e">
        <f>VLOOKUP(J64,'Species List'!$H$1:$J$9,2,FALSE)</f>
        <v>#N/A</v>
      </c>
      <c r="L64" s="47" t="e">
        <f>VLOOKUP(K64,'Species List'!$I$1:$N$8,2,FALSE)</f>
        <v>#N/A</v>
      </c>
      <c r="M64" s="103" t="e">
        <f t="shared" si="1"/>
        <v>#N/A</v>
      </c>
      <c r="N64" s="101" t="e">
        <f t="shared" si="2"/>
        <v>#N/A</v>
      </c>
      <c r="O64" s="101" t="e">
        <f t="shared" si="3"/>
        <v>#N/A</v>
      </c>
    </row>
    <row r="65" spans="1:15" ht="12.6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2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4"/>
      <c r="K65" s="47" t="e">
        <f>VLOOKUP(J65,'Species List'!$H$1:$J$9,2,FALSE)</f>
        <v>#N/A</v>
      </c>
      <c r="L65" s="47" t="e">
        <f>VLOOKUP(K65,'Species List'!$I$1:$N$8,2,FALSE)</f>
        <v>#N/A</v>
      </c>
      <c r="M65" s="103" t="e">
        <f t="shared" si="1"/>
        <v>#N/A</v>
      </c>
      <c r="N65" s="101" t="e">
        <f t="shared" si="2"/>
        <v>#N/A</v>
      </c>
      <c r="O65" s="101" t="e">
        <f t="shared" si="3"/>
        <v>#N/A</v>
      </c>
    </row>
    <row r="66" spans="1:15" ht="12.6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2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4"/>
      <c r="K66" s="47" t="e">
        <f>VLOOKUP(J66,'Species List'!$H$1:$J$9,2,FALSE)</f>
        <v>#N/A</v>
      </c>
      <c r="L66" s="47" t="e">
        <f>VLOOKUP(K66,'Species List'!$I$1:$N$8,2,FALSE)</f>
        <v>#N/A</v>
      </c>
      <c r="M66" s="103" t="e">
        <f t="shared" si="1"/>
        <v>#N/A</v>
      </c>
      <c r="N66" s="101" t="e">
        <f t="shared" si="2"/>
        <v>#N/A</v>
      </c>
      <c r="O66" s="101" t="e">
        <f t="shared" si="3"/>
        <v>#N/A</v>
      </c>
    </row>
    <row r="67" spans="1:15" ht="12.6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2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4"/>
      <c r="K67" s="47" t="e">
        <f>VLOOKUP(J67,'Species List'!$H$1:$J$9,2,FALSE)</f>
        <v>#N/A</v>
      </c>
      <c r="L67" s="47" t="e">
        <f>VLOOKUP(K67,'Species List'!$I$1:$N$8,2,FALSE)</f>
        <v>#N/A</v>
      </c>
      <c r="M67" s="103" t="e">
        <f t="shared" si="1"/>
        <v>#N/A</v>
      </c>
      <c r="N67" s="101" t="e">
        <f t="shared" si="2"/>
        <v>#N/A</v>
      </c>
      <c r="O67" s="101" t="e">
        <f t="shared" si="3"/>
        <v>#N/A</v>
      </c>
    </row>
    <row r="68" spans="1:15" ht="12.6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2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4"/>
      <c r="K68" s="47" t="e">
        <f>VLOOKUP(J68,'Species List'!$H$1:$J$9,2,FALSE)</f>
        <v>#N/A</v>
      </c>
      <c r="L68" s="47" t="e">
        <f>VLOOKUP(K68,'Species List'!$I$1:$N$8,2,FALSE)</f>
        <v>#N/A</v>
      </c>
      <c r="M68" s="103" t="e">
        <f t="shared" si="1"/>
        <v>#N/A</v>
      </c>
      <c r="N68" s="101" t="e">
        <f t="shared" si="2"/>
        <v>#N/A</v>
      </c>
      <c r="O68" s="101" t="e">
        <f t="shared" si="3"/>
        <v>#N/A</v>
      </c>
    </row>
    <row r="69" spans="1:15" ht="12.6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2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4"/>
      <c r="K69" s="47" t="e">
        <f>VLOOKUP(J69,'Species List'!$H$1:$J$9,2,FALSE)</f>
        <v>#N/A</v>
      </c>
      <c r="L69" s="47" t="e">
        <f>VLOOKUP(K69,'Species List'!$I$1:$N$8,2,FALSE)</f>
        <v>#N/A</v>
      </c>
      <c r="M69" s="103" t="e">
        <f t="shared" si="1"/>
        <v>#N/A</v>
      </c>
      <c r="N69" s="101" t="e">
        <f t="shared" si="2"/>
        <v>#N/A</v>
      </c>
      <c r="O69" s="101" t="e">
        <f t="shared" si="3"/>
        <v>#N/A</v>
      </c>
    </row>
    <row r="70" spans="1:15" ht="12.6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2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4"/>
      <c r="K70" s="47" t="e">
        <f>VLOOKUP(J70,'Species List'!$H$1:$J$9,2,FALSE)</f>
        <v>#N/A</v>
      </c>
      <c r="L70" s="47" t="e">
        <f>VLOOKUP(K70,'Species List'!$I$1:$N$8,2,FALSE)</f>
        <v>#N/A</v>
      </c>
      <c r="M70" s="103" t="e">
        <f t="shared" si="1"/>
        <v>#N/A</v>
      </c>
      <c r="N70" s="101" t="e">
        <f t="shared" si="2"/>
        <v>#N/A</v>
      </c>
      <c r="O70" s="101" t="e">
        <f t="shared" si="3"/>
        <v>#N/A</v>
      </c>
    </row>
    <row r="71" spans="1:15" ht="12.6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2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4"/>
      <c r="K71" s="47" t="e">
        <f>VLOOKUP(J71,'Species List'!$H$1:$J$9,2,FALSE)</f>
        <v>#N/A</v>
      </c>
      <c r="L71" s="47" t="e">
        <f>VLOOKUP(K71,'Species List'!$I$1:$N$8,2,FALSE)</f>
        <v>#N/A</v>
      </c>
      <c r="M71" s="103" t="e">
        <f t="shared" si="1"/>
        <v>#N/A</v>
      </c>
      <c r="N71" s="101" t="e">
        <f t="shared" si="2"/>
        <v>#N/A</v>
      </c>
      <c r="O71" s="101" t="e">
        <f t="shared" si="3"/>
        <v>#N/A</v>
      </c>
    </row>
    <row r="72" spans="1:15" ht="12.6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2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4"/>
      <c r="K72" s="47" t="e">
        <f>VLOOKUP(J72,'Species List'!$H$1:$J$9,2,FALSE)</f>
        <v>#N/A</v>
      </c>
      <c r="L72" s="47" t="e">
        <f>VLOOKUP(K72,'Species List'!$I$1:$N$8,2,FALSE)</f>
        <v>#N/A</v>
      </c>
      <c r="M72" s="103" t="e">
        <f t="shared" si="1"/>
        <v>#N/A</v>
      </c>
      <c r="N72" s="101" t="e">
        <f t="shared" si="2"/>
        <v>#N/A</v>
      </c>
      <c r="O72" s="101" t="e">
        <f t="shared" si="3"/>
        <v>#N/A</v>
      </c>
    </row>
    <row r="73" spans="1:15" ht="12.6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2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4"/>
      <c r="K73" s="47" t="e">
        <f>VLOOKUP(J73,'Species List'!$H$1:$J$9,2,FALSE)</f>
        <v>#N/A</v>
      </c>
      <c r="L73" s="47" t="e">
        <f>VLOOKUP(K73,'Species List'!$I$1:$N$8,2,FALSE)</f>
        <v>#N/A</v>
      </c>
      <c r="M73" s="103" t="e">
        <f t="shared" si="1"/>
        <v>#N/A</v>
      </c>
      <c r="N73" s="101" t="e">
        <f t="shared" si="2"/>
        <v>#N/A</v>
      </c>
      <c r="O73" s="101" t="e">
        <f t="shared" si="3"/>
        <v>#N/A</v>
      </c>
    </row>
    <row r="74" spans="1:15" ht="12.6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2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4"/>
      <c r="K74" s="47" t="e">
        <f>VLOOKUP(J74,'Species List'!$H$1:$J$9,2,FALSE)</f>
        <v>#N/A</v>
      </c>
      <c r="L74" s="47" t="e">
        <f>VLOOKUP(K74,'Species List'!$I$1:$N$8,2,FALSE)</f>
        <v>#N/A</v>
      </c>
      <c r="M74" s="103" t="e">
        <f t="shared" si="1"/>
        <v>#N/A</v>
      </c>
      <c r="N74" s="101" t="e">
        <f t="shared" si="2"/>
        <v>#N/A</v>
      </c>
      <c r="O74" s="101" t="e">
        <f t="shared" si="3"/>
        <v>#N/A</v>
      </c>
    </row>
    <row r="75" spans="1:15" ht="12.6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2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4"/>
      <c r="K75" s="47" t="e">
        <f>VLOOKUP(J75,'Species List'!$H$1:$J$9,2,FALSE)</f>
        <v>#N/A</v>
      </c>
      <c r="L75" s="47" t="e">
        <f>VLOOKUP(K75,'Species List'!$I$1:$N$8,2,FALSE)</f>
        <v>#N/A</v>
      </c>
      <c r="M75" s="103" t="e">
        <f t="shared" si="1"/>
        <v>#N/A</v>
      </c>
      <c r="N75" s="101" t="e">
        <f t="shared" si="2"/>
        <v>#N/A</v>
      </c>
      <c r="O75" s="101" t="e">
        <f t="shared" si="3"/>
        <v>#N/A</v>
      </c>
    </row>
    <row r="76" spans="1:15" ht="12.6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2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4"/>
      <c r="K76" s="47" t="e">
        <f>VLOOKUP(J76,'Species List'!$H$1:$J$9,2,FALSE)</f>
        <v>#N/A</v>
      </c>
      <c r="L76" s="47" t="e">
        <f>VLOOKUP(K76,'Species List'!$I$1:$N$8,2,FALSE)</f>
        <v>#N/A</v>
      </c>
      <c r="M76" s="103" t="e">
        <f t="shared" si="1"/>
        <v>#N/A</v>
      </c>
      <c r="N76" s="101" t="e">
        <f t="shared" si="2"/>
        <v>#N/A</v>
      </c>
      <c r="O76" s="101" t="e">
        <f t="shared" si="3"/>
        <v>#N/A</v>
      </c>
    </row>
    <row r="77" spans="1:15" ht="12.6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2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4"/>
      <c r="K77" s="47" t="e">
        <f>VLOOKUP(J77,'Species List'!$H$1:$J$9,2,FALSE)</f>
        <v>#N/A</v>
      </c>
      <c r="L77" s="47" t="e">
        <f>VLOOKUP(K77,'Species List'!$I$1:$N$8,2,FALSE)</f>
        <v>#N/A</v>
      </c>
      <c r="M77" s="103" t="e">
        <f t="shared" ref="M77:M140" si="5">VALUE(L77)</f>
        <v>#N/A</v>
      </c>
      <c r="N77" s="101" t="e">
        <f t="shared" ref="N77:N140" si="6">L77/$L$151</f>
        <v>#N/A</v>
      </c>
      <c r="O77" s="101" t="e">
        <f t="shared" ref="O77:O140" si="7">D77*N77</f>
        <v>#N/A</v>
      </c>
    </row>
    <row r="78" spans="1:15" ht="12.6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2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4"/>
      <c r="K78" s="47" t="e">
        <f>VLOOKUP(J78,'Species List'!$H$1:$J$9,2,FALSE)</f>
        <v>#N/A</v>
      </c>
      <c r="L78" s="47" t="e">
        <f>VLOOKUP(K78,'Species List'!$I$1:$N$8,2,FALSE)</f>
        <v>#N/A</v>
      </c>
      <c r="M78" s="103" t="e">
        <f t="shared" si="5"/>
        <v>#N/A</v>
      </c>
      <c r="N78" s="101" t="e">
        <f t="shared" si="6"/>
        <v>#N/A</v>
      </c>
      <c r="O78" s="101" t="e">
        <f t="shared" si="7"/>
        <v>#N/A</v>
      </c>
    </row>
    <row r="79" spans="1:15" ht="12.6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2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4"/>
      <c r="K79" s="47" t="e">
        <f>VLOOKUP(J79,'Species List'!$H$1:$J$9,2,FALSE)</f>
        <v>#N/A</v>
      </c>
      <c r="L79" s="47" t="e">
        <f>VLOOKUP(K79,'Species List'!$I$1:$N$8,2,FALSE)</f>
        <v>#N/A</v>
      </c>
      <c r="M79" s="103" t="e">
        <f t="shared" si="5"/>
        <v>#N/A</v>
      </c>
      <c r="N79" s="101" t="e">
        <f t="shared" si="6"/>
        <v>#N/A</v>
      </c>
      <c r="O79" s="101" t="e">
        <f t="shared" si="7"/>
        <v>#N/A</v>
      </c>
    </row>
    <row r="80" spans="1:15" ht="12.6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2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4"/>
      <c r="K80" s="47" t="e">
        <f>VLOOKUP(J80,'Species List'!$H$1:$J$9,2,FALSE)</f>
        <v>#N/A</v>
      </c>
      <c r="L80" s="47" t="e">
        <f>VLOOKUP(K80,'Species List'!$I$1:$N$8,2,FALSE)</f>
        <v>#N/A</v>
      </c>
      <c r="M80" s="103" t="e">
        <f t="shared" si="5"/>
        <v>#N/A</v>
      </c>
      <c r="N80" s="101" t="e">
        <f t="shared" si="6"/>
        <v>#N/A</v>
      </c>
      <c r="O80" s="101" t="e">
        <f t="shared" si="7"/>
        <v>#N/A</v>
      </c>
    </row>
    <row r="81" spans="1:15" ht="12.6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2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4"/>
      <c r="K81" s="47" t="e">
        <f>VLOOKUP(J81,'Species List'!$H$1:$J$9,2,FALSE)</f>
        <v>#N/A</v>
      </c>
      <c r="L81" s="47" t="e">
        <f>VLOOKUP(K81,'Species List'!$I$1:$N$8,2,FALSE)</f>
        <v>#N/A</v>
      </c>
      <c r="M81" s="103" t="e">
        <f t="shared" si="5"/>
        <v>#N/A</v>
      </c>
      <c r="N81" s="101" t="e">
        <f t="shared" si="6"/>
        <v>#N/A</v>
      </c>
      <c r="O81" s="101" t="e">
        <f t="shared" si="7"/>
        <v>#N/A</v>
      </c>
    </row>
    <row r="82" spans="1:15" ht="12.6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2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4"/>
      <c r="K82" s="47" t="e">
        <f>VLOOKUP(J82,'Species List'!$H$1:$J$9,2,FALSE)</f>
        <v>#N/A</v>
      </c>
      <c r="L82" s="47" t="e">
        <f>VLOOKUP(K82,'Species List'!$I$1:$N$8,2,FALSE)</f>
        <v>#N/A</v>
      </c>
      <c r="M82" s="103" t="e">
        <f t="shared" si="5"/>
        <v>#N/A</v>
      </c>
      <c r="N82" s="101" t="e">
        <f t="shared" si="6"/>
        <v>#N/A</v>
      </c>
      <c r="O82" s="101" t="e">
        <f t="shared" si="7"/>
        <v>#N/A</v>
      </c>
    </row>
    <row r="83" spans="1:15" ht="12.6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2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4"/>
      <c r="K83" s="47" t="e">
        <f>VLOOKUP(J83,'Species List'!$H$1:$J$9,2,FALSE)</f>
        <v>#N/A</v>
      </c>
      <c r="L83" s="47" t="e">
        <f>VLOOKUP(K83,'Species List'!$I$1:$N$8,2,FALSE)</f>
        <v>#N/A</v>
      </c>
      <c r="M83" s="103" t="e">
        <f t="shared" si="5"/>
        <v>#N/A</v>
      </c>
      <c r="N83" s="101" t="e">
        <f t="shared" si="6"/>
        <v>#N/A</v>
      </c>
      <c r="O83" s="101" t="e">
        <f t="shared" si="7"/>
        <v>#N/A</v>
      </c>
    </row>
    <row r="84" spans="1:15" ht="12.6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2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4"/>
      <c r="K84" s="47" t="e">
        <f>VLOOKUP(J84,'Species List'!$H$1:$J$9,2,FALSE)</f>
        <v>#N/A</v>
      </c>
      <c r="L84" s="47" t="e">
        <f>VLOOKUP(K84,'Species List'!$I$1:$N$8,2,FALSE)</f>
        <v>#N/A</v>
      </c>
      <c r="M84" s="103" t="e">
        <f t="shared" si="5"/>
        <v>#N/A</v>
      </c>
      <c r="N84" s="101" t="e">
        <f t="shared" si="6"/>
        <v>#N/A</v>
      </c>
      <c r="O84" s="101" t="e">
        <f t="shared" si="7"/>
        <v>#N/A</v>
      </c>
    </row>
    <row r="85" spans="1:15" ht="12.6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2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4"/>
      <c r="K85" s="47" t="e">
        <f>VLOOKUP(J85,'Species List'!$H$1:$J$9,2,FALSE)</f>
        <v>#N/A</v>
      </c>
      <c r="L85" s="47" t="e">
        <f>VLOOKUP(K85,'Species List'!$I$1:$N$8,2,FALSE)</f>
        <v>#N/A</v>
      </c>
      <c r="M85" s="103" t="e">
        <f t="shared" si="5"/>
        <v>#N/A</v>
      </c>
      <c r="N85" s="101" t="e">
        <f t="shared" si="6"/>
        <v>#N/A</v>
      </c>
      <c r="O85" s="101" t="e">
        <f t="shared" si="7"/>
        <v>#N/A</v>
      </c>
    </row>
    <row r="86" spans="1:15" ht="12.6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2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4"/>
      <c r="K86" s="47" t="e">
        <f>VLOOKUP(J86,'Species List'!$H$1:$J$9,2,FALSE)</f>
        <v>#N/A</v>
      </c>
      <c r="L86" s="47" t="e">
        <f>VLOOKUP(K86,'Species List'!$I$1:$N$8,2,FALSE)</f>
        <v>#N/A</v>
      </c>
      <c r="M86" s="103" t="e">
        <f t="shared" si="5"/>
        <v>#N/A</v>
      </c>
      <c r="N86" s="101" t="e">
        <f t="shared" si="6"/>
        <v>#N/A</v>
      </c>
      <c r="O86" s="101" t="e">
        <f t="shared" si="7"/>
        <v>#N/A</v>
      </c>
    </row>
    <row r="87" spans="1:15" ht="12.6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2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4"/>
      <c r="K87" s="47" t="e">
        <f>VLOOKUP(J87,'Species List'!$H$1:$J$9,2,FALSE)</f>
        <v>#N/A</v>
      </c>
      <c r="L87" s="47" t="e">
        <f>VLOOKUP(K87,'Species List'!$I$1:$N$8,2,FALSE)</f>
        <v>#N/A</v>
      </c>
      <c r="M87" s="103" t="e">
        <f t="shared" si="5"/>
        <v>#N/A</v>
      </c>
      <c r="N87" s="101" t="e">
        <f t="shared" si="6"/>
        <v>#N/A</v>
      </c>
      <c r="O87" s="101" t="e">
        <f t="shared" si="7"/>
        <v>#N/A</v>
      </c>
    </row>
    <row r="88" spans="1:15" ht="12.6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2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4"/>
      <c r="K88" s="47" t="e">
        <f>VLOOKUP(J88,'Species List'!$H$1:$J$9,2,FALSE)</f>
        <v>#N/A</v>
      </c>
      <c r="L88" s="47" t="e">
        <f>VLOOKUP(K88,'Species List'!$I$1:$N$8,2,FALSE)</f>
        <v>#N/A</v>
      </c>
      <c r="M88" s="103" t="e">
        <f t="shared" si="5"/>
        <v>#N/A</v>
      </c>
      <c r="N88" s="101" t="e">
        <f t="shared" si="6"/>
        <v>#N/A</v>
      </c>
      <c r="O88" s="101" t="e">
        <f t="shared" si="7"/>
        <v>#N/A</v>
      </c>
    </row>
    <row r="89" spans="1:15" ht="12.6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2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4"/>
      <c r="K89" s="47" t="e">
        <f>VLOOKUP(J89,'Species List'!$H$1:$J$9,2,FALSE)</f>
        <v>#N/A</v>
      </c>
      <c r="L89" s="47" t="e">
        <f>VLOOKUP(K89,'Species List'!$I$1:$N$8,2,FALSE)</f>
        <v>#N/A</v>
      </c>
      <c r="M89" s="103" t="e">
        <f t="shared" si="5"/>
        <v>#N/A</v>
      </c>
      <c r="N89" s="101" t="e">
        <f t="shared" si="6"/>
        <v>#N/A</v>
      </c>
      <c r="O89" s="101" t="e">
        <f t="shared" si="7"/>
        <v>#N/A</v>
      </c>
    </row>
    <row r="90" spans="1:15" ht="12.6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2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4"/>
      <c r="K90" s="47" t="e">
        <f>VLOOKUP(J90,'Species List'!$H$1:$J$9,2,FALSE)</f>
        <v>#N/A</v>
      </c>
      <c r="L90" s="47" t="e">
        <f>VLOOKUP(K90,'Species List'!$I$1:$N$8,2,FALSE)</f>
        <v>#N/A</v>
      </c>
      <c r="M90" s="103" t="e">
        <f t="shared" si="5"/>
        <v>#N/A</v>
      </c>
      <c r="N90" s="101" t="e">
        <f t="shared" si="6"/>
        <v>#N/A</v>
      </c>
      <c r="O90" s="101" t="e">
        <f t="shared" si="7"/>
        <v>#N/A</v>
      </c>
    </row>
    <row r="91" spans="1:15" ht="12.6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2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4"/>
      <c r="K91" s="47" t="e">
        <f>VLOOKUP(J91,'Species List'!$H$1:$J$9,2,FALSE)</f>
        <v>#N/A</v>
      </c>
      <c r="L91" s="47" t="e">
        <f>VLOOKUP(K91,'Species List'!$I$1:$N$8,2,FALSE)</f>
        <v>#N/A</v>
      </c>
      <c r="M91" s="103" t="e">
        <f t="shared" si="5"/>
        <v>#N/A</v>
      </c>
      <c r="N91" s="101" t="e">
        <f t="shared" si="6"/>
        <v>#N/A</v>
      </c>
      <c r="O91" s="101" t="e">
        <f t="shared" si="7"/>
        <v>#N/A</v>
      </c>
    </row>
    <row r="92" spans="1:15" ht="12.6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2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4"/>
      <c r="K92" s="47" t="e">
        <f>VLOOKUP(J92,'Species List'!$H$1:$J$9,2,FALSE)</f>
        <v>#N/A</v>
      </c>
      <c r="L92" s="47" t="e">
        <f>VLOOKUP(K92,'Species List'!$I$1:$N$8,2,FALSE)</f>
        <v>#N/A</v>
      </c>
      <c r="M92" s="103" t="e">
        <f t="shared" si="5"/>
        <v>#N/A</v>
      </c>
      <c r="N92" s="101" t="e">
        <f t="shared" si="6"/>
        <v>#N/A</v>
      </c>
      <c r="O92" s="101" t="e">
        <f t="shared" si="7"/>
        <v>#N/A</v>
      </c>
    </row>
    <row r="93" spans="1:15" ht="12.6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2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4"/>
      <c r="K93" s="47" t="e">
        <f>VLOOKUP(J93,'Species List'!$H$1:$J$9,2,FALSE)</f>
        <v>#N/A</v>
      </c>
      <c r="L93" s="47" t="e">
        <f>VLOOKUP(K93,'Species List'!$I$1:$N$8,2,FALSE)</f>
        <v>#N/A</v>
      </c>
      <c r="M93" s="103" t="e">
        <f t="shared" si="5"/>
        <v>#N/A</v>
      </c>
      <c r="N93" s="101" t="e">
        <f t="shared" si="6"/>
        <v>#N/A</v>
      </c>
      <c r="O93" s="101" t="e">
        <f t="shared" si="7"/>
        <v>#N/A</v>
      </c>
    </row>
    <row r="94" spans="1:15" ht="12.6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2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4"/>
      <c r="K94" s="47" t="e">
        <f>VLOOKUP(J94,'Species List'!$H$1:$J$9,2,FALSE)</f>
        <v>#N/A</v>
      </c>
      <c r="L94" s="47" t="e">
        <f>VLOOKUP(K94,'Species List'!$I$1:$N$8,2,FALSE)</f>
        <v>#N/A</v>
      </c>
      <c r="M94" s="103" t="e">
        <f t="shared" si="5"/>
        <v>#N/A</v>
      </c>
      <c r="N94" s="101" t="e">
        <f t="shared" si="6"/>
        <v>#N/A</v>
      </c>
      <c r="O94" s="101" t="e">
        <f t="shared" si="7"/>
        <v>#N/A</v>
      </c>
    </row>
    <row r="95" spans="1:15" ht="12.6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2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4"/>
      <c r="K95" s="47" t="e">
        <f>VLOOKUP(J95,'Species List'!$H$1:$J$9,2,FALSE)</f>
        <v>#N/A</v>
      </c>
      <c r="L95" s="47" t="e">
        <f>VLOOKUP(K95,'Species List'!$I$1:$N$8,2,FALSE)</f>
        <v>#N/A</v>
      </c>
      <c r="M95" s="103" t="e">
        <f t="shared" si="5"/>
        <v>#N/A</v>
      </c>
      <c r="N95" s="101" t="e">
        <f t="shared" si="6"/>
        <v>#N/A</v>
      </c>
      <c r="O95" s="101" t="e">
        <f t="shared" si="7"/>
        <v>#N/A</v>
      </c>
    </row>
    <row r="96" spans="1:15" ht="12.6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2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4"/>
      <c r="K96" s="47" t="e">
        <f>VLOOKUP(J96,'Species List'!$H$1:$J$9,2,FALSE)</f>
        <v>#N/A</v>
      </c>
      <c r="L96" s="47" t="e">
        <f>VLOOKUP(K96,'Species List'!$I$1:$N$8,2,FALSE)</f>
        <v>#N/A</v>
      </c>
      <c r="M96" s="103" t="e">
        <f t="shared" si="5"/>
        <v>#N/A</v>
      </c>
      <c r="N96" s="101" t="e">
        <f t="shared" si="6"/>
        <v>#N/A</v>
      </c>
      <c r="O96" s="101" t="e">
        <f t="shared" si="7"/>
        <v>#N/A</v>
      </c>
    </row>
    <row r="97" spans="1:15" ht="12.6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2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4"/>
      <c r="K97" s="47" t="e">
        <f>VLOOKUP(J97,'Species List'!$H$1:$J$9,2,FALSE)</f>
        <v>#N/A</v>
      </c>
      <c r="L97" s="47" t="e">
        <f>VLOOKUP(K97,'Species List'!$I$1:$N$8,2,FALSE)</f>
        <v>#N/A</v>
      </c>
      <c r="M97" s="103" t="e">
        <f t="shared" si="5"/>
        <v>#N/A</v>
      </c>
      <c r="N97" s="101" t="e">
        <f t="shared" si="6"/>
        <v>#N/A</v>
      </c>
      <c r="O97" s="101" t="e">
        <f t="shared" si="7"/>
        <v>#N/A</v>
      </c>
    </row>
    <row r="98" spans="1:15" ht="12.6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2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4"/>
      <c r="K98" s="47" t="e">
        <f>VLOOKUP(J98,'Species List'!$H$1:$J$9,2,FALSE)</f>
        <v>#N/A</v>
      </c>
      <c r="L98" s="47" t="e">
        <f>VLOOKUP(K98,'Species List'!$I$1:$N$8,2,FALSE)</f>
        <v>#N/A</v>
      </c>
      <c r="M98" s="103" t="e">
        <f t="shared" si="5"/>
        <v>#N/A</v>
      </c>
      <c r="N98" s="101" t="e">
        <f t="shared" si="6"/>
        <v>#N/A</v>
      </c>
      <c r="O98" s="101" t="e">
        <f t="shared" si="7"/>
        <v>#N/A</v>
      </c>
    </row>
    <row r="99" spans="1:15" ht="12.6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2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4"/>
      <c r="K99" s="47" t="e">
        <f>VLOOKUP(J99,'Species List'!$H$1:$J$9,2,FALSE)</f>
        <v>#N/A</v>
      </c>
      <c r="L99" s="47" t="e">
        <f>VLOOKUP(K99,'Species List'!$I$1:$N$8,2,FALSE)</f>
        <v>#N/A</v>
      </c>
      <c r="M99" s="103" t="e">
        <f t="shared" si="5"/>
        <v>#N/A</v>
      </c>
      <c r="N99" s="101" t="e">
        <f t="shared" si="6"/>
        <v>#N/A</v>
      </c>
      <c r="O99" s="101" t="e">
        <f t="shared" si="7"/>
        <v>#N/A</v>
      </c>
    </row>
    <row r="100" spans="1:15" ht="12.6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2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4"/>
      <c r="K100" s="47" t="e">
        <f>VLOOKUP(J100,'Species List'!$H$1:$J$9,2,FALSE)</f>
        <v>#N/A</v>
      </c>
      <c r="L100" s="47" t="e">
        <f>VLOOKUP(K100,'Species List'!$I$1:$N$8,2,FALSE)</f>
        <v>#N/A</v>
      </c>
      <c r="M100" s="103" t="e">
        <f t="shared" si="5"/>
        <v>#N/A</v>
      </c>
      <c r="N100" s="101" t="e">
        <f t="shared" si="6"/>
        <v>#N/A</v>
      </c>
      <c r="O100" s="101" t="e">
        <f t="shared" si="7"/>
        <v>#N/A</v>
      </c>
    </row>
    <row r="101" spans="1:15" ht="12.6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2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4"/>
      <c r="K101" s="47" t="e">
        <f>VLOOKUP(J101,'Species List'!$H$1:$J$9,2,FALSE)</f>
        <v>#N/A</v>
      </c>
      <c r="L101" s="47" t="e">
        <f>VLOOKUP(K101,'Species List'!$I$1:$N$8,2,FALSE)</f>
        <v>#N/A</v>
      </c>
      <c r="M101" s="103" t="e">
        <f t="shared" si="5"/>
        <v>#N/A</v>
      </c>
      <c r="N101" s="101" t="e">
        <f t="shared" si="6"/>
        <v>#N/A</v>
      </c>
      <c r="O101" s="101" t="e">
        <f t="shared" si="7"/>
        <v>#N/A</v>
      </c>
    </row>
    <row r="102" spans="1:15" ht="12.6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2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4"/>
      <c r="K102" s="47" t="e">
        <f>VLOOKUP(J102,'Species List'!$H$1:$J$9,2,FALSE)</f>
        <v>#N/A</v>
      </c>
      <c r="L102" s="47" t="e">
        <f>VLOOKUP(K102,'Species List'!$I$1:$N$8,2,FALSE)</f>
        <v>#N/A</v>
      </c>
      <c r="M102" s="103" t="e">
        <f t="shared" si="5"/>
        <v>#N/A</v>
      </c>
      <c r="N102" s="101" t="e">
        <f t="shared" si="6"/>
        <v>#N/A</v>
      </c>
      <c r="O102" s="101" t="e">
        <f t="shared" si="7"/>
        <v>#N/A</v>
      </c>
    </row>
    <row r="103" spans="1:15" ht="12.6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2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4"/>
      <c r="K103" s="47" t="e">
        <f>VLOOKUP(J103,'Species List'!$H$1:$J$9,2,FALSE)</f>
        <v>#N/A</v>
      </c>
      <c r="L103" s="47" t="e">
        <f>VLOOKUP(K103,'Species List'!$I$1:$N$8,2,FALSE)</f>
        <v>#N/A</v>
      </c>
      <c r="M103" s="103" t="e">
        <f t="shared" si="5"/>
        <v>#N/A</v>
      </c>
      <c r="N103" s="101" t="e">
        <f t="shared" si="6"/>
        <v>#N/A</v>
      </c>
      <c r="O103" s="101" t="e">
        <f t="shared" si="7"/>
        <v>#N/A</v>
      </c>
    </row>
    <row r="104" spans="1:15" ht="12.6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2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4"/>
      <c r="K104" s="47" t="e">
        <f>VLOOKUP(J104,'Species List'!$H$1:$J$9,2,FALSE)</f>
        <v>#N/A</v>
      </c>
      <c r="L104" s="47" t="e">
        <f>VLOOKUP(K104,'Species List'!$I$1:$N$8,2,FALSE)</f>
        <v>#N/A</v>
      </c>
      <c r="M104" s="103" t="e">
        <f t="shared" si="5"/>
        <v>#N/A</v>
      </c>
      <c r="N104" s="101" t="e">
        <f t="shared" si="6"/>
        <v>#N/A</v>
      </c>
      <c r="O104" s="101" t="e">
        <f t="shared" si="7"/>
        <v>#N/A</v>
      </c>
    </row>
    <row r="105" spans="1:15" ht="12.6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2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4"/>
      <c r="K105" s="47" t="e">
        <f>VLOOKUP(J105,'Species List'!$H$1:$J$9,2,FALSE)</f>
        <v>#N/A</v>
      </c>
      <c r="L105" s="47" t="e">
        <f>VLOOKUP(K105,'Species List'!$I$1:$N$8,2,FALSE)</f>
        <v>#N/A</v>
      </c>
      <c r="M105" s="103" t="e">
        <f t="shared" si="5"/>
        <v>#N/A</v>
      </c>
      <c r="N105" s="101" t="e">
        <f t="shared" si="6"/>
        <v>#N/A</v>
      </c>
      <c r="O105" s="101" t="e">
        <f t="shared" si="7"/>
        <v>#N/A</v>
      </c>
    </row>
    <row r="106" spans="1:15" ht="12.6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2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4"/>
      <c r="K106" s="47" t="e">
        <f>VLOOKUP(J106,'Species List'!$H$1:$J$9,2,FALSE)</f>
        <v>#N/A</v>
      </c>
      <c r="L106" s="47" t="e">
        <f>VLOOKUP(K106,'Species List'!$I$1:$N$8,2,FALSE)</f>
        <v>#N/A</v>
      </c>
      <c r="M106" s="103" t="e">
        <f t="shared" si="5"/>
        <v>#N/A</v>
      </c>
      <c r="N106" s="101" t="e">
        <f t="shared" si="6"/>
        <v>#N/A</v>
      </c>
      <c r="O106" s="101" t="e">
        <f t="shared" si="7"/>
        <v>#N/A</v>
      </c>
    </row>
    <row r="107" spans="1:15" ht="12.6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2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4"/>
      <c r="K107" s="47" t="e">
        <f>VLOOKUP(J107,'Species List'!$H$1:$J$9,2,FALSE)</f>
        <v>#N/A</v>
      </c>
      <c r="L107" s="47" t="e">
        <f>VLOOKUP(K107,'Species List'!$I$1:$N$8,2,FALSE)</f>
        <v>#N/A</v>
      </c>
      <c r="M107" s="103" t="e">
        <f t="shared" si="5"/>
        <v>#N/A</v>
      </c>
      <c r="N107" s="101" t="e">
        <f t="shared" si="6"/>
        <v>#N/A</v>
      </c>
      <c r="O107" s="101" t="e">
        <f t="shared" si="7"/>
        <v>#N/A</v>
      </c>
    </row>
    <row r="108" spans="1:15" ht="12.6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2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4"/>
      <c r="K108" s="47" t="e">
        <f>VLOOKUP(J108,'Species List'!$H$1:$J$9,2,FALSE)</f>
        <v>#N/A</v>
      </c>
      <c r="L108" s="47" t="e">
        <f>VLOOKUP(K108,'Species List'!$I$1:$N$8,2,FALSE)</f>
        <v>#N/A</v>
      </c>
      <c r="M108" s="103" t="e">
        <f t="shared" si="5"/>
        <v>#N/A</v>
      </c>
      <c r="N108" s="101" t="e">
        <f t="shared" si="6"/>
        <v>#N/A</v>
      </c>
      <c r="O108" s="101" t="e">
        <f t="shared" si="7"/>
        <v>#N/A</v>
      </c>
    </row>
    <row r="109" spans="1:15" ht="12.6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2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4"/>
      <c r="K109" s="47" t="e">
        <f>VLOOKUP(J109,'Species List'!$H$1:$J$9,2,FALSE)</f>
        <v>#N/A</v>
      </c>
      <c r="L109" s="47" t="e">
        <f>VLOOKUP(K109,'Species List'!$I$1:$N$8,2,FALSE)</f>
        <v>#N/A</v>
      </c>
      <c r="M109" s="103" t="e">
        <f t="shared" si="5"/>
        <v>#N/A</v>
      </c>
      <c r="N109" s="101" t="e">
        <f t="shared" si="6"/>
        <v>#N/A</v>
      </c>
      <c r="O109" s="101" t="e">
        <f t="shared" si="7"/>
        <v>#N/A</v>
      </c>
    </row>
    <row r="110" spans="1:15" ht="12.6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2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4"/>
      <c r="K110" s="47" t="e">
        <f>VLOOKUP(J110,'Species List'!$H$1:$J$9,2,FALSE)</f>
        <v>#N/A</v>
      </c>
      <c r="L110" s="47" t="e">
        <f>VLOOKUP(K110,'Species List'!$I$1:$N$8,2,FALSE)</f>
        <v>#N/A</v>
      </c>
      <c r="M110" s="103" t="e">
        <f t="shared" si="5"/>
        <v>#N/A</v>
      </c>
      <c r="N110" s="101" t="e">
        <f t="shared" si="6"/>
        <v>#N/A</v>
      </c>
      <c r="O110" s="101" t="e">
        <f t="shared" si="7"/>
        <v>#N/A</v>
      </c>
    </row>
    <row r="111" spans="1:15" ht="12.6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2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4"/>
      <c r="K111" s="47" t="e">
        <f>VLOOKUP(J111,'Species List'!$H$1:$J$9,2,FALSE)</f>
        <v>#N/A</v>
      </c>
      <c r="L111" s="47" t="e">
        <f>VLOOKUP(K111,'Species List'!$I$1:$N$8,2,FALSE)</f>
        <v>#N/A</v>
      </c>
      <c r="M111" s="103" t="e">
        <f t="shared" si="5"/>
        <v>#N/A</v>
      </c>
      <c r="N111" s="101" t="e">
        <f t="shared" si="6"/>
        <v>#N/A</v>
      </c>
      <c r="O111" s="101" t="e">
        <f t="shared" si="7"/>
        <v>#N/A</v>
      </c>
    </row>
    <row r="112" spans="1:15" ht="12.6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2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4"/>
      <c r="K112" s="47" t="e">
        <f>VLOOKUP(J112,'Species List'!$H$1:$J$9,2,FALSE)</f>
        <v>#N/A</v>
      </c>
      <c r="L112" s="47" t="e">
        <f>VLOOKUP(K112,'Species List'!$I$1:$N$8,2,FALSE)</f>
        <v>#N/A</v>
      </c>
      <c r="M112" s="103" t="e">
        <f t="shared" si="5"/>
        <v>#N/A</v>
      </c>
      <c r="N112" s="101" t="e">
        <f t="shared" si="6"/>
        <v>#N/A</v>
      </c>
      <c r="O112" s="101" t="e">
        <f t="shared" si="7"/>
        <v>#N/A</v>
      </c>
    </row>
    <row r="113" spans="1:15" ht="12.6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2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4"/>
      <c r="K113" s="47" t="e">
        <f>VLOOKUP(J113,'Species List'!$H$1:$J$9,2,FALSE)</f>
        <v>#N/A</v>
      </c>
      <c r="L113" s="47" t="e">
        <f>VLOOKUP(K113,'Species List'!$I$1:$N$8,2,FALSE)</f>
        <v>#N/A</v>
      </c>
      <c r="M113" s="103" t="e">
        <f t="shared" si="5"/>
        <v>#N/A</v>
      </c>
      <c r="N113" s="101" t="e">
        <f t="shared" si="6"/>
        <v>#N/A</v>
      </c>
      <c r="O113" s="101" t="e">
        <f t="shared" si="7"/>
        <v>#N/A</v>
      </c>
    </row>
    <row r="114" spans="1:15" ht="12.6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2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4"/>
      <c r="K114" s="47" t="e">
        <f>VLOOKUP(J114,'Species List'!$H$1:$J$9,2,FALSE)</f>
        <v>#N/A</v>
      </c>
      <c r="L114" s="47" t="e">
        <f>VLOOKUP(K114,'Species List'!$I$1:$N$8,2,FALSE)</f>
        <v>#N/A</v>
      </c>
      <c r="M114" s="103" t="e">
        <f t="shared" si="5"/>
        <v>#N/A</v>
      </c>
      <c r="N114" s="101" t="e">
        <f t="shared" si="6"/>
        <v>#N/A</v>
      </c>
      <c r="O114" s="101" t="e">
        <f t="shared" si="7"/>
        <v>#N/A</v>
      </c>
    </row>
    <row r="115" spans="1:15" ht="12.6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2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4"/>
      <c r="K115" s="47" t="e">
        <f>VLOOKUP(J115,'Species List'!$H$1:$J$9,2,FALSE)</f>
        <v>#N/A</v>
      </c>
      <c r="L115" s="47" t="e">
        <f>VLOOKUP(K115,'Species List'!$I$1:$N$8,2,FALSE)</f>
        <v>#N/A</v>
      </c>
      <c r="M115" s="103" t="e">
        <f t="shared" si="5"/>
        <v>#N/A</v>
      </c>
      <c r="N115" s="101" t="e">
        <f t="shared" si="6"/>
        <v>#N/A</v>
      </c>
      <c r="O115" s="101" t="e">
        <f t="shared" si="7"/>
        <v>#N/A</v>
      </c>
    </row>
    <row r="116" spans="1:15" ht="12.6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2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4"/>
      <c r="K116" s="47" t="e">
        <f>VLOOKUP(J116,'Species List'!$H$1:$J$9,2,FALSE)</f>
        <v>#N/A</v>
      </c>
      <c r="L116" s="47" t="e">
        <f>VLOOKUP(K116,'Species List'!$I$1:$N$8,2,FALSE)</f>
        <v>#N/A</v>
      </c>
      <c r="M116" s="103" t="e">
        <f t="shared" si="5"/>
        <v>#N/A</v>
      </c>
      <c r="N116" s="101" t="e">
        <f t="shared" si="6"/>
        <v>#N/A</v>
      </c>
      <c r="O116" s="101" t="e">
        <f t="shared" si="7"/>
        <v>#N/A</v>
      </c>
    </row>
    <row r="117" spans="1:15" ht="12.6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2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4"/>
      <c r="K117" s="47" t="e">
        <f>VLOOKUP(J117,'Species List'!$H$1:$J$9,2,FALSE)</f>
        <v>#N/A</v>
      </c>
      <c r="L117" s="47" t="e">
        <f>VLOOKUP(K117,'Species List'!$I$1:$N$8,2,FALSE)</f>
        <v>#N/A</v>
      </c>
      <c r="M117" s="103" t="e">
        <f t="shared" si="5"/>
        <v>#N/A</v>
      </c>
      <c r="N117" s="101" t="e">
        <f t="shared" si="6"/>
        <v>#N/A</v>
      </c>
      <c r="O117" s="101" t="e">
        <f t="shared" si="7"/>
        <v>#N/A</v>
      </c>
    </row>
    <row r="118" spans="1:15" ht="12.6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2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4"/>
      <c r="K118" s="47" t="e">
        <f>VLOOKUP(J118,'Species List'!$H$1:$J$9,2,FALSE)</f>
        <v>#N/A</v>
      </c>
      <c r="L118" s="47" t="e">
        <f>VLOOKUP(K118,'Species List'!$I$1:$N$8,2,FALSE)</f>
        <v>#N/A</v>
      </c>
      <c r="M118" s="103" t="e">
        <f t="shared" si="5"/>
        <v>#N/A</v>
      </c>
      <c r="N118" s="101" t="e">
        <f t="shared" si="6"/>
        <v>#N/A</v>
      </c>
      <c r="O118" s="101" t="e">
        <f t="shared" si="7"/>
        <v>#N/A</v>
      </c>
    </row>
    <row r="119" spans="1:15" ht="12.6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2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4"/>
      <c r="K119" s="47" t="e">
        <f>VLOOKUP(J119,'Species List'!$H$1:$J$9,2,FALSE)</f>
        <v>#N/A</v>
      </c>
      <c r="L119" s="47" t="e">
        <f>VLOOKUP(K119,'Species List'!$I$1:$N$8,2,FALSE)</f>
        <v>#N/A</v>
      </c>
      <c r="M119" s="103" t="e">
        <f t="shared" si="5"/>
        <v>#N/A</v>
      </c>
      <c r="N119" s="101" t="e">
        <f t="shared" si="6"/>
        <v>#N/A</v>
      </c>
      <c r="O119" s="101" t="e">
        <f t="shared" si="7"/>
        <v>#N/A</v>
      </c>
    </row>
    <row r="120" spans="1:15" ht="12.6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2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4"/>
      <c r="K120" s="47" t="e">
        <f>VLOOKUP(J120,'Species List'!$H$1:$J$9,2,FALSE)</f>
        <v>#N/A</v>
      </c>
      <c r="L120" s="47" t="e">
        <f>VLOOKUP(K120,'Species List'!$I$1:$N$8,2,FALSE)</f>
        <v>#N/A</v>
      </c>
      <c r="M120" s="103" t="e">
        <f t="shared" si="5"/>
        <v>#N/A</v>
      </c>
      <c r="N120" s="101" t="e">
        <f t="shared" si="6"/>
        <v>#N/A</v>
      </c>
      <c r="O120" s="101" t="e">
        <f t="shared" si="7"/>
        <v>#N/A</v>
      </c>
    </row>
    <row r="121" spans="1:15" ht="12.6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2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4"/>
      <c r="K121" s="47" t="e">
        <f>VLOOKUP(J121,'Species List'!$H$1:$J$9,2,FALSE)</f>
        <v>#N/A</v>
      </c>
      <c r="L121" s="47" t="e">
        <f>VLOOKUP(K121,'Species List'!$I$1:$N$8,2,FALSE)</f>
        <v>#N/A</v>
      </c>
      <c r="M121" s="103" t="e">
        <f t="shared" si="5"/>
        <v>#N/A</v>
      </c>
      <c r="N121" s="101" t="e">
        <f t="shared" si="6"/>
        <v>#N/A</v>
      </c>
      <c r="O121" s="101" t="e">
        <f t="shared" si="7"/>
        <v>#N/A</v>
      </c>
    </row>
    <row r="122" spans="1:15" ht="12.6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2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4"/>
      <c r="K122" s="47" t="e">
        <f>VLOOKUP(J122,'Species List'!$H$1:$J$9,2,FALSE)</f>
        <v>#N/A</v>
      </c>
      <c r="L122" s="47" t="e">
        <f>VLOOKUP(K122,'Species List'!$I$1:$N$8,2,FALSE)</f>
        <v>#N/A</v>
      </c>
      <c r="M122" s="103" t="e">
        <f t="shared" si="5"/>
        <v>#N/A</v>
      </c>
      <c r="N122" s="101" t="e">
        <f t="shared" si="6"/>
        <v>#N/A</v>
      </c>
      <c r="O122" s="101" t="e">
        <f t="shared" si="7"/>
        <v>#N/A</v>
      </c>
    </row>
    <row r="123" spans="1:15" ht="12.6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2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4"/>
      <c r="K123" s="47" t="e">
        <f>VLOOKUP(J123,'Species List'!$H$1:$J$9,2,FALSE)</f>
        <v>#N/A</v>
      </c>
      <c r="L123" s="47" t="e">
        <f>VLOOKUP(K123,'Species List'!$I$1:$N$8,2,FALSE)</f>
        <v>#N/A</v>
      </c>
      <c r="M123" s="103" t="e">
        <f t="shared" si="5"/>
        <v>#N/A</v>
      </c>
      <c r="N123" s="101" t="e">
        <f t="shared" si="6"/>
        <v>#N/A</v>
      </c>
      <c r="O123" s="101" t="e">
        <f t="shared" si="7"/>
        <v>#N/A</v>
      </c>
    </row>
    <row r="124" spans="1:15" ht="12.6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2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4"/>
      <c r="K124" s="47" t="e">
        <f>VLOOKUP(J124,'Species List'!$H$1:$J$9,2,FALSE)</f>
        <v>#N/A</v>
      </c>
      <c r="L124" s="47" t="e">
        <f>VLOOKUP(K124,'Species List'!$I$1:$N$8,2,FALSE)</f>
        <v>#N/A</v>
      </c>
      <c r="M124" s="103" t="e">
        <f t="shared" si="5"/>
        <v>#N/A</v>
      </c>
      <c r="N124" s="101" t="e">
        <f t="shared" si="6"/>
        <v>#N/A</v>
      </c>
      <c r="O124" s="101" t="e">
        <f t="shared" si="7"/>
        <v>#N/A</v>
      </c>
    </row>
    <row r="125" spans="1:15" ht="12.6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2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4"/>
      <c r="K125" s="47" t="e">
        <f>VLOOKUP(J125,'Species List'!$H$1:$J$9,2,FALSE)</f>
        <v>#N/A</v>
      </c>
      <c r="L125" s="47" t="e">
        <f>VLOOKUP(K125,'Species List'!$I$1:$N$8,2,FALSE)</f>
        <v>#N/A</v>
      </c>
      <c r="M125" s="103" t="e">
        <f t="shared" si="5"/>
        <v>#N/A</v>
      </c>
      <c r="N125" s="101" t="e">
        <f t="shared" si="6"/>
        <v>#N/A</v>
      </c>
      <c r="O125" s="101" t="e">
        <f t="shared" si="7"/>
        <v>#N/A</v>
      </c>
    </row>
    <row r="126" spans="1:15" ht="12.6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2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4"/>
      <c r="K126" s="47" t="e">
        <f>VLOOKUP(J126,'Species List'!$H$1:$J$9,2,FALSE)</f>
        <v>#N/A</v>
      </c>
      <c r="L126" s="47" t="e">
        <f>VLOOKUP(K126,'Species List'!$I$1:$N$8,2,FALSE)</f>
        <v>#N/A</v>
      </c>
      <c r="M126" s="103" t="e">
        <f t="shared" si="5"/>
        <v>#N/A</v>
      </c>
      <c r="N126" s="101" t="e">
        <f t="shared" si="6"/>
        <v>#N/A</v>
      </c>
      <c r="O126" s="101" t="e">
        <f t="shared" si="7"/>
        <v>#N/A</v>
      </c>
    </row>
    <row r="127" spans="1:15" ht="12.6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2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4"/>
      <c r="K127" s="47" t="e">
        <f>VLOOKUP(J127,'Species List'!$H$1:$J$9,2,FALSE)</f>
        <v>#N/A</v>
      </c>
      <c r="L127" s="47" t="e">
        <f>VLOOKUP(K127,'Species List'!$I$1:$N$8,2,FALSE)</f>
        <v>#N/A</v>
      </c>
      <c r="M127" s="103" t="e">
        <f t="shared" si="5"/>
        <v>#N/A</v>
      </c>
      <c r="N127" s="101" t="e">
        <f t="shared" si="6"/>
        <v>#N/A</v>
      </c>
      <c r="O127" s="101" t="e">
        <f t="shared" si="7"/>
        <v>#N/A</v>
      </c>
    </row>
    <row r="128" spans="1:15" ht="12.6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2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4"/>
      <c r="K128" s="47" t="e">
        <f>VLOOKUP(J128,'Species List'!$H$1:$J$9,2,FALSE)</f>
        <v>#N/A</v>
      </c>
      <c r="L128" s="47" t="e">
        <f>VLOOKUP(K128,'Species List'!$I$1:$N$8,2,FALSE)</f>
        <v>#N/A</v>
      </c>
      <c r="M128" s="103" t="e">
        <f t="shared" si="5"/>
        <v>#N/A</v>
      </c>
      <c r="N128" s="101" t="e">
        <f t="shared" si="6"/>
        <v>#N/A</v>
      </c>
      <c r="O128" s="101" t="e">
        <f t="shared" si="7"/>
        <v>#N/A</v>
      </c>
    </row>
    <row r="129" spans="1:15" ht="12.6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2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4"/>
      <c r="K129" s="47" t="e">
        <f>VLOOKUP(J129,'Species List'!$H$1:$J$9,2,FALSE)</f>
        <v>#N/A</v>
      </c>
      <c r="L129" s="47" t="e">
        <f>VLOOKUP(K129,'Species List'!$I$1:$N$8,2,FALSE)</f>
        <v>#N/A</v>
      </c>
      <c r="M129" s="103" t="e">
        <f t="shared" si="5"/>
        <v>#N/A</v>
      </c>
      <c r="N129" s="101" t="e">
        <f t="shared" si="6"/>
        <v>#N/A</v>
      </c>
      <c r="O129" s="101" t="e">
        <f t="shared" si="7"/>
        <v>#N/A</v>
      </c>
    </row>
    <row r="130" spans="1:15" ht="12.6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2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4"/>
      <c r="K130" s="47" t="e">
        <f>VLOOKUP(J130,'Species List'!$H$1:$J$9,2,FALSE)</f>
        <v>#N/A</v>
      </c>
      <c r="L130" s="47" t="e">
        <f>VLOOKUP(K130,'Species List'!$I$1:$N$8,2,FALSE)</f>
        <v>#N/A</v>
      </c>
      <c r="M130" s="103" t="e">
        <f t="shared" si="5"/>
        <v>#N/A</v>
      </c>
      <c r="N130" s="101" t="e">
        <f t="shared" si="6"/>
        <v>#N/A</v>
      </c>
      <c r="O130" s="101" t="e">
        <f t="shared" si="7"/>
        <v>#N/A</v>
      </c>
    </row>
    <row r="131" spans="1:15" ht="12.6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2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4"/>
      <c r="K131" s="47" t="e">
        <f>VLOOKUP(J131,'Species List'!$H$1:$J$9,2,FALSE)</f>
        <v>#N/A</v>
      </c>
      <c r="L131" s="47" t="e">
        <f>VLOOKUP(K131,'Species List'!$I$1:$N$8,2,FALSE)</f>
        <v>#N/A</v>
      </c>
      <c r="M131" s="103" t="e">
        <f t="shared" si="5"/>
        <v>#N/A</v>
      </c>
      <c r="N131" s="101" t="e">
        <f t="shared" si="6"/>
        <v>#N/A</v>
      </c>
      <c r="O131" s="101" t="e">
        <f t="shared" si="7"/>
        <v>#N/A</v>
      </c>
    </row>
    <row r="132" spans="1:15" ht="12.6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2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4"/>
      <c r="K132" s="47" t="e">
        <f>VLOOKUP(J132,'Species List'!$H$1:$J$9,2,FALSE)</f>
        <v>#N/A</v>
      </c>
      <c r="L132" s="47" t="e">
        <f>VLOOKUP(K132,'Species List'!$I$1:$N$8,2,FALSE)</f>
        <v>#N/A</v>
      </c>
      <c r="M132" s="103" t="e">
        <f t="shared" si="5"/>
        <v>#N/A</v>
      </c>
      <c r="N132" s="101" t="e">
        <f t="shared" si="6"/>
        <v>#N/A</v>
      </c>
      <c r="O132" s="101" t="e">
        <f t="shared" si="7"/>
        <v>#N/A</v>
      </c>
    </row>
    <row r="133" spans="1:15" ht="12.6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2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4"/>
      <c r="K133" s="47" t="e">
        <f>VLOOKUP(J133,'Species List'!$H$1:$J$9,2,FALSE)</f>
        <v>#N/A</v>
      </c>
      <c r="L133" s="47" t="e">
        <f>VLOOKUP(K133,'Species List'!$I$1:$N$8,2,FALSE)</f>
        <v>#N/A</v>
      </c>
      <c r="M133" s="103" t="e">
        <f t="shared" si="5"/>
        <v>#N/A</v>
      </c>
      <c r="N133" s="101" t="e">
        <f t="shared" si="6"/>
        <v>#N/A</v>
      </c>
      <c r="O133" s="101" t="e">
        <f t="shared" si="7"/>
        <v>#N/A</v>
      </c>
    </row>
    <row r="134" spans="1:15" ht="12.6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2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4"/>
      <c r="K134" s="47" t="e">
        <f>VLOOKUP(J134,'Species List'!$H$1:$J$9,2,FALSE)</f>
        <v>#N/A</v>
      </c>
      <c r="L134" s="47" t="e">
        <f>VLOOKUP(K134,'Species List'!$I$1:$N$8,2,FALSE)</f>
        <v>#N/A</v>
      </c>
      <c r="M134" s="103" t="e">
        <f t="shared" si="5"/>
        <v>#N/A</v>
      </c>
      <c r="N134" s="101" t="e">
        <f t="shared" si="6"/>
        <v>#N/A</v>
      </c>
      <c r="O134" s="101" t="e">
        <f t="shared" si="7"/>
        <v>#N/A</v>
      </c>
    </row>
    <row r="135" spans="1:15" ht="12.6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2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4"/>
      <c r="K135" s="47" t="e">
        <f>VLOOKUP(J135,'Species List'!$H$1:$J$9,2,FALSE)</f>
        <v>#N/A</v>
      </c>
      <c r="L135" s="47" t="e">
        <f>VLOOKUP(K135,'Species List'!$I$1:$N$8,2,FALSE)</f>
        <v>#N/A</v>
      </c>
      <c r="M135" s="103" t="e">
        <f t="shared" si="5"/>
        <v>#N/A</v>
      </c>
      <c r="N135" s="101" t="e">
        <f t="shared" si="6"/>
        <v>#N/A</v>
      </c>
      <c r="O135" s="101" t="e">
        <f t="shared" si="7"/>
        <v>#N/A</v>
      </c>
    </row>
    <row r="136" spans="1:15" ht="12.6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2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4"/>
      <c r="K136" s="47" t="e">
        <f>VLOOKUP(J136,'Species List'!$H$1:$J$9,2,FALSE)</f>
        <v>#N/A</v>
      </c>
      <c r="L136" s="47" t="e">
        <f>VLOOKUP(K136,'Species List'!$I$1:$N$8,2,FALSE)</f>
        <v>#N/A</v>
      </c>
      <c r="M136" s="103" t="e">
        <f t="shared" si="5"/>
        <v>#N/A</v>
      </c>
      <c r="N136" s="101" t="e">
        <f t="shared" si="6"/>
        <v>#N/A</v>
      </c>
      <c r="O136" s="101" t="e">
        <f t="shared" si="7"/>
        <v>#N/A</v>
      </c>
    </row>
    <row r="137" spans="1:15" ht="12.6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2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4"/>
      <c r="K137" s="47" t="e">
        <f>VLOOKUP(J137,'Species List'!$H$1:$J$9,2,FALSE)</f>
        <v>#N/A</v>
      </c>
      <c r="L137" s="47" t="e">
        <f>VLOOKUP(K137,'Species List'!$I$1:$N$8,2,FALSE)</f>
        <v>#N/A</v>
      </c>
      <c r="M137" s="103" t="e">
        <f t="shared" si="5"/>
        <v>#N/A</v>
      </c>
      <c r="N137" s="101" t="e">
        <f t="shared" si="6"/>
        <v>#N/A</v>
      </c>
      <c r="O137" s="101" t="e">
        <f t="shared" si="7"/>
        <v>#N/A</v>
      </c>
    </row>
    <row r="138" spans="1:15" ht="12.6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2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4"/>
      <c r="K138" s="47" t="e">
        <f>VLOOKUP(J138,'Species List'!$H$1:$J$9,2,FALSE)</f>
        <v>#N/A</v>
      </c>
      <c r="L138" s="47" t="e">
        <f>VLOOKUP(K138,'Species List'!$I$1:$N$8,2,FALSE)</f>
        <v>#N/A</v>
      </c>
      <c r="M138" s="103" t="e">
        <f t="shared" si="5"/>
        <v>#N/A</v>
      </c>
      <c r="N138" s="101" t="e">
        <f t="shared" si="6"/>
        <v>#N/A</v>
      </c>
      <c r="O138" s="101" t="e">
        <f t="shared" si="7"/>
        <v>#N/A</v>
      </c>
    </row>
    <row r="139" spans="1:15" ht="12.6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2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4"/>
      <c r="K139" s="47" t="e">
        <f>VLOOKUP(J139,'Species List'!$H$1:$J$9,2,FALSE)</f>
        <v>#N/A</v>
      </c>
      <c r="L139" s="47" t="e">
        <f>VLOOKUP(K139,'Species List'!$I$1:$N$8,2,FALSE)</f>
        <v>#N/A</v>
      </c>
      <c r="M139" s="103" t="e">
        <f t="shared" si="5"/>
        <v>#N/A</v>
      </c>
      <c r="N139" s="101" t="e">
        <f t="shared" si="6"/>
        <v>#N/A</v>
      </c>
      <c r="O139" s="101" t="e">
        <f t="shared" si="7"/>
        <v>#N/A</v>
      </c>
    </row>
    <row r="140" spans="1:15" ht="12.6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2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4"/>
      <c r="K140" s="47" t="e">
        <f>VLOOKUP(J140,'Species List'!$H$1:$J$9,2,FALSE)</f>
        <v>#N/A</v>
      </c>
      <c r="L140" s="47" t="e">
        <f>VLOOKUP(K140,'Species List'!$I$1:$N$8,2,FALSE)</f>
        <v>#N/A</v>
      </c>
      <c r="M140" s="103" t="e">
        <f t="shared" si="5"/>
        <v>#N/A</v>
      </c>
      <c r="N140" s="101" t="e">
        <f t="shared" si="6"/>
        <v>#N/A</v>
      </c>
      <c r="O140" s="101" t="e">
        <f t="shared" si="7"/>
        <v>#N/A</v>
      </c>
    </row>
    <row r="141" spans="1:15" ht="12.6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2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4"/>
      <c r="K141" s="47" t="e">
        <f>VLOOKUP(J141,'Species List'!$H$1:$J$9,2,FALSE)</f>
        <v>#N/A</v>
      </c>
      <c r="L141" s="47" t="e">
        <f>VLOOKUP(K141,'Species List'!$I$1:$N$8,2,FALSE)</f>
        <v>#N/A</v>
      </c>
      <c r="M141" s="103" t="e">
        <f t="shared" ref="M141:M150" si="9">VALUE(L141)</f>
        <v>#N/A</v>
      </c>
      <c r="N141" s="101" t="e">
        <f t="shared" ref="N141:N149" si="10">L141/$L$151</f>
        <v>#N/A</v>
      </c>
      <c r="O141" s="101" t="e">
        <f t="shared" ref="O141:O150" si="11">D141*N141</f>
        <v>#N/A</v>
      </c>
    </row>
    <row r="142" spans="1:15" ht="12.6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2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4"/>
      <c r="K142" s="47" t="e">
        <f>VLOOKUP(J142,'Species List'!$H$1:$J$9,2,FALSE)</f>
        <v>#N/A</v>
      </c>
      <c r="L142" s="47" t="e">
        <f>VLOOKUP(K142,'Species List'!$I$1:$N$8,2,FALSE)</f>
        <v>#N/A</v>
      </c>
      <c r="M142" s="103" t="e">
        <f t="shared" si="9"/>
        <v>#N/A</v>
      </c>
      <c r="N142" s="101" t="e">
        <f t="shared" si="10"/>
        <v>#N/A</v>
      </c>
      <c r="O142" s="101" t="e">
        <f t="shared" si="11"/>
        <v>#N/A</v>
      </c>
    </row>
    <row r="143" spans="1:15" ht="12.6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2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4"/>
      <c r="K143" s="47" t="e">
        <f>VLOOKUP(J143,'Species List'!$H$1:$J$9,2,FALSE)</f>
        <v>#N/A</v>
      </c>
      <c r="L143" s="47" t="e">
        <f>VLOOKUP(K143,'Species List'!$I$1:$N$8,2,FALSE)</f>
        <v>#N/A</v>
      </c>
      <c r="M143" s="103" t="e">
        <f t="shared" si="9"/>
        <v>#N/A</v>
      </c>
      <c r="N143" s="101" t="e">
        <f t="shared" si="10"/>
        <v>#N/A</v>
      </c>
      <c r="O143" s="101" t="e">
        <f t="shared" si="11"/>
        <v>#N/A</v>
      </c>
    </row>
    <row r="144" spans="1:15" ht="12.6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2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4"/>
      <c r="K144" s="47" t="e">
        <f>VLOOKUP(J144,'Species List'!$H$1:$J$9,2,FALSE)</f>
        <v>#N/A</v>
      </c>
      <c r="L144" s="47" t="e">
        <f>VLOOKUP(K144,'Species List'!$I$1:$N$8,2,FALSE)</f>
        <v>#N/A</v>
      </c>
      <c r="M144" s="103" t="e">
        <f t="shared" si="9"/>
        <v>#N/A</v>
      </c>
      <c r="N144" s="101" t="e">
        <f t="shared" si="10"/>
        <v>#N/A</v>
      </c>
      <c r="O144" s="101" t="e">
        <f t="shared" si="11"/>
        <v>#N/A</v>
      </c>
    </row>
    <row r="145" spans="1:15" ht="12.6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2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4"/>
      <c r="K145" s="47" t="e">
        <f>VLOOKUP(J145,'Species List'!$H$1:$J$9,2,FALSE)</f>
        <v>#N/A</v>
      </c>
      <c r="L145" s="47" t="e">
        <f>VLOOKUP(K145,'Species List'!$I$1:$N$8,2,FALSE)</f>
        <v>#N/A</v>
      </c>
      <c r="M145" s="103" t="e">
        <f t="shared" si="9"/>
        <v>#N/A</v>
      </c>
      <c r="N145" s="101" t="e">
        <f t="shared" si="10"/>
        <v>#N/A</v>
      </c>
      <c r="O145" s="101" t="e">
        <f t="shared" si="11"/>
        <v>#N/A</v>
      </c>
    </row>
    <row r="146" spans="1:15" ht="12.6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2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4"/>
      <c r="K146" s="47" t="e">
        <f>VLOOKUP(J146,'Species List'!$H$1:$J$9,2,FALSE)</f>
        <v>#N/A</v>
      </c>
      <c r="L146" s="47" t="e">
        <f>VLOOKUP(K146,'Species List'!$I$1:$N$8,2,FALSE)</f>
        <v>#N/A</v>
      </c>
      <c r="M146" s="103" t="e">
        <f t="shared" si="9"/>
        <v>#N/A</v>
      </c>
      <c r="N146" s="101" t="e">
        <f t="shared" si="10"/>
        <v>#N/A</v>
      </c>
      <c r="O146" s="101" t="e">
        <f t="shared" si="11"/>
        <v>#N/A</v>
      </c>
    </row>
    <row r="147" spans="1:15" ht="12.6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2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4"/>
      <c r="K147" s="47" t="e">
        <f>VLOOKUP(J147,'Species List'!$H$1:$J$9,2,FALSE)</f>
        <v>#N/A</v>
      </c>
      <c r="L147" s="47" t="e">
        <f>VLOOKUP(K147,'Species List'!$I$1:$N$8,2,FALSE)</f>
        <v>#N/A</v>
      </c>
      <c r="M147" s="103" t="e">
        <f t="shared" si="9"/>
        <v>#N/A</v>
      </c>
      <c r="N147" s="101" t="e">
        <f t="shared" si="10"/>
        <v>#N/A</v>
      </c>
      <c r="O147" s="101" t="e">
        <f t="shared" si="11"/>
        <v>#N/A</v>
      </c>
    </row>
    <row r="148" spans="1:15" ht="12.6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2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4"/>
      <c r="K148" s="47" t="e">
        <f>VLOOKUP(J148,'Species List'!$H$1:$J$9,2,FALSE)</f>
        <v>#N/A</v>
      </c>
      <c r="L148" s="47" t="e">
        <f>VLOOKUP(K148,'Species List'!$I$1:$N$8,2,FALSE)</f>
        <v>#N/A</v>
      </c>
      <c r="M148" s="103" t="e">
        <f t="shared" si="9"/>
        <v>#N/A</v>
      </c>
      <c r="N148" s="101" t="e">
        <f t="shared" si="10"/>
        <v>#N/A</v>
      </c>
      <c r="O148" s="101" t="e">
        <f t="shared" si="11"/>
        <v>#N/A</v>
      </c>
    </row>
    <row r="149" spans="1:15" s="101" customFormat="1" ht="12.6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2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4"/>
      <c r="K149" s="47" t="e">
        <f>VLOOKUP(J149,'Species List'!$H$1:$J$9,2,FALSE)</f>
        <v>#N/A</v>
      </c>
      <c r="L149" s="47" t="e">
        <f>VLOOKUP(K149,'Species List'!$I$1:$N$8,2,FALSE)</f>
        <v>#N/A</v>
      </c>
      <c r="M149" s="103" t="e">
        <f t="shared" si="9"/>
        <v>#N/A</v>
      </c>
      <c r="N149" s="101" t="e">
        <f t="shared" si="10"/>
        <v>#N/A</v>
      </c>
      <c r="O149" s="101" t="e">
        <f t="shared" si="11"/>
        <v>#N/A</v>
      </c>
    </row>
    <row r="150" spans="1:15" ht="13.15" thickBot="1" x14ac:dyDescent="0.25">
      <c r="A150" s="95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2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5"/>
      <c r="K150" s="47" t="e">
        <f>VLOOKUP(J150,'Species List'!$H$1:$J$9,2,FALSE)</f>
        <v>#N/A</v>
      </c>
      <c r="L150" s="47" t="e">
        <f>VLOOKUP(K150,'Species List'!$I$1:$N$8,2,FALSE)</f>
        <v>#N/A</v>
      </c>
      <c r="M150" s="103" t="e">
        <f t="shared" si="9"/>
        <v>#N/A</v>
      </c>
      <c r="N150" s="101" t="e">
        <f t="shared" ref="N150" si="12">L150/$L$150</f>
        <v>#N/A</v>
      </c>
      <c r="O150" s="101" t="e">
        <f t="shared" si="11"/>
        <v>#N/A</v>
      </c>
    </row>
    <row r="151" spans="1:15" ht="13.9" thickTop="1" thickBot="1" x14ac:dyDescent="0.25">
      <c r="I151" s="145" t="s">
        <v>5387</v>
      </c>
      <c r="J151" s="146"/>
      <c r="K151" s="147"/>
      <c r="L151" s="63">
        <f>SUMIF(L10:L150,"&gt;=0")</f>
        <v>111.5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B2" sqref="B2:B6"/>
    </sheetView>
  </sheetViews>
  <sheetFormatPr defaultRowHeight="12.75" x14ac:dyDescent="0.2"/>
  <cols>
    <col min="1" max="1" width="17.375" customWidth="1"/>
    <col min="2" max="2" width="15.75" customWidth="1"/>
    <col min="4" max="4" width="9" style="84"/>
    <col min="8" max="8" width="14.625" customWidth="1"/>
    <col min="11" max="11" width="9.625" customWidth="1"/>
    <col min="12" max="12" width="12.125" customWidth="1"/>
    <col min="13" max="13" width="12.125" style="90" customWidth="1"/>
  </cols>
  <sheetData>
    <row r="1" spans="1:15" ht="19.5" x14ac:dyDescent="0.25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48" t="s">
        <v>138</v>
      </c>
      <c r="B2" s="47" t="s">
        <v>5441</v>
      </c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 t="s">
        <v>5439</v>
      </c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 t="s">
        <v>5440</v>
      </c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>
        <v>42928</v>
      </c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47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4"/>
      <c r="C7" s="144"/>
      <c r="D7" s="144"/>
      <c r="E7" s="144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5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5" thickTop="1" x14ac:dyDescent="0.2">
      <c r="A10" s="92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2" t="s">
        <v>1881</v>
      </c>
      <c r="B12" s="44" t="str">
        <f>IF(LEN(VLOOKUP(A12,'Species List'!$A:$G,2,FALSE))=0,"",VLOOKUP(A12,'Species List'!$A:$G,2,FALSE))</f>
        <v>bottlebrush grass</v>
      </c>
      <c r="C12" s="44">
        <f>IF(LEN(VLOOKUP(A12,'Species List'!$A:$G,3,FALSE))=0,"",VLOOKUP(A12,'Species List'!$A:$G,3,FALSE))</f>
        <v>6</v>
      </c>
      <c r="D12" s="102">
        <f>VALUE(C12)</f>
        <v>6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21" t="s">
        <v>5420</v>
      </c>
      <c r="K12" s="47" t="str">
        <f>VLOOKUP(J12,'Species List'!$H$1:$J$9,2,FALSE)</f>
        <v>&gt;0-1%</v>
      </c>
      <c r="L12" s="47">
        <f>VLOOKUP(K12,'Species List'!$I$1:$N$8,2,FALSE)</f>
        <v>0.5</v>
      </c>
      <c r="M12" s="103">
        <f>VALUE(L12)</f>
        <v>0.5</v>
      </c>
      <c r="N12" s="101">
        <f t="shared" ref="N12:N75" si="0">L12/$L$151</f>
        <v>1.6393442622950821E-2</v>
      </c>
      <c r="O12" s="31">
        <f>D12*N12</f>
        <v>9.8360655737704916E-2</v>
      </c>
    </row>
    <row r="13" spans="1:15" x14ac:dyDescent="0.2">
      <c r="A13" s="112" t="s">
        <v>1893</v>
      </c>
      <c r="B13" s="44" t="str">
        <f>IF(LEN(VLOOKUP(A13,'Species List'!$A:$G,2,FALSE))=0,"",VLOOKUP(A13,'Species List'!$A:$G,2,FALSE))</f>
        <v>Virginia wildrye</v>
      </c>
      <c r="C13" s="44">
        <f>IF(LEN(VLOOKUP(A13,'Species List'!$A:$G,3,FALSE))=0,"",VLOOKUP(A13,'Species List'!$A:$G,3,FALSE))</f>
        <v>4</v>
      </c>
      <c r="D13" s="102">
        <f t="shared" ref="D13:D18" si="1">VALUE(C13)</f>
        <v>4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FACW-</v>
      </c>
      <c r="H13" s="44">
        <f>VLOOKUP(A13,'Species List'!$A:$G,7,FALSE)</f>
        <v>0</v>
      </c>
      <c r="J13" s="121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3">
        <f t="shared" ref="M13:M76" si="2">VALUE(L13)</f>
        <v>3</v>
      </c>
      <c r="N13" s="101">
        <f t="shared" si="0"/>
        <v>9.8360655737704916E-2</v>
      </c>
      <c r="O13" s="101">
        <f t="shared" ref="O13:O76" si="3">D13*N13</f>
        <v>0.39344262295081966</v>
      </c>
    </row>
    <row r="14" spans="1:15" x14ac:dyDescent="0.2">
      <c r="A14" s="112" t="s">
        <v>1093</v>
      </c>
      <c r="B14" s="44" t="str">
        <f>IF(LEN(VLOOKUP(A14,'Species List'!$A:$G,2,FALSE))=0,"",VLOOKUP(A14,'Species List'!$A:$G,2,FALSE))</f>
        <v>troublesome sedge</v>
      </c>
      <c r="C14" s="44">
        <f>IF(LEN(VLOOKUP(A14,'Species List'!$A:$G,3,FALSE))=0,"",VLOOKUP(A14,'Species List'!$A:$G,3,FALSE))</f>
        <v>3</v>
      </c>
      <c r="D14" s="102">
        <f t="shared" si="1"/>
        <v>3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FAC+</v>
      </c>
      <c r="H14" s="44">
        <f>VLOOKUP(A14,'Species List'!$A:$G,7,FALSE)</f>
        <v>0</v>
      </c>
      <c r="J14" s="121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3">
        <f t="shared" si="2"/>
        <v>3</v>
      </c>
      <c r="N14" s="101">
        <f t="shared" si="0"/>
        <v>9.8360655737704916E-2</v>
      </c>
      <c r="O14" s="101">
        <f t="shared" si="3"/>
        <v>0.29508196721311475</v>
      </c>
    </row>
    <row r="15" spans="1:15" x14ac:dyDescent="0.2">
      <c r="A15" s="112" t="s">
        <v>1122</v>
      </c>
      <c r="B15" s="44" t="str">
        <f>IF(LEN(VLOOKUP(A15,'Species List'!$A:$G,2,FALSE))=0,"",VLOOKUP(A15,'Species List'!$A:$G,2,FALSE))</f>
        <v>Pennsylvania sedge</v>
      </c>
      <c r="C15" s="44">
        <f>IF(LEN(VLOOKUP(A15,'Species List'!$A:$G,3,FALSE))=0,"",VLOOKUP(A15,'Species List'!$A:$G,3,FALSE))</f>
        <v>3</v>
      </c>
      <c r="D15" s="102">
        <f t="shared" si="1"/>
        <v>3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21">
        <v>1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3">
        <f t="shared" si="2"/>
        <v>3</v>
      </c>
      <c r="N15" s="101">
        <f t="shared" si="0"/>
        <v>9.8360655737704916E-2</v>
      </c>
      <c r="O15" s="101">
        <f t="shared" si="3"/>
        <v>0.29508196721311475</v>
      </c>
    </row>
    <row r="16" spans="1:15" x14ac:dyDescent="0.2">
      <c r="A16" s="112" t="s">
        <v>1142</v>
      </c>
      <c r="B16" s="44" t="str">
        <f>IF(LEN(VLOOKUP(A16,'Species List'!$A:$G,2,FALSE))=0,"",VLOOKUP(A16,'Species List'!$A:$G,2,FALSE))</f>
        <v>starry sedge</v>
      </c>
      <c r="C16" s="44">
        <f>IF(LEN(VLOOKUP(A16,'Species List'!$A:$G,3,FALSE))=0,"",VLOOKUP(A16,'Species List'!$A:$G,3,FALSE))</f>
        <v>4</v>
      </c>
      <c r="D16" s="102">
        <f t="shared" si="1"/>
        <v>4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21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3">
        <f t="shared" si="2"/>
        <v>3</v>
      </c>
      <c r="N16" s="101">
        <f t="shared" si="0"/>
        <v>9.8360655737704916E-2</v>
      </c>
      <c r="O16" s="101">
        <f t="shared" si="3"/>
        <v>0.39344262295081966</v>
      </c>
    </row>
    <row r="17" spans="1:15" x14ac:dyDescent="0.2">
      <c r="A17" s="112" t="s">
        <v>3290</v>
      </c>
      <c r="B17" s="44" t="str">
        <f>IF(LEN(VLOOKUP(A17,'Species List'!$A:$G,2,FALSE))=0,"",VLOOKUP(A17,'Species List'!$A:$G,2,FALSE))</f>
        <v>reed canary grass</v>
      </c>
      <c r="C17" s="44">
        <f>IF(LEN(VLOOKUP(A17,'Species List'!$A:$G,3,FALSE))=0,"",VLOOKUP(A17,'Species List'!$A:$G,3,FALSE))</f>
        <v>0</v>
      </c>
      <c r="D17" s="102">
        <f t="shared" si="1"/>
        <v>0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FACW+</v>
      </c>
      <c r="H17" s="44">
        <f>VLOOKUP(A17,'Species List'!$A:$G,7,FALSE)</f>
        <v>0</v>
      </c>
      <c r="J17" s="121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3">
        <f t="shared" si="2"/>
        <v>3</v>
      </c>
      <c r="N17" s="101">
        <f t="shared" si="0"/>
        <v>9.8360655737704916E-2</v>
      </c>
      <c r="O17" s="101">
        <f t="shared" si="3"/>
        <v>0</v>
      </c>
    </row>
    <row r="18" spans="1:15" x14ac:dyDescent="0.2">
      <c r="A18" s="112" t="s">
        <v>4897</v>
      </c>
      <c r="B18" s="44" t="str">
        <f>IF(LEN(VLOOKUP(A18,'Species List'!$A:$G,2,FALSE))=0,"",VLOOKUP(A18,'Species List'!$A:$G,2,FALSE))</f>
        <v/>
      </c>
      <c r="C18" s="44">
        <v>4</v>
      </c>
      <c r="D18" s="102">
        <f t="shared" si="1"/>
        <v>4</v>
      </c>
      <c r="E18" s="44" t="str">
        <f>IF(LEN(VLOOKUP(A18,'Species List'!$A:$G,4,FALSE))=0,"",VLOOKUP(A18,'Species List'!$A:$G,4,FALSE))</f>
        <v/>
      </c>
      <c r="F18" s="44" t="str">
        <f>IF(LEN(VLOOKUP(A18,'Species List'!$A:$G,5,FALSE))=0,"",VLOOKUP(A18,'Species List'!$A:$G,5,FALSE))</f>
        <v/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I18" t="s">
        <v>5389</v>
      </c>
      <c r="J18" s="121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3">
        <f t="shared" si="2"/>
        <v>15</v>
      </c>
      <c r="N18" s="101">
        <f t="shared" si="0"/>
        <v>0.49180327868852458</v>
      </c>
      <c r="O18" s="101">
        <f t="shared" si="3"/>
        <v>1.9672131147540983</v>
      </c>
    </row>
    <row r="19" spans="1:15" x14ac:dyDescent="0.2">
      <c r="A19" s="94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2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4"/>
      <c r="K19" s="47" t="e">
        <f>VLOOKUP(J19,'Species List'!$H$1:$J$9,2,FALSE)</f>
        <v>#N/A</v>
      </c>
      <c r="L19" s="47" t="e">
        <f>VLOOKUP(K19,'Species List'!$I$1:$N$8,2,FALSE)</f>
        <v>#N/A</v>
      </c>
      <c r="M19" s="103" t="e">
        <f t="shared" si="2"/>
        <v>#N/A</v>
      </c>
      <c r="N19" s="101" t="e">
        <f t="shared" si="0"/>
        <v>#N/A</v>
      </c>
      <c r="O19" s="101" t="e">
        <f t="shared" si="3"/>
        <v>#N/A</v>
      </c>
    </row>
    <row r="20" spans="1:15" x14ac:dyDescent="0.2">
      <c r="A20" s="94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4"/>
      <c r="K20" s="47" t="e">
        <f>VLOOKUP(J20,'Species List'!$H$1:$J$9,2,FALSE)</f>
        <v>#N/A</v>
      </c>
      <c r="L20" s="47" t="e">
        <f>VLOOKUP(K20,'Species List'!$I$1:$N$8,2,FALSE)</f>
        <v>#N/A</v>
      </c>
      <c r="M20" s="103" t="e">
        <f t="shared" si="2"/>
        <v>#N/A</v>
      </c>
      <c r="N20" s="101" t="e">
        <f t="shared" si="0"/>
        <v>#N/A</v>
      </c>
      <c r="O20" s="101" t="e">
        <f t="shared" si="3"/>
        <v>#N/A</v>
      </c>
    </row>
    <row r="21" spans="1:15" x14ac:dyDescent="0.2">
      <c r="A21" s="94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4"/>
      <c r="K21" s="47" t="e">
        <f>VLOOKUP(J21,'Species List'!$H$1:$J$9,2,FALSE)</f>
        <v>#N/A</v>
      </c>
      <c r="L21" s="47" t="e">
        <f>VLOOKUP(K21,'Species List'!$I$1:$N$8,2,FALSE)</f>
        <v>#N/A</v>
      </c>
      <c r="M21" s="103" t="e">
        <f t="shared" si="2"/>
        <v>#N/A</v>
      </c>
      <c r="N21" s="101" t="e">
        <f t="shared" si="0"/>
        <v>#N/A</v>
      </c>
      <c r="O21" s="101" t="e">
        <f t="shared" si="3"/>
        <v>#N/A</v>
      </c>
    </row>
    <row r="22" spans="1:15" x14ac:dyDescent="0.2">
      <c r="A22" s="94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4"/>
      <c r="K22" s="47" t="e">
        <f>VLOOKUP(J22,'Species List'!$H$1:$J$9,2,FALSE)</f>
        <v>#N/A</v>
      </c>
      <c r="L22" s="47" t="e">
        <f>VLOOKUP(K22,'Species List'!$I$1:$N$8,2,FALSE)</f>
        <v>#N/A</v>
      </c>
      <c r="M22" s="103" t="e">
        <f t="shared" si="2"/>
        <v>#N/A</v>
      </c>
      <c r="N22" s="101" t="e">
        <f t="shared" si="0"/>
        <v>#N/A</v>
      </c>
      <c r="O22" s="101" t="e">
        <f t="shared" si="3"/>
        <v>#N/A</v>
      </c>
    </row>
    <row r="23" spans="1:15" x14ac:dyDescent="0.2">
      <c r="A23" s="94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4"/>
      <c r="K23" s="47" t="e">
        <f>VLOOKUP(J23,'Species List'!$H$1:$J$9,2,FALSE)</f>
        <v>#N/A</v>
      </c>
      <c r="L23" s="47" t="e">
        <f>VLOOKUP(K23,'Species List'!$I$1:$N$8,2,FALSE)</f>
        <v>#N/A</v>
      </c>
      <c r="M23" s="103" t="e">
        <f t="shared" si="2"/>
        <v>#N/A</v>
      </c>
      <c r="N23" s="101" t="e">
        <f t="shared" si="0"/>
        <v>#N/A</v>
      </c>
      <c r="O23" s="101" t="e">
        <f t="shared" si="3"/>
        <v>#N/A</v>
      </c>
    </row>
    <row r="24" spans="1:15" x14ac:dyDescent="0.2">
      <c r="A24" s="94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4"/>
      <c r="K24" s="47" t="e">
        <f>VLOOKUP(J24,'Species List'!$H$1:$J$9,2,FALSE)</f>
        <v>#N/A</v>
      </c>
      <c r="L24" s="47" t="e">
        <f>VLOOKUP(K24,'Species List'!$I$1:$N$8,2,FALSE)</f>
        <v>#N/A</v>
      </c>
      <c r="M24" s="103" t="e">
        <f t="shared" si="2"/>
        <v>#N/A</v>
      </c>
      <c r="N24" s="101" t="e">
        <f t="shared" si="0"/>
        <v>#N/A</v>
      </c>
      <c r="O24" s="101" t="e">
        <f t="shared" si="3"/>
        <v>#N/A</v>
      </c>
    </row>
    <row r="25" spans="1:15" x14ac:dyDescent="0.2">
      <c r="A25" s="94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4"/>
      <c r="K25" s="47" t="e">
        <f>VLOOKUP(J25,'Species List'!$H$1:$J$9,2,FALSE)</f>
        <v>#N/A</v>
      </c>
      <c r="L25" s="47" t="e">
        <f>VLOOKUP(K25,'Species List'!$I$1:$N$8,2,FALSE)</f>
        <v>#N/A</v>
      </c>
      <c r="M25" s="103" t="e">
        <f t="shared" si="2"/>
        <v>#N/A</v>
      </c>
      <c r="N25" s="101" t="e">
        <f t="shared" si="0"/>
        <v>#N/A</v>
      </c>
      <c r="O25" s="101" t="e">
        <f t="shared" si="3"/>
        <v>#N/A</v>
      </c>
    </row>
    <row r="26" spans="1:15" x14ac:dyDescent="0.2">
      <c r="A26" s="94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4"/>
      <c r="K26" s="47" t="e">
        <f>VLOOKUP(J26,'Species List'!$H$1:$J$9,2,FALSE)</f>
        <v>#N/A</v>
      </c>
      <c r="L26" s="47" t="e">
        <f>VLOOKUP(K26,'Species List'!$I$1:$N$8,2,FALSE)</f>
        <v>#N/A</v>
      </c>
      <c r="M26" s="103" t="e">
        <f t="shared" si="2"/>
        <v>#N/A</v>
      </c>
      <c r="N26" s="101" t="e">
        <f t="shared" si="0"/>
        <v>#N/A</v>
      </c>
      <c r="O26" s="101" t="e">
        <f t="shared" si="3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4"/>
      <c r="K27" s="47" t="e">
        <f>VLOOKUP(J27,'Species List'!$H$1:$J$9,2,FALSE)</f>
        <v>#N/A</v>
      </c>
      <c r="L27" s="47" t="e">
        <f>VLOOKUP(K27,'Species List'!$I$1:$N$8,2,FALSE)</f>
        <v>#N/A</v>
      </c>
      <c r="M27" s="103" t="e">
        <f t="shared" si="2"/>
        <v>#N/A</v>
      </c>
      <c r="N27" s="101" t="e">
        <f t="shared" si="0"/>
        <v>#N/A</v>
      </c>
      <c r="O27" s="101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4"/>
      <c r="K28" s="47" t="e">
        <f>VLOOKUP(J28,'Species List'!$H$1:$J$9,2,FALSE)</f>
        <v>#N/A</v>
      </c>
      <c r="L28" s="47" t="e">
        <f>VLOOKUP(K28,'Species List'!$I$1:$N$8,2,FALSE)</f>
        <v>#N/A</v>
      </c>
      <c r="M28" s="103" t="e">
        <f t="shared" si="2"/>
        <v>#N/A</v>
      </c>
      <c r="N28" s="101" t="e">
        <f t="shared" si="0"/>
        <v>#N/A</v>
      </c>
      <c r="O28" s="101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4"/>
      <c r="K29" s="47" t="e">
        <f>VLOOKUP(J29,'Species List'!$H$1:$J$9,2,FALSE)</f>
        <v>#N/A</v>
      </c>
      <c r="L29" s="47" t="e">
        <f>VLOOKUP(K29,'Species List'!$I$1:$N$8,2,FALSE)</f>
        <v>#N/A</v>
      </c>
      <c r="M29" s="103" t="e">
        <f t="shared" si="2"/>
        <v>#N/A</v>
      </c>
      <c r="N29" s="101" t="e">
        <f t="shared" si="0"/>
        <v>#N/A</v>
      </c>
      <c r="O29" s="101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4"/>
      <c r="K30" s="47" t="e">
        <f>VLOOKUP(J30,'Species List'!$H$1:$J$9,2,FALSE)</f>
        <v>#N/A</v>
      </c>
      <c r="L30" s="47" t="e">
        <f>VLOOKUP(K30,'Species List'!$I$1:$N$8,2,FALSE)</f>
        <v>#N/A</v>
      </c>
      <c r="M30" s="103" t="e">
        <f t="shared" si="2"/>
        <v>#N/A</v>
      </c>
      <c r="N30" s="101" t="e">
        <f t="shared" si="0"/>
        <v>#N/A</v>
      </c>
      <c r="O30" s="101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4"/>
      <c r="K31" s="47" t="e">
        <f>VLOOKUP(J31,'Species List'!$H$1:$J$9,2,FALSE)</f>
        <v>#N/A</v>
      </c>
      <c r="L31" s="47" t="e">
        <f>VLOOKUP(K31,'Species List'!$I$1:$N$8,2,FALSE)</f>
        <v>#N/A</v>
      </c>
      <c r="M31" s="103" t="e">
        <f t="shared" si="2"/>
        <v>#N/A</v>
      </c>
      <c r="N31" s="101" t="e">
        <f t="shared" si="0"/>
        <v>#N/A</v>
      </c>
      <c r="O31" s="101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4"/>
      <c r="K32" s="47" t="e">
        <f>VLOOKUP(J32,'Species List'!$H$1:$J$9,2,FALSE)</f>
        <v>#N/A</v>
      </c>
      <c r="L32" s="47" t="e">
        <f>VLOOKUP(K32,'Species List'!$I$1:$N$8,2,FALSE)</f>
        <v>#N/A</v>
      </c>
      <c r="M32" s="103" t="e">
        <f t="shared" si="2"/>
        <v>#N/A</v>
      </c>
      <c r="N32" s="101" t="e">
        <f t="shared" si="0"/>
        <v>#N/A</v>
      </c>
      <c r="O32" s="101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4"/>
      <c r="K33" s="47" t="e">
        <f>VLOOKUP(J33,'Species List'!$H$1:$J$9,2,FALSE)</f>
        <v>#N/A</v>
      </c>
      <c r="L33" s="47" t="e">
        <f>VLOOKUP(K33,'Species List'!$I$1:$N$8,2,FALSE)</f>
        <v>#N/A</v>
      </c>
      <c r="M33" s="103" t="e">
        <f t="shared" si="2"/>
        <v>#N/A</v>
      </c>
      <c r="N33" s="101" t="e">
        <f t="shared" si="0"/>
        <v>#N/A</v>
      </c>
      <c r="O33" s="101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4"/>
      <c r="K34" s="47" t="e">
        <f>VLOOKUP(J34,'Species List'!$H$1:$J$9,2,FALSE)</f>
        <v>#N/A</v>
      </c>
      <c r="L34" s="47" t="e">
        <f>VLOOKUP(K34,'Species List'!$I$1:$N$8,2,FALSE)</f>
        <v>#N/A</v>
      </c>
      <c r="M34" s="103" t="e">
        <f t="shared" si="2"/>
        <v>#N/A</v>
      </c>
      <c r="N34" s="101" t="e">
        <f t="shared" si="0"/>
        <v>#N/A</v>
      </c>
      <c r="O34" s="101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4"/>
      <c r="K35" s="47" t="e">
        <f>VLOOKUP(J35,'Species List'!$H$1:$J$9,2,FALSE)</f>
        <v>#N/A</v>
      </c>
      <c r="L35" s="47" t="e">
        <f>VLOOKUP(K35,'Species List'!$I$1:$N$8,2,FALSE)</f>
        <v>#N/A</v>
      </c>
      <c r="M35" s="103" t="e">
        <f t="shared" si="2"/>
        <v>#N/A</v>
      </c>
      <c r="N35" s="101" t="e">
        <f t="shared" si="0"/>
        <v>#N/A</v>
      </c>
      <c r="O35" s="101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4"/>
      <c r="K36" s="47" t="e">
        <f>VLOOKUP(J36,'Species List'!$H$1:$J$9,2,FALSE)</f>
        <v>#N/A</v>
      </c>
      <c r="L36" s="47" t="e">
        <f>VLOOKUP(K36,'Species List'!$I$1:$N$8,2,FALSE)</f>
        <v>#N/A</v>
      </c>
      <c r="M36" s="103" t="e">
        <f t="shared" si="2"/>
        <v>#N/A</v>
      </c>
      <c r="N36" s="101" t="e">
        <f t="shared" si="0"/>
        <v>#N/A</v>
      </c>
      <c r="O36" s="101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4"/>
      <c r="K37" s="47" t="e">
        <f>VLOOKUP(J37,'Species List'!$H$1:$J$9,2,FALSE)</f>
        <v>#N/A</v>
      </c>
      <c r="L37" s="47" t="e">
        <f>VLOOKUP(K37,'Species List'!$I$1:$N$8,2,FALSE)</f>
        <v>#N/A</v>
      </c>
      <c r="M37" s="103" t="e">
        <f t="shared" si="2"/>
        <v>#N/A</v>
      </c>
      <c r="N37" s="101" t="e">
        <f t="shared" si="0"/>
        <v>#N/A</v>
      </c>
      <c r="O37" s="101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4"/>
      <c r="K38" s="47" t="e">
        <f>VLOOKUP(J38,'Species List'!$H$1:$J$9,2,FALSE)</f>
        <v>#N/A</v>
      </c>
      <c r="L38" s="47" t="e">
        <f>VLOOKUP(K38,'Species List'!$I$1:$N$8,2,FALSE)</f>
        <v>#N/A</v>
      </c>
      <c r="M38" s="103" t="e">
        <f t="shared" si="2"/>
        <v>#N/A</v>
      </c>
      <c r="N38" s="101" t="e">
        <f t="shared" si="0"/>
        <v>#N/A</v>
      </c>
      <c r="O38" s="101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4"/>
      <c r="K39" s="47" t="e">
        <f>VLOOKUP(J39,'Species List'!$H$1:$J$9,2,FALSE)</f>
        <v>#N/A</v>
      </c>
      <c r="L39" s="47" t="e">
        <f>VLOOKUP(K39,'Species List'!$I$1:$N$8,2,FALSE)</f>
        <v>#N/A</v>
      </c>
      <c r="M39" s="103" t="e">
        <f t="shared" si="2"/>
        <v>#N/A</v>
      </c>
      <c r="N39" s="101" t="e">
        <f t="shared" si="0"/>
        <v>#N/A</v>
      </c>
      <c r="O39" s="101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4"/>
      <c r="K40" s="47" t="e">
        <f>VLOOKUP(J40,'Species List'!$H$1:$J$9,2,FALSE)</f>
        <v>#N/A</v>
      </c>
      <c r="L40" s="47" t="e">
        <f>VLOOKUP(K40,'Species List'!$I$1:$N$8,2,FALSE)</f>
        <v>#N/A</v>
      </c>
      <c r="M40" s="103" t="e">
        <f t="shared" si="2"/>
        <v>#N/A</v>
      </c>
      <c r="N40" s="101" t="e">
        <f t="shared" si="0"/>
        <v>#N/A</v>
      </c>
      <c r="O40" s="101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4"/>
      <c r="K41" s="47" t="e">
        <f>VLOOKUP(J41,'Species List'!$H$1:$J$9,2,FALSE)</f>
        <v>#N/A</v>
      </c>
      <c r="L41" s="47" t="e">
        <f>VLOOKUP(K41,'Species List'!$I$1:$N$8,2,FALSE)</f>
        <v>#N/A</v>
      </c>
      <c r="M41" s="103" t="e">
        <f t="shared" si="2"/>
        <v>#N/A</v>
      </c>
      <c r="N41" s="101" t="e">
        <f t="shared" si="0"/>
        <v>#N/A</v>
      </c>
      <c r="O41" s="101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4"/>
      <c r="K42" s="47" t="e">
        <f>VLOOKUP(J42,'Species List'!$H$1:$J$9,2,FALSE)</f>
        <v>#N/A</v>
      </c>
      <c r="L42" s="47" t="e">
        <f>VLOOKUP(K42,'Species List'!$I$1:$N$8,2,FALSE)</f>
        <v>#N/A</v>
      </c>
      <c r="M42" s="103" t="e">
        <f t="shared" si="2"/>
        <v>#N/A</v>
      </c>
      <c r="N42" s="101" t="e">
        <f t="shared" si="0"/>
        <v>#N/A</v>
      </c>
      <c r="O42" s="101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4"/>
      <c r="K43" s="47" t="e">
        <f>VLOOKUP(J43,'Species List'!$H$1:$J$9,2,FALSE)</f>
        <v>#N/A</v>
      </c>
      <c r="L43" s="47" t="e">
        <f>VLOOKUP(K43,'Species List'!$I$1:$N$8,2,FALSE)</f>
        <v>#N/A</v>
      </c>
      <c r="M43" s="103" t="e">
        <f t="shared" si="2"/>
        <v>#N/A</v>
      </c>
      <c r="N43" s="101" t="e">
        <f t="shared" si="0"/>
        <v>#N/A</v>
      </c>
      <c r="O43" s="101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4"/>
      <c r="K44" s="47" t="e">
        <f>VLOOKUP(J44,'Species List'!$H$1:$J$9,2,FALSE)</f>
        <v>#N/A</v>
      </c>
      <c r="L44" s="47" t="e">
        <f>VLOOKUP(K44,'Species List'!$I$1:$N$8,2,FALSE)</f>
        <v>#N/A</v>
      </c>
      <c r="M44" s="103" t="e">
        <f t="shared" si="2"/>
        <v>#N/A</v>
      </c>
      <c r="N44" s="101" t="e">
        <f t="shared" si="0"/>
        <v>#N/A</v>
      </c>
      <c r="O44" s="101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4"/>
      <c r="K45" s="47" t="e">
        <f>VLOOKUP(J45,'Species List'!$H$1:$J$9,2,FALSE)</f>
        <v>#N/A</v>
      </c>
      <c r="L45" s="47" t="e">
        <f>VLOOKUP(K45,'Species List'!$I$1:$N$8,2,FALSE)</f>
        <v>#N/A</v>
      </c>
      <c r="M45" s="103" t="e">
        <f t="shared" si="2"/>
        <v>#N/A</v>
      </c>
      <c r="N45" s="101" t="e">
        <f t="shared" si="0"/>
        <v>#N/A</v>
      </c>
      <c r="O45" s="101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4"/>
      <c r="K46" s="47" t="e">
        <f>VLOOKUP(J46,'Species List'!$H$1:$J$9,2,FALSE)</f>
        <v>#N/A</v>
      </c>
      <c r="L46" s="47" t="e">
        <f>VLOOKUP(K46,'Species List'!$I$1:$N$8,2,FALSE)</f>
        <v>#N/A</v>
      </c>
      <c r="M46" s="103" t="e">
        <f t="shared" si="2"/>
        <v>#N/A</v>
      </c>
      <c r="N46" s="101" t="e">
        <f t="shared" si="0"/>
        <v>#N/A</v>
      </c>
      <c r="O46" s="101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4"/>
      <c r="K47" s="47" t="e">
        <f>VLOOKUP(J47,'Species List'!$H$1:$J$9,2,FALSE)</f>
        <v>#N/A</v>
      </c>
      <c r="L47" s="47" t="e">
        <f>VLOOKUP(K47,'Species List'!$I$1:$N$8,2,FALSE)</f>
        <v>#N/A</v>
      </c>
      <c r="M47" s="103" t="e">
        <f t="shared" si="2"/>
        <v>#N/A</v>
      </c>
      <c r="N47" s="101" t="e">
        <f t="shared" si="0"/>
        <v>#N/A</v>
      </c>
      <c r="O47" s="101" t="e">
        <f t="shared" si="3"/>
        <v>#N/A</v>
      </c>
    </row>
    <row r="48" spans="1:15" ht="12.6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4"/>
      <c r="K48" s="47" t="e">
        <f>VLOOKUP(J48,'Species List'!$H$1:$J$9,2,FALSE)</f>
        <v>#N/A</v>
      </c>
      <c r="L48" s="47" t="e">
        <f>VLOOKUP(K48,'Species List'!$I$1:$N$8,2,FALSE)</f>
        <v>#N/A</v>
      </c>
      <c r="M48" s="103" t="e">
        <f t="shared" si="2"/>
        <v>#N/A</v>
      </c>
      <c r="N48" s="101" t="e">
        <f t="shared" si="0"/>
        <v>#N/A</v>
      </c>
      <c r="O48" s="101" t="e">
        <f t="shared" si="3"/>
        <v>#N/A</v>
      </c>
    </row>
    <row r="49" spans="1:15" ht="12.6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4"/>
      <c r="K49" s="47" t="e">
        <f>VLOOKUP(J49,'Species List'!$H$1:$J$9,2,FALSE)</f>
        <v>#N/A</v>
      </c>
      <c r="L49" s="47" t="e">
        <f>VLOOKUP(K49,'Species List'!$I$1:$N$8,2,FALSE)</f>
        <v>#N/A</v>
      </c>
      <c r="M49" s="103" t="e">
        <f t="shared" si="2"/>
        <v>#N/A</v>
      </c>
      <c r="N49" s="101" t="e">
        <f t="shared" si="0"/>
        <v>#N/A</v>
      </c>
      <c r="O49" s="101" t="e">
        <f t="shared" si="3"/>
        <v>#N/A</v>
      </c>
    </row>
    <row r="50" spans="1:15" ht="12.6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4"/>
      <c r="K50" s="47" t="e">
        <f>VLOOKUP(J50,'Species List'!$H$1:$J$9,2,FALSE)</f>
        <v>#N/A</v>
      </c>
      <c r="L50" s="47" t="e">
        <f>VLOOKUP(K50,'Species List'!$I$1:$N$8,2,FALSE)</f>
        <v>#N/A</v>
      </c>
      <c r="M50" s="103" t="e">
        <f t="shared" si="2"/>
        <v>#N/A</v>
      </c>
      <c r="N50" s="101" t="e">
        <f t="shared" si="0"/>
        <v>#N/A</v>
      </c>
      <c r="O50" s="101" t="e">
        <f t="shared" si="3"/>
        <v>#N/A</v>
      </c>
    </row>
    <row r="51" spans="1:15" ht="12.6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4"/>
      <c r="K51" s="47" t="e">
        <f>VLOOKUP(J51,'Species List'!$H$1:$J$9,2,FALSE)</f>
        <v>#N/A</v>
      </c>
      <c r="L51" s="47" t="e">
        <f>VLOOKUP(K51,'Species List'!$I$1:$N$8,2,FALSE)</f>
        <v>#N/A</v>
      </c>
      <c r="M51" s="103" t="e">
        <f t="shared" si="2"/>
        <v>#N/A</v>
      </c>
      <c r="N51" s="101" t="e">
        <f t="shared" si="0"/>
        <v>#N/A</v>
      </c>
      <c r="O51" s="101" t="e">
        <f t="shared" si="3"/>
        <v>#N/A</v>
      </c>
    </row>
    <row r="52" spans="1:15" ht="12.6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4"/>
      <c r="K52" s="47" t="e">
        <f>VLOOKUP(J52,'Species List'!$H$1:$J$9,2,FALSE)</f>
        <v>#N/A</v>
      </c>
      <c r="L52" s="47" t="e">
        <f>VLOOKUP(K52,'Species List'!$I$1:$N$8,2,FALSE)</f>
        <v>#N/A</v>
      </c>
      <c r="M52" s="103" t="e">
        <f t="shared" si="2"/>
        <v>#N/A</v>
      </c>
      <c r="N52" s="101" t="e">
        <f t="shared" si="0"/>
        <v>#N/A</v>
      </c>
      <c r="O52" s="101" t="e">
        <f t="shared" si="3"/>
        <v>#N/A</v>
      </c>
    </row>
    <row r="53" spans="1:15" ht="12.6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4"/>
      <c r="K53" s="47" t="e">
        <f>VLOOKUP(J53,'Species List'!$H$1:$J$9,2,FALSE)</f>
        <v>#N/A</v>
      </c>
      <c r="L53" s="47" t="e">
        <f>VLOOKUP(K53,'Species List'!$I$1:$N$8,2,FALSE)</f>
        <v>#N/A</v>
      </c>
      <c r="M53" s="103" t="e">
        <f t="shared" si="2"/>
        <v>#N/A</v>
      </c>
      <c r="N53" s="101" t="e">
        <f t="shared" si="0"/>
        <v>#N/A</v>
      </c>
      <c r="O53" s="101" t="e">
        <f t="shared" si="3"/>
        <v>#N/A</v>
      </c>
    </row>
    <row r="54" spans="1:15" ht="12.6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4"/>
      <c r="K54" s="47" t="e">
        <f>VLOOKUP(J54,'Species List'!$H$1:$J$9,2,FALSE)</f>
        <v>#N/A</v>
      </c>
      <c r="L54" s="47" t="e">
        <f>VLOOKUP(K54,'Species List'!$I$1:$N$8,2,FALSE)</f>
        <v>#N/A</v>
      </c>
      <c r="M54" s="103" t="e">
        <f t="shared" si="2"/>
        <v>#N/A</v>
      </c>
      <c r="N54" s="101" t="e">
        <f t="shared" si="0"/>
        <v>#N/A</v>
      </c>
      <c r="O54" s="101" t="e">
        <f t="shared" si="3"/>
        <v>#N/A</v>
      </c>
    </row>
    <row r="55" spans="1:15" ht="12.6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4"/>
      <c r="K55" s="47" t="e">
        <f>VLOOKUP(J55,'Species List'!$H$1:$J$9,2,FALSE)</f>
        <v>#N/A</v>
      </c>
      <c r="L55" s="47" t="e">
        <f>VLOOKUP(K55,'Species List'!$I$1:$N$8,2,FALSE)</f>
        <v>#N/A</v>
      </c>
      <c r="M55" s="103" t="e">
        <f t="shared" si="2"/>
        <v>#N/A</v>
      </c>
      <c r="N55" s="101" t="e">
        <f t="shared" si="0"/>
        <v>#N/A</v>
      </c>
      <c r="O55" s="101" t="e">
        <f t="shared" si="3"/>
        <v>#N/A</v>
      </c>
    </row>
    <row r="56" spans="1:15" ht="12.6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4"/>
      <c r="K56" s="47" t="e">
        <f>VLOOKUP(J56,'Species List'!$H$1:$J$9,2,FALSE)</f>
        <v>#N/A</v>
      </c>
      <c r="L56" s="47" t="e">
        <f>VLOOKUP(K56,'Species List'!$I$1:$N$8,2,FALSE)</f>
        <v>#N/A</v>
      </c>
      <c r="M56" s="103" t="e">
        <f t="shared" si="2"/>
        <v>#N/A</v>
      </c>
      <c r="N56" s="101" t="e">
        <f t="shared" si="0"/>
        <v>#N/A</v>
      </c>
      <c r="O56" s="101" t="e">
        <f t="shared" si="3"/>
        <v>#N/A</v>
      </c>
    </row>
    <row r="57" spans="1:15" ht="12.6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4"/>
      <c r="K57" s="47" t="e">
        <f>VLOOKUP(J57,'Species List'!$H$1:$J$9,2,FALSE)</f>
        <v>#N/A</v>
      </c>
      <c r="L57" s="47" t="e">
        <f>VLOOKUP(K57,'Species List'!$I$1:$N$8,2,FALSE)</f>
        <v>#N/A</v>
      </c>
      <c r="M57" s="103" t="e">
        <f t="shared" si="2"/>
        <v>#N/A</v>
      </c>
      <c r="N57" s="101" t="e">
        <f t="shared" si="0"/>
        <v>#N/A</v>
      </c>
      <c r="O57" s="101" t="e">
        <f t="shared" si="3"/>
        <v>#N/A</v>
      </c>
    </row>
    <row r="58" spans="1:15" ht="12.6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4"/>
      <c r="K58" s="47" t="e">
        <f>VLOOKUP(J58,'Species List'!$H$1:$J$9,2,FALSE)</f>
        <v>#N/A</v>
      </c>
      <c r="L58" s="47" t="e">
        <f>VLOOKUP(K58,'Species List'!$I$1:$N$8,2,FALSE)</f>
        <v>#N/A</v>
      </c>
      <c r="M58" s="103" t="e">
        <f t="shared" si="2"/>
        <v>#N/A</v>
      </c>
      <c r="N58" s="101" t="e">
        <f t="shared" si="0"/>
        <v>#N/A</v>
      </c>
      <c r="O58" s="101" t="e">
        <f t="shared" si="3"/>
        <v>#N/A</v>
      </c>
    </row>
    <row r="59" spans="1:15" ht="12.6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4"/>
      <c r="K59" s="47" t="e">
        <f>VLOOKUP(J59,'Species List'!$H$1:$J$9,2,FALSE)</f>
        <v>#N/A</v>
      </c>
      <c r="L59" s="47" t="e">
        <f>VLOOKUP(K59,'Species List'!$I$1:$N$8,2,FALSE)</f>
        <v>#N/A</v>
      </c>
      <c r="M59" s="103" t="e">
        <f t="shared" si="2"/>
        <v>#N/A</v>
      </c>
      <c r="N59" s="101" t="e">
        <f t="shared" si="0"/>
        <v>#N/A</v>
      </c>
      <c r="O59" s="101" t="e">
        <f t="shared" si="3"/>
        <v>#N/A</v>
      </c>
    </row>
    <row r="60" spans="1:15" ht="12.6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4"/>
      <c r="K60" s="47" t="e">
        <f>VLOOKUP(J60,'Species List'!$H$1:$J$9,2,FALSE)</f>
        <v>#N/A</v>
      </c>
      <c r="L60" s="47" t="e">
        <f>VLOOKUP(K60,'Species List'!$I$1:$N$8,2,FALSE)</f>
        <v>#N/A</v>
      </c>
      <c r="M60" s="103" t="e">
        <f t="shared" si="2"/>
        <v>#N/A</v>
      </c>
      <c r="N60" s="101" t="e">
        <f t="shared" si="0"/>
        <v>#N/A</v>
      </c>
      <c r="O60" s="101" t="e">
        <f t="shared" si="3"/>
        <v>#N/A</v>
      </c>
    </row>
    <row r="61" spans="1:15" ht="12.6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4"/>
      <c r="K61" s="47" t="e">
        <f>VLOOKUP(J61,'Species List'!$H$1:$J$9,2,FALSE)</f>
        <v>#N/A</v>
      </c>
      <c r="L61" s="47" t="e">
        <f>VLOOKUP(K61,'Species List'!$I$1:$N$8,2,FALSE)</f>
        <v>#N/A</v>
      </c>
      <c r="M61" s="103" t="e">
        <f t="shared" si="2"/>
        <v>#N/A</v>
      </c>
      <c r="N61" s="101" t="e">
        <f t="shared" si="0"/>
        <v>#N/A</v>
      </c>
      <c r="O61" s="101" t="e">
        <f t="shared" si="3"/>
        <v>#N/A</v>
      </c>
    </row>
    <row r="62" spans="1:15" ht="12.6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4"/>
      <c r="K62" s="47" t="e">
        <f>VLOOKUP(J62,'Species List'!$H$1:$J$9,2,FALSE)</f>
        <v>#N/A</v>
      </c>
      <c r="L62" s="47" t="e">
        <f>VLOOKUP(K62,'Species List'!$I$1:$N$8,2,FALSE)</f>
        <v>#N/A</v>
      </c>
      <c r="M62" s="103" t="e">
        <f t="shared" si="2"/>
        <v>#N/A</v>
      </c>
      <c r="N62" s="101" t="e">
        <f t="shared" si="0"/>
        <v>#N/A</v>
      </c>
      <c r="O62" s="101" t="e">
        <f t="shared" si="3"/>
        <v>#N/A</v>
      </c>
    </row>
    <row r="63" spans="1:15" ht="12.6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4"/>
      <c r="K63" s="47" t="e">
        <f>VLOOKUP(J63,'Species List'!$H$1:$J$9,2,FALSE)</f>
        <v>#N/A</v>
      </c>
      <c r="L63" s="47" t="e">
        <f>VLOOKUP(K63,'Species List'!$I$1:$N$8,2,FALSE)</f>
        <v>#N/A</v>
      </c>
      <c r="M63" s="103" t="e">
        <f t="shared" si="2"/>
        <v>#N/A</v>
      </c>
      <c r="N63" s="101" t="e">
        <f t="shared" si="0"/>
        <v>#N/A</v>
      </c>
      <c r="O63" s="101" t="e">
        <f t="shared" si="3"/>
        <v>#N/A</v>
      </c>
    </row>
    <row r="64" spans="1:15" ht="12.6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4"/>
      <c r="K64" s="47" t="e">
        <f>VLOOKUP(J64,'Species List'!$H$1:$J$9,2,FALSE)</f>
        <v>#N/A</v>
      </c>
      <c r="L64" s="47" t="e">
        <f>VLOOKUP(K64,'Species List'!$I$1:$N$8,2,FALSE)</f>
        <v>#N/A</v>
      </c>
      <c r="M64" s="103" t="e">
        <f t="shared" si="2"/>
        <v>#N/A</v>
      </c>
      <c r="N64" s="101" t="e">
        <f t="shared" si="0"/>
        <v>#N/A</v>
      </c>
      <c r="O64" s="101" t="e">
        <f t="shared" si="3"/>
        <v>#N/A</v>
      </c>
    </row>
    <row r="65" spans="1:15" ht="12.6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4"/>
      <c r="K65" s="47" t="e">
        <f>VLOOKUP(J65,'Species List'!$H$1:$J$9,2,FALSE)</f>
        <v>#N/A</v>
      </c>
      <c r="L65" s="47" t="e">
        <f>VLOOKUP(K65,'Species List'!$I$1:$N$8,2,FALSE)</f>
        <v>#N/A</v>
      </c>
      <c r="M65" s="103" t="e">
        <f t="shared" si="2"/>
        <v>#N/A</v>
      </c>
      <c r="N65" s="101" t="e">
        <f t="shared" si="0"/>
        <v>#N/A</v>
      </c>
      <c r="O65" s="101" t="e">
        <f t="shared" si="3"/>
        <v>#N/A</v>
      </c>
    </row>
    <row r="66" spans="1:15" ht="12.6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4"/>
      <c r="K66" s="47" t="e">
        <f>VLOOKUP(J66,'Species List'!$H$1:$J$9,2,FALSE)</f>
        <v>#N/A</v>
      </c>
      <c r="L66" s="47" t="e">
        <f>VLOOKUP(K66,'Species List'!$I$1:$N$8,2,FALSE)</f>
        <v>#N/A</v>
      </c>
      <c r="M66" s="103" t="e">
        <f t="shared" si="2"/>
        <v>#N/A</v>
      </c>
      <c r="N66" s="101" t="e">
        <f t="shared" si="0"/>
        <v>#N/A</v>
      </c>
      <c r="O66" s="101" t="e">
        <f t="shared" si="3"/>
        <v>#N/A</v>
      </c>
    </row>
    <row r="67" spans="1:15" ht="12.6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4"/>
      <c r="K67" s="47" t="e">
        <f>VLOOKUP(J67,'Species List'!$H$1:$J$9,2,FALSE)</f>
        <v>#N/A</v>
      </c>
      <c r="L67" s="47" t="e">
        <f>VLOOKUP(K67,'Species List'!$I$1:$N$8,2,FALSE)</f>
        <v>#N/A</v>
      </c>
      <c r="M67" s="103" t="e">
        <f t="shared" si="2"/>
        <v>#N/A</v>
      </c>
      <c r="N67" s="101" t="e">
        <f t="shared" si="0"/>
        <v>#N/A</v>
      </c>
      <c r="O67" s="101" t="e">
        <f t="shared" si="3"/>
        <v>#N/A</v>
      </c>
    </row>
    <row r="68" spans="1:15" ht="12.6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4"/>
      <c r="K68" s="47" t="e">
        <f>VLOOKUP(J68,'Species List'!$H$1:$J$9,2,FALSE)</f>
        <v>#N/A</v>
      </c>
      <c r="L68" s="47" t="e">
        <f>VLOOKUP(K68,'Species List'!$I$1:$N$8,2,FALSE)</f>
        <v>#N/A</v>
      </c>
      <c r="M68" s="103" t="e">
        <f t="shared" si="2"/>
        <v>#N/A</v>
      </c>
      <c r="N68" s="101" t="e">
        <f t="shared" si="0"/>
        <v>#N/A</v>
      </c>
      <c r="O68" s="101" t="e">
        <f t="shared" si="3"/>
        <v>#N/A</v>
      </c>
    </row>
    <row r="69" spans="1:15" ht="12.6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4"/>
      <c r="K69" s="47" t="e">
        <f>VLOOKUP(J69,'Species List'!$H$1:$J$9,2,FALSE)</f>
        <v>#N/A</v>
      </c>
      <c r="L69" s="47" t="e">
        <f>VLOOKUP(K69,'Species List'!$I$1:$N$8,2,FALSE)</f>
        <v>#N/A</v>
      </c>
      <c r="M69" s="103" t="e">
        <f t="shared" si="2"/>
        <v>#N/A</v>
      </c>
      <c r="N69" s="101" t="e">
        <f t="shared" si="0"/>
        <v>#N/A</v>
      </c>
      <c r="O69" s="101" t="e">
        <f t="shared" si="3"/>
        <v>#N/A</v>
      </c>
    </row>
    <row r="70" spans="1:15" ht="12.6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4"/>
      <c r="K70" s="47" t="e">
        <f>VLOOKUP(J70,'Species List'!$H$1:$J$9,2,FALSE)</f>
        <v>#N/A</v>
      </c>
      <c r="L70" s="47" t="e">
        <f>VLOOKUP(K70,'Species List'!$I$1:$N$8,2,FALSE)</f>
        <v>#N/A</v>
      </c>
      <c r="M70" s="103" t="e">
        <f t="shared" si="2"/>
        <v>#N/A</v>
      </c>
      <c r="N70" s="101" t="e">
        <f t="shared" si="0"/>
        <v>#N/A</v>
      </c>
      <c r="O70" s="101" t="e">
        <f t="shared" si="3"/>
        <v>#N/A</v>
      </c>
    </row>
    <row r="71" spans="1:15" ht="12.6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4"/>
      <c r="K71" s="47" t="e">
        <f>VLOOKUP(J71,'Species List'!$H$1:$J$9,2,FALSE)</f>
        <v>#N/A</v>
      </c>
      <c r="L71" s="47" t="e">
        <f>VLOOKUP(K71,'Species List'!$I$1:$N$8,2,FALSE)</f>
        <v>#N/A</v>
      </c>
      <c r="M71" s="103" t="e">
        <f t="shared" si="2"/>
        <v>#N/A</v>
      </c>
      <c r="N71" s="101" t="e">
        <f t="shared" si="0"/>
        <v>#N/A</v>
      </c>
      <c r="O71" s="101" t="e">
        <f t="shared" si="3"/>
        <v>#N/A</v>
      </c>
    </row>
    <row r="72" spans="1:15" ht="12.6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4"/>
      <c r="K72" s="47" t="e">
        <f>VLOOKUP(J72,'Species List'!$H$1:$J$9,2,FALSE)</f>
        <v>#N/A</v>
      </c>
      <c r="L72" s="47" t="e">
        <f>VLOOKUP(K72,'Species List'!$I$1:$N$8,2,FALSE)</f>
        <v>#N/A</v>
      </c>
      <c r="M72" s="103" t="e">
        <f t="shared" si="2"/>
        <v>#N/A</v>
      </c>
      <c r="N72" s="101" t="e">
        <f t="shared" si="0"/>
        <v>#N/A</v>
      </c>
      <c r="O72" s="101" t="e">
        <f t="shared" si="3"/>
        <v>#N/A</v>
      </c>
    </row>
    <row r="73" spans="1:15" ht="12.6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4"/>
      <c r="K73" s="47" t="e">
        <f>VLOOKUP(J73,'Species List'!$H$1:$J$9,2,FALSE)</f>
        <v>#N/A</v>
      </c>
      <c r="L73" s="47" t="e">
        <f>VLOOKUP(K73,'Species List'!$I$1:$N$8,2,FALSE)</f>
        <v>#N/A</v>
      </c>
      <c r="M73" s="103" t="e">
        <f t="shared" si="2"/>
        <v>#N/A</v>
      </c>
      <c r="N73" s="101" t="e">
        <f t="shared" si="0"/>
        <v>#N/A</v>
      </c>
      <c r="O73" s="101" t="e">
        <f t="shared" si="3"/>
        <v>#N/A</v>
      </c>
    </row>
    <row r="74" spans="1:15" ht="12.6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4"/>
      <c r="K74" s="47" t="e">
        <f>VLOOKUP(J74,'Species List'!$H$1:$J$9,2,FALSE)</f>
        <v>#N/A</v>
      </c>
      <c r="L74" s="47" t="e">
        <f>VLOOKUP(K74,'Species List'!$I$1:$N$8,2,FALSE)</f>
        <v>#N/A</v>
      </c>
      <c r="M74" s="103" t="e">
        <f t="shared" si="2"/>
        <v>#N/A</v>
      </c>
      <c r="N74" s="101" t="e">
        <f t="shared" si="0"/>
        <v>#N/A</v>
      </c>
      <c r="O74" s="101" t="e">
        <f t="shared" si="3"/>
        <v>#N/A</v>
      </c>
    </row>
    <row r="75" spans="1:15" ht="12.6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4"/>
      <c r="K75" s="47" t="e">
        <f>VLOOKUP(J75,'Species List'!$H$1:$J$9,2,FALSE)</f>
        <v>#N/A</v>
      </c>
      <c r="L75" s="47" t="e">
        <f>VLOOKUP(K75,'Species List'!$I$1:$N$8,2,FALSE)</f>
        <v>#N/A</v>
      </c>
      <c r="M75" s="103" t="e">
        <f t="shared" si="2"/>
        <v>#N/A</v>
      </c>
      <c r="N75" s="101" t="e">
        <f t="shared" si="0"/>
        <v>#N/A</v>
      </c>
      <c r="O75" s="101" t="e">
        <f t="shared" si="3"/>
        <v>#N/A</v>
      </c>
    </row>
    <row r="76" spans="1:15" ht="12.6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4"/>
      <c r="K76" s="47" t="e">
        <f>VLOOKUP(J76,'Species List'!$H$1:$J$9,2,FALSE)</f>
        <v>#N/A</v>
      </c>
      <c r="L76" s="47" t="e">
        <f>VLOOKUP(K76,'Species List'!$I$1:$N$8,2,FALSE)</f>
        <v>#N/A</v>
      </c>
      <c r="M76" s="103" t="e">
        <f t="shared" si="2"/>
        <v>#N/A</v>
      </c>
      <c r="N76" s="101" t="e">
        <f t="shared" ref="N76:N139" si="5">L76/$L$151</f>
        <v>#N/A</v>
      </c>
      <c r="O76" s="101" t="e">
        <f t="shared" si="3"/>
        <v>#N/A</v>
      </c>
    </row>
    <row r="77" spans="1:15" ht="12.6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2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4"/>
      <c r="K77" s="47" t="e">
        <f>VLOOKUP(J77,'Species List'!$H$1:$J$9,2,FALSE)</f>
        <v>#N/A</v>
      </c>
      <c r="L77" s="47" t="e">
        <f>VLOOKUP(K77,'Species List'!$I$1:$N$8,2,FALSE)</f>
        <v>#N/A</v>
      </c>
      <c r="M77" s="103" t="e">
        <f t="shared" ref="M77:M140" si="7">VALUE(L77)</f>
        <v>#N/A</v>
      </c>
      <c r="N77" s="101" t="e">
        <f t="shared" si="5"/>
        <v>#N/A</v>
      </c>
      <c r="O77" s="101" t="e">
        <f t="shared" ref="O77:O140" si="8">D77*N77</f>
        <v>#N/A</v>
      </c>
    </row>
    <row r="78" spans="1:15" ht="12.6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2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4"/>
      <c r="K78" s="47" t="e">
        <f>VLOOKUP(J78,'Species List'!$H$1:$J$9,2,FALSE)</f>
        <v>#N/A</v>
      </c>
      <c r="L78" s="47" t="e">
        <f>VLOOKUP(K78,'Species List'!$I$1:$N$8,2,FALSE)</f>
        <v>#N/A</v>
      </c>
      <c r="M78" s="103" t="e">
        <f t="shared" si="7"/>
        <v>#N/A</v>
      </c>
      <c r="N78" s="101" t="e">
        <f t="shared" si="5"/>
        <v>#N/A</v>
      </c>
      <c r="O78" s="101" t="e">
        <f t="shared" si="8"/>
        <v>#N/A</v>
      </c>
    </row>
    <row r="79" spans="1:15" ht="12.6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2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4"/>
      <c r="K79" s="47" t="e">
        <f>VLOOKUP(J79,'Species List'!$H$1:$J$9,2,FALSE)</f>
        <v>#N/A</v>
      </c>
      <c r="L79" s="47" t="e">
        <f>VLOOKUP(K79,'Species List'!$I$1:$N$8,2,FALSE)</f>
        <v>#N/A</v>
      </c>
      <c r="M79" s="103" t="e">
        <f t="shared" si="7"/>
        <v>#N/A</v>
      </c>
      <c r="N79" s="101" t="e">
        <f t="shared" si="5"/>
        <v>#N/A</v>
      </c>
      <c r="O79" s="101" t="e">
        <f t="shared" si="8"/>
        <v>#N/A</v>
      </c>
    </row>
    <row r="80" spans="1:15" ht="12.6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2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4"/>
      <c r="K80" s="47" t="e">
        <f>VLOOKUP(J80,'Species List'!$H$1:$J$9,2,FALSE)</f>
        <v>#N/A</v>
      </c>
      <c r="L80" s="47" t="e">
        <f>VLOOKUP(K80,'Species List'!$I$1:$N$8,2,FALSE)</f>
        <v>#N/A</v>
      </c>
      <c r="M80" s="103" t="e">
        <f t="shared" si="7"/>
        <v>#N/A</v>
      </c>
      <c r="N80" s="101" t="e">
        <f t="shared" si="5"/>
        <v>#N/A</v>
      </c>
      <c r="O80" s="101" t="e">
        <f t="shared" si="8"/>
        <v>#N/A</v>
      </c>
    </row>
    <row r="81" spans="1:15" ht="12.6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2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4"/>
      <c r="K81" s="47" t="e">
        <f>VLOOKUP(J81,'Species List'!$H$1:$J$9,2,FALSE)</f>
        <v>#N/A</v>
      </c>
      <c r="L81" s="47" t="e">
        <f>VLOOKUP(K81,'Species List'!$I$1:$N$8,2,FALSE)</f>
        <v>#N/A</v>
      </c>
      <c r="M81" s="103" t="e">
        <f t="shared" si="7"/>
        <v>#N/A</v>
      </c>
      <c r="N81" s="101" t="e">
        <f t="shared" si="5"/>
        <v>#N/A</v>
      </c>
      <c r="O81" s="101" t="e">
        <f t="shared" si="8"/>
        <v>#N/A</v>
      </c>
    </row>
    <row r="82" spans="1:15" ht="12.6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2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4"/>
      <c r="K82" s="47" t="e">
        <f>VLOOKUP(J82,'Species List'!$H$1:$J$9,2,FALSE)</f>
        <v>#N/A</v>
      </c>
      <c r="L82" s="47" t="e">
        <f>VLOOKUP(K82,'Species List'!$I$1:$N$8,2,FALSE)</f>
        <v>#N/A</v>
      </c>
      <c r="M82" s="103" t="e">
        <f t="shared" si="7"/>
        <v>#N/A</v>
      </c>
      <c r="N82" s="101" t="e">
        <f t="shared" si="5"/>
        <v>#N/A</v>
      </c>
      <c r="O82" s="101" t="e">
        <f t="shared" si="8"/>
        <v>#N/A</v>
      </c>
    </row>
    <row r="83" spans="1:15" ht="12.6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2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4"/>
      <c r="K83" s="47" t="e">
        <f>VLOOKUP(J83,'Species List'!$H$1:$J$9,2,FALSE)</f>
        <v>#N/A</v>
      </c>
      <c r="L83" s="47" t="e">
        <f>VLOOKUP(K83,'Species List'!$I$1:$N$8,2,FALSE)</f>
        <v>#N/A</v>
      </c>
      <c r="M83" s="103" t="e">
        <f t="shared" si="7"/>
        <v>#N/A</v>
      </c>
      <c r="N83" s="101" t="e">
        <f t="shared" si="5"/>
        <v>#N/A</v>
      </c>
      <c r="O83" s="101" t="e">
        <f t="shared" si="8"/>
        <v>#N/A</v>
      </c>
    </row>
    <row r="84" spans="1:15" ht="12.6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2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4"/>
      <c r="K84" s="47" t="e">
        <f>VLOOKUP(J84,'Species List'!$H$1:$J$9,2,FALSE)</f>
        <v>#N/A</v>
      </c>
      <c r="L84" s="47" t="e">
        <f>VLOOKUP(K84,'Species List'!$I$1:$N$8,2,FALSE)</f>
        <v>#N/A</v>
      </c>
      <c r="M84" s="103" t="e">
        <f t="shared" si="7"/>
        <v>#N/A</v>
      </c>
      <c r="N84" s="101" t="e">
        <f t="shared" si="5"/>
        <v>#N/A</v>
      </c>
      <c r="O84" s="101" t="e">
        <f t="shared" si="8"/>
        <v>#N/A</v>
      </c>
    </row>
    <row r="85" spans="1:15" ht="12.6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2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4"/>
      <c r="K85" s="47" t="e">
        <f>VLOOKUP(J85,'Species List'!$H$1:$J$9,2,FALSE)</f>
        <v>#N/A</v>
      </c>
      <c r="L85" s="47" t="e">
        <f>VLOOKUP(K85,'Species List'!$I$1:$N$8,2,FALSE)</f>
        <v>#N/A</v>
      </c>
      <c r="M85" s="103" t="e">
        <f t="shared" si="7"/>
        <v>#N/A</v>
      </c>
      <c r="N85" s="101" t="e">
        <f t="shared" si="5"/>
        <v>#N/A</v>
      </c>
      <c r="O85" s="101" t="e">
        <f t="shared" si="8"/>
        <v>#N/A</v>
      </c>
    </row>
    <row r="86" spans="1:15" ht="12.6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2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4"/>
      <c r="K86" s="47" t="e">
        <f>VLOOKUP(J86,'Species List'!$H$1:$J$9,2,FALSE)</f>
        <v>#N/A</v>
      </c>
      <c r="L86" s="47" t="e">
        <f>VLOOKUP(K86,'Species List'!$I$1:$N$8,2,FALSE)</f>
        <v>#N/A</v>
      </c>
      <c r="M86" s="103" t="e">
        <f t="shared" si="7"/>
        <v>#N/A</v>
      </c>
      <c r="N86" s="101" t="e">
        <f t="shared" si="5"/>
        <v>#N/A</v>
      </c>
      <c r="O86" s="101" t="e">
        <f t="shared" si="8"/>
        <v>#N/A</v>
      </c>
    </row>
    <row r="87" spans="1:15" ht="12.6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2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4"/>
      <c r="K87" s="47" t="e">
        <f>VLOOKUP(J87,'Species List'!$H$1:$J$9,2,FALSE)</f>
        <v>#N/A</v>
      </c>
      <c r="L87" s="47" t="e">
        <f>VLOOKUP(K87,'Species List'!$I$1:$N$8,2,FALSE)</f>
        <v>#N/A</v>
      </c>
      <c r="M87" s="103" t="e">
        <f t="shared" si="7"/>
        <v>#N/A</v>
      </c>
      <c r="N87" s="101" t="e">
        <f t="shared" si="5"/>
        <v>#N/A</v>
      </c>
      <c r="O87" s="101" t="e">
        <f t="shared" si="8"/>
        <v>#N/A</v>
      </c>
    </row>
    <row r="88" spans="1:15" ht="12.6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2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4"/>
      <c r="K88" s="47" t="e">
        <f>VLOOKUP(J88,'Species List'!$H$1:$J$9,2,FALSE)</f>
        <v>#N/A</v>
      </c>
      <c r="L88" s="47" t="e">
        <f>VLOOKUP(K88,'Species List'!$I$1:$N$8,2,FALSE)</f>
        <v>#N/A</v>
      </c>
      <c r="M88" s="103" t="e">
        <f t="shared" si="7"/>
        <v>#N/A</v>
      </c>
      <c r="N88" s="101" t="e">
        <f t="shared" si="5"/>
        <v>#N/A</v>
      </c>
      <c r="O88" s="101" t="e">
        <f t="shared" si="8"/>
        <v>#N/A</v>
      </c>
    </row>
    <row r="89" spans="1:15" ht="12.6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2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4"/>
      <c r="K89" s="47" t="e">
        <f>VLOOKUP(J89,'Species List'!$H$1:$J$9,2,FALSE)</f>
        <v>#N/A</v>
      </c>
      <c r="L89" s="47" t="e">
        <f>VLOOKUP(K89,'Species List'!$I$1:$N$8,2,FALSE)</f>
        <v>#N/A</v>
      </c>
      <c r="M89" s="103" t="e">
        <f t="shared" si="7"/>
        <v>#N/A</v>
      </c>
      <c r="N89" s="101" t="e">
        <f t="shared" si="5"/>
        <v>#N/A</v>
      </c>
      <c r="O89" s="101" t="e">
        <f t="shared" si="8"/>
        <v>#N/A</v>
      </c>
    </row>
    <row r="90" spans="1:15" ht="12.6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2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4"/>
      <c r="K90" s="47" t="e">
        <f>VLOOKUP(J90,'Species List'!$H$1:$J$9,2,FALSE)</f>
        <v>#N/A</v>
      </c>
      <c r="L90" s="47" t="e">
        <f>VLOOKUP(K90,'Species List'!$I$1:$N$8,2,FALSE)</f>
        <v>#N/A</v>
      </c>
      <c r="M90" s="103" t="e">
        <f t="shared" si="7"/>
        <v>#N/A</v>
      </c>
      <c r="N90" s="101" t="e">
        <f t="shared" si="5"/>
        <v>#N/A</v>
      </c>
      <c r="O90" s="101" t="e">
        <f t="shared" si="8"/>
        <v>#N/A</v>
      </c>
    </row>
    <row r="91" spans="1:15" ht="12.6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2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4"/>
      <c r="K91" s="47" t="e">
        <f>VLOOKUP(J91,'Species List'!$H$1:$J$9,2,FALSE)</f>
        <v>#N/A</v>
      </c>
      <c r="L91" s="47" t="e">
        <f>VLOOKUP(K91,'Species List'!$I$1:$N$8,2,FALSE)</f>
        <v>#N/A</v>
      </c>
      <c r="M91" s="103" t="e">
        <f t="shared" si="7"/>
        <v>#N/A</v>
      </c>
      <c r="N91" s="101" t="e">
        <f t="shared" si="5"/>
        <v>#N/A</v>
      </c>
      <c r="O91" s="101" t="e">
        <f t="shared" si="8"/>
        <v>#N/A</v>
      </c>
    </row>
    <row r="92" spans="1:15" ht="12.6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2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4"/>
      <c r="K92" s="47" t="e">
        <f>VLOOKUP(J92,'Species List'!$H$1:$J$9,2,FALSE)</f>
        <v>#N/A</v>
      </c>
      <c r="L92" s="47" t="e">
        <f>VLOOKUP(K92,'Species List'!$I$1:$N$8,2,FALSE)</f>
        <v>#N/A</v>
      </c>
      <c r="M92" s="103" t="e">
        <f t="shared" si="7"/>
        <v>#N/A</v>
      </c>
      <c r="N92" s="101" t="e">
        <f t="shared" si="5"/>
        <v>#N/A</v>
      </c>
      <c r="O92" s="101" t="e">
        <f t="shared" si="8"/>
        <v>#N/A</v>
      </c>
    </row>
    <row r="93" spans="1:15" ht="12.6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2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4"/>
      <c r="K93" s="47" t="e">
        <f>VLOOKUP(J93,'Species List'!$H$1:$J$9,2,FALSE)</f>
        <v>#N/A</v>
      </c>
      <c r="L93" s="47" t="e">
        <f>VLOOKUP(K93,'Species List'!$I$1:$N$8,2,FALSE)</f>
        <v>#N/A</v>
      </c>
      <c r="M93" s="103" t="e">
        <f t="shared" si="7"/>
        <v>#N/A</v>
      </c>
      <c r="N93" s="101" t="e">
        <f t="shared" si="5"/>
        <v>#N/A</v>
      </c>
      <c r="O93" s="101" t="e">
        <f t="shared" si="8"/>
        <v>#N/A</v>
      </c>
    </row>
    <row r="94" spans="1:15" ht="12.6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2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4"/>
      <c r="K94" s="47" t="e">
        <f>VLOOKUP(J94,'Species List'!$H$1:$J$9,2,FALSE)</f>
        <v>#N/A</v>
      </c>
      <c r="L94" s="47" t="e">
        <f>VLOOKUP(K94,'Species List'!$I$1:$N$8,2,FALSE)</f>
        <v>#N/A</v>
      </c>
      <c r="M94" s="103" t="e">
        <f t="shared" si="7"/>
        <v>#N/A</v>
      </c>
      <c r="N94" s="101" t="e">
        <f t="shared" si="5"/>
        <v>#N/A</v>
      </c>
      <c r="O94" s="101" t="e">
        <f t="shared" si="8"/>
        <v>#N/A</v>
      </c>
    </row>
    <row r="95" spans="1:15" ht="12.6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2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4"/>
      <c r="K95" s="47" t="e">
        <f>VLOOKUP(J95,'Species List'!$H$1:$J$9,2,FALSE)</f>
        <v>#N/A</v>
      </c>
      <c r="L95" s="47" t="e">
        <f>VLOOKUP(K95,'Species List'!$I$1:$N$8,2,FALSE)</f>
        <v>#N/A</v>
      </c>
      <c r="M95" s="103" t="e">
        <f t="shared" si="7"/>
        <v>#N/A</v>
      </c>
      <c r="N95" s="101" t="e">
        <f t="shared" si="5"/>
        <v>#N/A</v>
      </c>
      <c r="O95" s="101" t="e">
        <f t="shared" si="8"/>
        <v>#N/A</v>
      </c>
    </row>
    <row r="96" spans="1:15" ht="12.6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2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4"/>
      <c r="K96" s="47" t="e">
        <f>VLOOKUP(J96,'Species List'!$H$1:$J$9,2,FALSE)</f>
        <v>#N/A</v>
      </c>
      <c r="L96" s="47" t="e">
        <f>VLOOKUP(K96,'Species List'!$I$1:$N$8,2,FALSE)</f>
        <v>#N/A</v>
      </c>
      <c r="M96" s="103" t="e">
        <f t="shared" si="7"/>
        <v>#N/A</v>
      </c>
      <c r="N96" s="101" t="e">
        <f t="shared" si="5"/>
        <v>#N/A</v>
      </c>
      <c r="O96" s="101" t="e">
        <f t="shared" si="8"/>
        <v>#N/A</v>
      </c>
    </row>
    <row r="97" spans="1:15" ht="12.6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2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4"/>
      <c r="K97" s="47" t="e">
        <f>VLOOKUP(J97,'Species List'!$H$1:$J$9,2,FALSE)</f>
        <v>#N/A</v>
      </c>
      <c r="L97" s="47" t="e">
        <f>VLOOKUP(K97,'Species List'!$I$1:$N$8,2,FALSE)</f>
        <v>#N/A</v>
      </c>
      <c r="M97" s="103" t="e">
        <f t="shared" si="7"/>
        <v>#N/A</v>
      </c>
      <c r="N97" s="101" t="e">
        <f t="shared" si="5"/>
        <v>#N/A</v>
      </c>
      <c r="O97" s="101" t="e">
        <f t="shared" si="8"/>
        <v>#N/A</v>
      </c>
    </row>
    <row r="98" spans="1:15" ht="12.6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2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4"/>
      <c r="K98" s="47" t="e">
        <f>VLOOKUP(J98,'Species List'!$H$1:$J$9,2,FALSE)</f>
        <v>#N/A</v>
      </c>
      <c r="L98" s="47" t="e">
        <f>VLOOKUP(K98,'Species List'!$I$1:$N$8,2,FALSE)</f>
        <v>#N/A</v>
      </c>
      <c r="M98" s="103" t="e">
        <f t="shared" si="7"/>
        <v>#N/A</v>
      </c>
      <c r="N98" s="101" t="e">
        <f t="shared" si="5"/>
        <v>#N/A</v>
      </c>
      <c r="O98" s="101" t="e">
        <f t="shared" si="8"/>
        <v>#N/A</v>
      </c>
    </row>
    <row r="99" spans="1:15" ht="12.6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2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4"/>
      <c r="K99" s="47" t="e">
        <f>VLOOKUP(J99,'Species List'!$H$1:$J$9,2,FALSE)</f>
        <v>#N/A</v>
      </c>
      <c r="L99" s="47" t="e">
        <f>VLOOKUP(K99,'Species List'!$I$1:$N$8,2,FALSE)</f>
        <v>#N/A</v>
      </c>
      <c r="M99" s="103" t="e">
        <f t="shared" si="7"/>
        <v>#N/A</v>
      </c>
      <c r="N99" s="101" t="e">
        <f t="shared" si="5"/>
        <v>#N/A</v>
      </c>
      <c r="O99" s="101" t="e">
        <f t="shared" si="8"/>
        <v>#N/A</v>
      </c>
    </row>
    <row r="100" spans="1:15" ht="12.6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2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4"/>
      <c r="K100" s="47" t="e">
        <f>VLOOKUP(J100,'Species List'!$H$1:$J$9,2,FALSE)</f>
        <v>#N/A</v>
      </c>
      <c r="L100" s="47" t="e">
        <f>VLOOKUP(K100,'Species List'!$I$1:$N$8,2,FALSE)</f>
        <v>#N/A</v>
      </c>
      <c r="M100" s="103" t="e">
        <f t="shared" si="7"/>
        <v>#N/A</v>
      </c>
      <c r="N100" s="101" t="e">
        <f t="shared" si="5"/>
        <v>#N/A</v>
      </c>
      <c r="O100" s="101" t="e">
        <f t="shared" si="8"/>
        <v>#N/A</v>
      </c>
    </row>
    <row r="101" spans="1:15" ht="12.6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2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4"/>
      <c r="K101" s="47" t="e">
        <f>VLOOKUP(J101,'Species List'!$H$1:$J$9,2,FALSE)</f>
        <v>#N/A</v>
      </c>
      <c r="L101" s="47" t="e">
        <f>VLOOKUP(K101,'Species List'!$I$1:$N$8,2,FALSE)</f>
        <v>#N/A</v>
      </c>
      <c r="M101" s="103" t="e">
        <f t="shared" si="7"/>
        <v>#N/A</v>
      </c>
      <c r="N101" s="101" t="e">
        <f t="shared" si="5"/>
        <v>#N/A</v>
      </c>
      <c r="O101" s="101" t="e">
        <f t="shared" si="8"/>
        <v>#N/A</v>
      </c>
    </row>
    <row r="102" spans="1:15" ht="12.6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2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4"/>
      <c r="K102" s="47" t="e">
        <f>VLOOKUP(J102,'Species List'!$H$1:$J$9,2,FALSE)</f>
        <v>#N/A</v>
      </c>
      <c r="L102" s="47" t="e">
        <f>VLOOKUP(K102,'Species List'!$I$1:$N$8,2,FALSE)</f>
        <v>#N/A</v>
      </c>
      <c r="M102" s="103" t="e">
        <f t="shared" si="7"/>
        <v>#N/A</v>
      </c>
      <c r="N102" s="101" t="e">
        <f t="shared" si="5"/>
        <v>#N/A</v>
      </c>
      <c r="O102" s="101" t="e">
        <f t="shared" si="8"/>
        <v>#N/A</v>
      </c>
    </row>
    <row r="103" spans="1:15" ht="12.6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2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4"/>
      <c r="K103" s="47" t="e">
        <f>VLOOKUP(J103,'Species List'!$H$1:$J$9,2,FALSE)</f>
        <v>#N/A</v>
      </c>
      <c r="L103" s="47" t="e">
        <f>VLOOKUP(K103,'Species List'!$I$1:$N$8,2,FALSE)</f>
        <v>#N/A</v>
      </c>
      <c r="M103" s="103" t="e">
        <f t="shared" si="7"/>
        <v>#N/A</v>
      </c>
      <c r="N103" s="101" t="e">
        <f t="shared" si="5"/>
        <v>#N/A</v>
      </c>
      <c r="O103" s="101" t="e">
        <f t="shared" si="8"/>
        <v>#N/A</v>
      </c>
    </row>
    <row r="104" spans="1:15" ht="12.6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2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4"/>
      <c r="K104" s="47" t="e">
        <f>VLOOKUP(J104,'Species List'!$H$1:$J$9,2,FALSE)</f>
        <v>#N/A</v>
      </c>
      <c r="L104" s="47" t="e">
        <f>VLOOKUP(K104,'Species List'!$I$1:$N$8,2,FALSE)</f>
        <v>#N/A</v>
      </c>
      <c r="M104" s="103" t="e">
        <f t="shared" si="7"/>
        <v>#N/A</v>
      </c>
      <c r="N104" s="101" t="e">
        <f t="shared" si="5"/>
        <v>#N/A</v>
      </c>
      <c r="O104" s="101" t="e">
        <f t="shared" si="8"/>
        <v>#N/A</v>
      </c>
    </row>
    <row r="105" spans="1:15" ht="12.6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2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4"/>
      <c r="K105" s="47" t="e">
        <f>VLOOKUP(J105,'Species List'!$H$1:$J$9,2,FALSE)</f>
        <v>#N/A</v>
      </c>
      <c r="L105" s="47" t="e">
        <f>VLOOKUP(K105,'Species List'!$I$1:$N$8,2,FALSE)</f>
        <v>#N/A</v>
      </c>
      <c r="M105" s="103" t="e">
        <f t="shared" si="7"/>
        <v>#N/A</v>
      </c>
      <c r="N105" s="101" t="e">
        <f t="shared" si="5"/>
        <v>#N/A</v>
      </c>
      <c r="O105" s="101" t="e">
        <f t="shared" si="8"/>
        <v>#N/A</v>
      </c>
    </row>
    <row r="106" spans="1:15" ht="12.6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2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4"/>
      <c r="K106" s="47" t="e">
        <f>VLOOKUP(J106,'Species List'!$H$1:$J$9,2,FALSE)</f>
        <v>#N/A</v>
      </c>
      <c r="L106" s="47" t="e">
        <f>VLOOKUP(K106,'Species List'!$I$1:$N$8,2,FALSE)</f>
        <v>#N/A</v>
      </c>
      <c r="M106" s="103" t="e">
        <f t="shared" si="7"/>
        <v>#N/A</v>
      </c>
      <c r="N106" s="101" t="e">
        <f t="shared" si="5"/>
        <v>#N/A</v>
      </c>
      <c r="O106" s="101" t="e">
        <f t="shared" si="8"/>
        <v>#N/A</v>
      </c>
    </row>
    <row r="107" spans="1:15" ht="12.6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2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4"/>
      <c r="K107" s="47" t="e">
        <f>VLOOKUP(J107,'Species List'!$H$1:$J$9,2,FALSE)</f>
        <v>#N/A</v>
      </c>
      <c r="L107" s="47" t="e">
        <f>VLOOKUP(K107,'Species List'!$I$1:$N$8,2,FALSE)</f>
        <v>#N/A</v>
      </c>
      <c r="M107" s="103" t="e">
        <f t="shared" si="7"/>
        <v>#N/A</v>
      </c>
      <c r="N107" s="101" t="e">
        <f t="shared" si="5"/>
        <v>#N/A</v>
      </c>
      <c r="O107" s="101" t="e">
        <f t="shared" si="8"/>
        <v>#N/A</v>
      </c>
    </row>
    <row r="108" spans="1:15" ht="12.6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2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4"/>
      <c r="K108" s="47" t="e">
        <f>VLOOKUP(J108,'Species List'!$H$1:$J$9,2,FALSE)</f>
        <v>#N/A</v>
      </c>
      <c r="L108" s="47" t="e">
        <f>VLOOKUP(K108,'Species List'!$I$1:$N$8,2,FALSE)</f>
        <v>#N/A</v>
      </c>
      <c r="M108" s="103" t="e">
        <f t="shared" si="7"/>
        <v>#N/A</v>
      </c>
      <c r="N108" s="101" t="e">
        <f t="shared" si="5"/>
        <v>#N/A</v>
      </c>
      <c r="O108" s="101" t="e">
        <f t="shared" si="8"/>
        <v>#N/A</v>
      </c>
    </row>
    <row r="109" spans="1:15" ht="12.6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2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4"/>
      <c r="K109" s="47" t="e">
        <f>VLOOKUP(J109,'Species List'!$H$1:$J$9,2,FALSE)</f>
        <v>#N/A</v>
      </c>
      <c r="L109" s="47" t="e">
        <f>VLOOKUP(K109,'Species List'!$I$1:$N$8,2,FALSE)</f>
        <v>#N/A</v>
      </c>
      <c r="M109" s="103" t="e">
        <f t="shared" si="7"/>
        <v>#N/A</v>
      </c>
      <c r="N109" s="101" t="e">
        <f t="shared" si="5"/>
        <v>#N/A</v>
      </c>
      <c r="O109" s="101" t="e">
        <f t="shared" si="8"/>
        <v>#N/A</v>
      </c>
    </row>
    <row r="110" spans="1:15" ht="12.6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2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4"/>
      <c r="K110" s="47" t="e">
        <f>VLOOKUP(J110,'Species List'!$H$1:$J$9,2,FALSE)</f>
        <v>#N/A</v>
      </c>
      <c r="L110" s="47" t="e">
        <f>VLOOKUP(K110,'Species List'!$I$1:$N$8,2,FALSE)</f>
        <v>#N/A</v>
      </c>
      <c r="M110" s="103" t="e">
        <f t="shared" si="7"/>
        <v>#N/A</v>
      </c>
      <c r="N110" s="101" t="e">
        <f t="shared" si="5"/>
        <v>#N/A</v>
      </c>
      <c r="O110" s="101" t="e">
        <f t="shared" si="8"/>
        <v>#N/A</v>
      </c>
    </row>
    <row r="111" spans="1:15" ht="12.6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2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4"/>
      <c r="K111" s="47" t="e">
        <f>VLOOKUP(J111,'Species List'!$H$1:$J$9,2,FALSE)</f>
        <v>#N/A</v>
      </c>
      <c r="L111" s="47" t="e">
        <f>VLOOKUP(K111,'Species List'!$I$1:$N$8,2,FALSE)</f>
        <v>#N/A</v>
      </c>
      <c r="M111" s="103" t="e">
        <f t="shared" si="7"/>
        <v>#N/A</v>
      </c>
      <c r="N111" s="101" t="e">
        <f t="shared" si="5"/>
        <v>#N/A</v>
      </c>
      <c r="O111" s="101" t="e">
        <f t="shared" si="8"/>
        <v>#N/A</v>
      </c>
    </row>
    <row r="112" spans="1:15" ht="12.6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2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4"/>
      <c r="K112" s="47" t="e">
        <f>VLOOKUP(J112,'Species List'!$H$1:$J$9,2,FALSE)</f>
        <v>#N/A</v>
      </c>
      <c r="L112" s="47" t="e">
        <f>VLOOKUP(K112,'Species List'!$I$1:$N$8,2,FALSE)</f>
        <v>#N/A</v>
      </c>
      <c r="M112" s="103" t="e">
        <f t="shared" si="7"/>
        <v>#N/A</v>
      </c>
      <c r="N112" s="101" t="e">
        <f t="shared" si="5"/>
        <v>#N/A</v>
      </c>
      <c r="O112" s="101" t="e">
        <f t="shared" si="8"/>
        <v>#N/A</v>
      </c>
    </row>
    <row r="113" spans="1:15" ht="12.6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2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4"/>
      <c r="K113" s="47" t="e">
        <f>VLOOKUP(J113,'Species List'!$H$1:$J$9,2,FALSE)</f>
        <v>#N/A</v>
      </c>
      <c r="L113" s="47" t="e">
        <f>VLOOKUP(K113,'Species List'!$I$1:$N$8,2,FALSE)</f>
        <v>#N/A</v>
      </c>
      <c r="M113" s="103" t="e">
        <f t="shared" si="7"/>
        <v>#N/A</v>
      </c>
      <c r="N113" s="101" t="e">
        <f t="shared" si="5"/>
        <v>#N/A</v>
      </c>
      <c r="O113" s="101" t="e">
        <f t="shared" si="8"/>
        <v>#N/A</v>
      </c>
    </row>
    <row r="114" spans="1:15" ht="12.6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2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4"/>
      <c r="K114" s="47" t="e">
        <f>VLOOKUP(J114,'Species List'!$H$1:$J$9,2,FALSE)</f>
        <v>#N/A</v>
      </c>
      <c r="L114" s="47" t="e">
        <f>VLOOKUP(K114,'Species List'!$I$1:$N$8,2,FALSE)</f>
        <v>#N/A</v>
      </c>
      <c r="M114" s="103" t="e">
        <f t="shared" si="7"/>
        <v>#N/A</v>
      </c>
      <c r="N114" s="101" t="e">
        <f t="shared" si="5"/>
        <v>#N/A</v>
      </c>
      <c r="O114" s="101" t="e">
        <f t="shared" si="8"/>
        <v>#N/A</v>
      </c>
    </row>
    <row r="115" spans="1:15" ht="12.6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2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4"/>
      <c r="K115" s="47" t="e">
        <f>VLOOKUP(J115,'Species List'!$H$1:$J$9,2,FALSE)</f>
        <v>#N/A</v>
      </c>
      <c r="L115" s="47" t="e">
        <f>VLOOKUP(K115,'Species List'!$I$1:$N$8,2,FALSE)</f>
        <v>#N/A</v>
      </c>
      <c r="M115" s="103" t="e">
        <f t="shared" si="7"/>
        <v>#N/A</v>
      </c>
      <c r="N115" s="101" t="e">
        <f t="shared" si="5"/>
        <v>#N/A</v>
      </c>
      <c r="O115" s="101" t="e">
        <f t="shared" si="8"/>
        <v>#N/A</v>
      </c>
    </row>
    <row r="116" spans="1:15" ht="12.6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2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4"/>
      <c r="K116" s="47" t="e">
        <f>VLOOKUP(J116,'Species List'!$H$1:$J$9,2,FALSE)</f>
        <v>#N/A</v>
      </c>
      <c r="L116" s="47" t="e">
        <f>VLOOKUP(K116,'Species List'!$I$1:$N$8,2,FALSE)</f>
        <v>#N/A</v>
      </c>
      <c r="M116" s="103" t="e">
        <f t="shared" si="7"/>
        <v>#N/A</v>
      </c>
      <c r="N116" s="101" t="e">
        <f t="shared" si="5"/>
        <v>#N/A</v>
      </c>
      <c r="O116" s="101" t="e">
        <f t="shared" si="8"/>
        <v>#N/A</v>
      </c>
    </row>
    <row r="117" spans="1:15" ht="12.6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2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4"/>
      <c r="K117" s="47" t="e">
        <f>VLOOKUP(J117,'Species List'!$H$1:$J$9,2,FALSE)</f>
        <v>#N/A</v>
      </c>
      <c r="L117" s="47" t="e">
        <f>VLOOKUP(K117,'Species List'!$I$1:$N$8,2,FALSE)</f>
        <v>#N/A</v>
      </c>
      <c r="M117" s="103" t="e">
        <f t="shared" si="7"/>
        <v>#N/A</v>
      </c>
      <c r="N117" s="101" t="e">
        <f t="shared" si="5"/>
        <v>#N/A</v>
      </c>
      <c r="O117" s="101" t="e">
        <f t="shared" si="8"/>
        <v>#N/A</v>
      </c>
    </row>
    <row r="118" spans="1:15" ht="12.6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2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4"/>
      <c r="K118" s="47" t="e">
        <f>VLOOKUP(J118,'Species List'!$H$1:$J$9,2,FALSE)</f>
        <v>#N/A</v>
      </c>
      <c r="L118" s="47" t="e">
        <f>VLOOKUP(K118,'Species List'!$I$1:$N$8,2,FALSE)</f>
        <v>#N/A</v>
      </c>
      <c r="M118" s="103" t="e">
        <f t="shared" si="7"/>
        <v>#N/A</v>
      </c>
      <c r="N118" s="101" t="e">
        <f t="shared" si="5"/>
        <v>#N/A</v>
      </c>
      <c r="O118" s="101" t="e">
        <f t="shared" si="8"/>
        <v>#N/A</v>
      </c>
    </row>
    <row r="119" spans="1:15" ht="12.6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2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4"/>
      <c r="K119" s="47" t="e">
        <f>VLOOKUP(J119,'Species List'!$H$1:$J$9,2,FALSE)</f>
        <v>#N/A</v>
      </c>
      <c r="L119" s="47" t="e">
        <f>VLOOKUP(K119,'Species List'!$I$1:$N$8,2,FALSE)</f>
        <v>#N/A</v>
      </c>
      <c r="M119" s="103" t="e">
        <f t="shared" si="7"/>
        <v>#N/A</v>
      </c>
      <c r="N119" s="101" t="e">
        <f t="shared" si="5"/>
        <v>#N/A</v>
      </c>
      <c r="O119" s="101" t="e">
        <f t="shared" si="8"/>
        <v>#N/A</v>
      </c>
    </row>
    <row r="120" spans="1:15" ht="12.6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2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4"/>
      <c r="K120" s="47" t="e">
        <f>VLOOKUP(J120,'Species List'!$H$1:$J$9,2,FALSE)</f>
        <v>#N/A</v>
      </c>
      <c r="L120" s="47" t="e">
        <f>VLOOKUP(K120,'Species List'!$I$1:$N$8,2,FALSE)</f>
        <v>#N/A</v>
      </c>
      <c r="M120" s="103" t="e">
        <f t="shared" si="7"/>
        <v>#N/A</v>
      </c>
      <c r="N120" s="101" t="e">
        <f t="shared" si="5"/>
        <v>#N/A</v>
      </c>
      <c r="O120" s="101" t="e">
        <f t="shared" si="8"/>
        <v>#N/A</v>
      </c>
    </row>
    <row r="121" spans="1:15" ht="12.6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2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4"/>
      <c r="K121" s="47" t="e">
        <f>VLOOKUP(J121,'Species List'!$H$1:$J$9,2,FALSE)</f>
        <v>#N/A</v>
      </c>
      <c r="L121" s="47" t="e">
        <f>VLOOKUP(K121,'Species List'!$I$1:$N$8,2,FALSE)</f>
        <v>#N/A</v>
      </c>
      <c r="M121" s="103" t="e">
        <f t="shared" si="7"/>
        <v>#N/A</v>
      </c>
      <c r="N121" s="101" t="e">
        <f t="shared" si="5"/>
        <v>#N/A</v>
      </c>
      <c r="O121" s="101" t="e">
        <f t="shared" si="8"/>
        <v>#N/A</v>
      </c>
    </row>
    <row r="122" spans="1:15" ht="12.6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2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4"/>
      <c r="K122" s="47" t="e">
        <f>VLOOKUP(J122,'Species List'!$H$1:$J$9,2,FALSE)</f>
        <v>#N/A</v>
      </c>
      <c r="L122" s="47" t="e">
        <f>VLOOKUP(K122,'Species List'!$I$1:$N$8,2,FALSE)</f>
        <v>#N/A</v>
      </c>
      <c r="M122" s="103" t="e">
        <f t="shared" si="7"/>
        <v>#N/A</v>
      </c>
      <c r="N122" s="101" t="e">
        <f t="shared" si="5"/>
        <v>#N/A</v>
      </c>
      <c r="O122" s="101" t="e">
        <f t="shared" si="8"/>
        <v>#N/A</v>
      </c>
    </row>
    <row r="123" spans="1:15" ht="12.6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2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4"/>
      <c r="K123" s="47" t="e">
        <f>VLOOKUP(J123,'Species List'!$H$1:$J$9,2,FALSE)</f>
        <v>#N/A</v>
      </c>
      <c r="L123" s="47" t="e">
        <f>VLOOKUP(K123,'Species List'!$I$1:$N$8,2,FALSE)</f>
        <v>#N/A</v>
      </c>
      <c r="M123" s="103" t="e">
        <f t="shared" si="7"/>
        <v>#N/A</v>
      </c>
      <c r="N123" s="101" t="e">
        <f t="shared" si="5"/>
        <v>#N/A</v>
      </c>
      <c r="O123" s="101" t="e">
        <f t="shared" si="8"/>
        <v>#N/A</v>
      </c>
    </row>
    <row r="124" spans="1:15" ht="12.6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2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4"/>
      <c r="K124" s="47" t="e">
        <f>VLOOKUP(J124,'Species List'!$H$1:$J$9,2,FALSE)</f>
        <v>#N/A</v>
      </c>
      <c r="L124" s="47" t="e">
        <f>VLOOKUP(K124,'Species List'!$I$1:$N$8,2,FALSE)</f>
        <v>#N/A</v>
      </c>
      <c r="M124" s="103" t="e">
        <f t="shared" si="7"/>
        <v>#N/A</v>
      </c>
      <c r="N124" s="101" t="e">
        <f t="shared" si="5"/>
        <v>#N/A</v>
      </c>
      <c r="O124" s="101" t="e">
        <f t="shared" si="8"/>
        <v>#N/A</v>
      </c>
    </row>
    <row r="125" spans="1:15" ht="12.6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2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4"/>
      <c r="K125" s="47" t="e">
        <f>VLOOKUP(J125,'Species List'!$H$1:$J$9,2,FALSE)</f>
        <v>#N/A</v>
      </c>
      <c r="L125" s="47" t="e">
        <f>VLOOKUP(K125,'Species List'!$I$1:$N$8,2,FALSE)</f>
        <v>#N/A</v>
      </c>
      <c r="M125" s="103" t="e">
        <f t="shared" si="7"/>
        <v>#N/A</v>
      </c>
      <c r="N125" s="101" t="e">
        <f t="shared" si="5"/>
        <v>#N/A</v>
      </c>
      <c r="O125" s="101" t="e">
        <f t="shared" si="8"/>
        <v>#N/A</v>
      </c>
    </row>
    <row r="126" spans="1:15" ht="12.6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2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4"/>
      <c r="K126" s="47" t="e">
        <f>VLOOKUP(J126,'Species List'!$H$1:$J$9,2,FALSE)</f>
        <v>#N/A</v>
      </c>
      <c r="L126" s="47" t="e">
        <f>VLOOKUP(K126,'Species List'!$I$1:$N$8,2,FALSE)</f>
        <v>#N/A</v>
      </c>
      <c r="M126" s="103" t="e">
        <f t="shared" si="7"/>
        <v>#N/A</v>
      </c>
      <c r="N126" s="101" t="e">
        <f t="shared" si="5"/>
        <v>#N/A</v>
      </c>
      <c r="O126" s="101" t="e">
        <f t="shared" si="8"/>
        <v>#N/A</v>
      </c>
    </row>
    <row r="127" spans="1:15" ht="12.6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2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4"/>
      <c r="K127" s="47" t="e">
        <f>VLOOKUP(J127,'Species List'!$H$1:$J$9,2,FALSE)</f>
        <v>#N/A</v>
      </c>
      <c r="L127" s="47" t="e">
        <f>VLOOKUP(K127,'Species List'!$I$1:$N$8,2,FALSE)</f>
        <v>#N/A</v>
      </c>
      <c r="M127" s="103" t="e">
        <f t="shared" si="7"/>
        <v>#N/A</v>
      </c>
      <c r="N127" s="101" t="e">
        <f t="shared" si="5"/>
        <v>#N/A</v>
      </c>
      <c r="O127" s="101" t="e">
        <f t="shared" si="8"/>
        <v>#N/A</v>
      </c>
    </row>
    <row r="128" spans="1:15" ht="12.6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2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4"/>
      <c r="K128" s="47" t="e">
        <f>VLOOKUP(J128,'Species List'!$H$1:$J$9,2,FALSE)</f>
        <v>#N/A</v>
      </c>
      <c r="L128" s="47" t="e">
        <f>VLOOKUP(K128,'Species List'!$I$1:$N$8,2,FALSE)</f>
        <v>#N/A</v>
      </c>
      <c r="M128" s="103" t="e">
        <f t="shared" si="7"/>
        <v>#N/A</v>
      </c>
      <c r="N128" s="101" t="e">
        <f t="shared" si="5"/>
        <v>#N/A</v>
      </c>
      <c r="O128" s="101" t="e">
        <f t="shared" si="8"/>
        <v>#N/A</v>
      </c>
    </row>
    <row r="129" spans="1:15" ht="12.6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2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4"/>
      <c r="K129" s="47" t="e">
        <f>VLOOKUP(J129,'Species List'!$H$1:$J$9,2,FALSE)</f>
        <v>#N/A</v>
      </c>
      <c r="L129" s="47" t="e">
        <f>VLOOKUP(K129,'Species List'!$I$1:$N$8,2,FALSE)</f>
        <v>#N/A</v>
      </c>
      <c r="M129" s="103" t="e">
        <f t="shared" si="7"/>
        <v>#N/A</v>
      </c>
      <c r="N129" s="101" t="e">
        <f t="shared" si="5"/>
        <v>#N/A</v>
      </c>
      <c r="O129" s="101" t="e">
        <f t="shared" si="8"/>
        <v>#N/A</v>
      </c>
    </row>
    <row r="130" spans="1:15" ht="12.6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2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4"/>
      <c r="K130" s="47" t="e">
        <f>VLOOKUP(J130,'Species List'!$H$1:$J$9,2,FALSE)</f>
        <v>#N/A</v>
      </c>
      <c r="L130" s="47" t="e">
        <f>VLOOKUP(K130,'Species List'!$I$1:$N$8,2,FALSE)</f>
        <v>#N/A</v>
      </c>
      <c r="M130" s="103" t="e">
        <f t="shared" si="7"/>
        <v>#N/A</v>
      </c>
      <c r="N130" s="101" t="e">
        <f t="shared" si="5"/>
        <v>#N/A</v>
      </c>
      <c r="O130" s="101" t="e">
        <f t="shared" si="8"/>
        <v>#N/A</v>
      </c>
    </row>
    <row r="131" spans="1:15" ht="12.6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2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4"/>
      <c r="K131" s="47" t="e">
        <f>VLOOKUP(J131,'Species List'!$H$1:$J$9,2,FALSE)</f>
        <v>#N/A</v>
      </c>
      <c r="L131" s="47" t="e">
        <f>VLOOKUP(K131,'Species List'!$I$1:$N$8,2,FALSE)</f>
        <v>#N/A</v>
      </c>
      <c r="M131" s="103" t="e">
        <f t="shared" si="7"/>
        <v>#N/A</v>
      </c>
      <c r="N131" s="101" t="e">
        <f t="shared" si="5"/>
        <v>#N/A</v>
      </c>
      <c r="O131" s="101" t="e">
        <f t="shared" si="8"/>
        <v>#N/A</v>
      </c>
    </row>
    <row r="132" spans="1:15" ht="12.6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2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4"/>
      <c r="K132" s="47" t="e">
        <f>VLOOKUP(J132,'Species List'!$H$1:$J$9,2,FALSE)</f>
        <v>#N/A</v>
      </c>
      <c r="L132" s="47" t="e">
        <f>VLOOKUP(K132,'Species List'!$I$1:$N$8,2,FALSE)</f>
        <v>#N/A</v>
      </c>
      <c r="M132" s="103" t="e">
        <f t="shared" si="7"/>
        <v>#N/A</v>
      </c>
      <c r="N132" s="101" t="e">
        <f t="shared" si="5"/>
        <v>#N/A</v>
      </c>
      <c r="O132" s="101" t="e">
        <f t="shared" si="8"/>
        <v>#N/A</v>
      </c>
    </row>
    <row r="133" spans="1:15" ht="12.6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2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4"/>
      <c r="K133" s="47" t="e">
        <f>VLOOKUP(J133,'Species List'!$H$1:$J$9,2,FALSE)</f>
        <v>#N/A</v>
      </c>
      <c r="L133" s="47" t="e">
        <f>VLOOKUP(K133,'Species List'!$I$1:$N$8,2,FALSE)</f>
        <v>#N/A</v>
      </c>
      <c r="M133" s="103" t="e">
        <f t="shared" si="7"/>
        <v>#N/A</v>
      </c>
      <c r="N133" s="101" t="e">
        <f t="shared" si="5"/>
        <v>#N/A</v>
      </c>
      <c r="O133" s="101" t="e">
        <f t="shared" si="8"/>
        <v>#N/A</v>
      </c>
    </row>
    <row r="134" spans="1:15" ht="12.6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2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4"/>
      <c r="K134" s="47" t="e">
        <f>VLOOKUP(J134,'Species List'!$H$1:$J$9,2,FALSE)</f>
        <v>#N/A</v>
      </c>
      <c r="L134" s="47" t="e">
        <f>VLOOKUP(K134,'Species List'!$I$1:$N$8,2,FALSE)</f>
        <v>#N/A</v>
      </c>
      <c r="M134" s="103" t="e">
        <f t="shared" si="7"/>
        <v>#N/A</v>
      </c>
      <c r="N134" s="101" t="e">
        <f t="shared" si="5"/>
        <v>#N/A</v>
      </c>
      <c r="O134" s="101" t="e">
        <f t="shared" si="8"/>
        <v>#N/A</v>
      </c>
    </row>
    <row r="135" spans="1:15" ht="12.6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2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4"/>
      <c r="K135" s="47" t="e">
        <f>VLOOKUP(J135,'Species List'!$H$1:$J$9,2,FALSE)</f>
        <v>#N/A</v>
      </c>
      <c r="L135" s="47" t="e">
        <f>VLOOKUP(K135,'Species List'!$I$1:$N$8,2,FALSE)</f>
        <v>#N/A</v>
      </c>
      <c r="M135" s="103" t="e">
        <f t="shared" si="7"/>
        <v>#N/A</v>
      </c>
      <c r="N135" s="101" t="e">
        <f t="shared" si="5"/>
        <v>#N/A</v>
      </c>
      <c r="O135" s="101" t="e">
        <f t="shared" si="8"/>
        <v>#N/A</v>
      </c>
    </row>
    <row r="136" spans="1:15" ht="12.6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2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4"/>
      <c r="K136" s="47" t="e">
        <f>VLOOKUP(J136,'Species List'!$H$1:$J$9,2,FALSE)</f>
        <v>#N/A</v>
      </c>
      <c r="L136" s="47" t="e">
        <f>VLOOKUP(K136,'Species List'!$I$1:$N$8,2,FALSE)</f>
        <v>#N/A</v>
      </c>
      <c r="M136" s="103" t="e">
        <f t="shared" si="7"/>
        <v>#N/A</v>
      </c>
      <c r="N136" s="101" t="e">
        <f t="shared" si="5"/>
        <v>#N/A</v>
      </c>
      <c r="O136" s="101" t="e">
        <f t="shared" si="8"/>
        <v>#N/A</v>
      </c>
    </row>
    <row r="137" spans="1:15" ht="12.6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2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4"/>
      <c r="K137" s="47" t="e">
        <f>VLOOKUP(J137,'Species List'!$H$1:$J$9,2,FALSE)</f>
        <v>#N/A</v>
      </c>
      <c r="L137" s="47" t="e">
        <f>VLOOKUP(K137,'Species List'!$I$1:$N$8,2,FALSE)</f>
        <v>#N/A</v>
      </c>
      <c r="M137" s="103" t="e">
        <f t="shared" si="7"/>
        <v>#N/A</v>
      </c>
      <c r="N137" s="101" t="e">
        <f t="shared" si="5"/>
        <v>#N/A</v>
      </c>
      <c r="O137" s="101" t="e">
        <f t="shared" si="8"/>
        <v>#N/A</v>
      </c>
    </row>
    <row r="138" spans="1:15" ht="12.6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2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4"/>
      <c r="K138" s="47" t="e">
        <f>VLOOKUP(J138,'Species List'!$H$1:$J$9,2,FALSE)</f>
        <v>#N/A</v>
      </c>
      <c r="L138" s="47" t="e">
        <f>VLOOKUP(K138,'Species List'!$I$1:$N$8,2,FALSE)</f>
        <v>#N/A</v>
      </c>
      <c r="M138" s="103" t="e">
        <f t="shared" si="7"/>
        <v>#N/A</v>
      </c>
      <c r="N138" s="101" t="e">
        <f t="shared" si="5"/>
        <v>#N/A</v>
      </c>
      <c r="O138" s="101" t="e">
        <f t="shared" si="8"/>
        <v>#N/A</v>
      </c>
    </row>
    <row r="139" spans="1:15" ht="12.6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2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4"/>
      <c r="K139" s="47" t="e">
        <f>VLOOKUP(J139,'Species List'!$H$1:$J$9,2,FALSE)</f>
        <v>#N/A</v>
      </c>
      <c r="L139" s="47" t="e">
        <f>VLOOKUP(K139,'Species List'!$I$1:$N$8,2,FALSE)</f>
        <v>#N/A</v>
      </c>
      <c r="M139" s="103" t="e">
        <f t="shared" si="7"/>
        <v>#N/A</v>
      </c>
      <c r="N139" s="101" t="e">
        <f t="shared" si="5"/>
        <v>#N/A</v>
      </c>
      <c r="O139" s="101" t="e">
        <f t="shared" si="8"/>
        <v>#N/A</v>
      </c>
    </row>
    <row r="140" spans="1:15" ht="12.6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2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4"/>
      <c r="K140" s="47" t="e">
        <f>VLOOKUP(J140,'Species List'!$H$1:$J$9,2,FALSE)</f>
        <v>#N/A</v>
      </c>
      <c r="L140" s="47" t="e">
        <f>VLOOKUP(K140,'Species List'!$I$1:$N$8,2,FALSE)</f>
        <v>#N/A</v>
      </c>
      <c r="M140" s="103" t="e">
        <f t="shared" si="7"/>
        <v>#N/A</v>
      </c>
      <c r="N140" s="101" t="e">
        <f t="shared" ref="N140:N149" si="9">L140/$L$151</f>
        <v>#N/A</v>
      </c>
      <c r="O140" s="101" t="e">
        <f t="shared" si="8"/>
        <v>#N/A</v>
      </c>
    </row>
    <row r="141" spans="1:15" ht="12.6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2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4"/>
      <c r="K141" s="47" t="e">
        <f>VLOOKUP(J141,'Species List'!$H$1:$J$9,2,FALSE)</f>
        <v>#N/A</v>
      </c>
      <c r="L141" s="47" t="e">
        <f>VLOOKUP(K141,'Species List'!$I$1:$N$8,2,FALSE)</f>
        <v>#N/A</v>
      </c>
      <c r="M141" s="103" t="e">
        <f t="shared" ref="M141:M150" si="11">VALUE(L141)</f>
        <v>#N/A</v>
      </c>
      <c r="N141" s="101" t="e">
        <f t="shared" si="9"/>
        <v>#N/A</v>
      </c>
      <c r="O141" s="101" t="e">
        <f t="shared" ref="O141:O150" si="12">D141*N141</f>
        <v>#N/A</v>
      </c>
    </row>
    <row r="142" spans="1:15" ht="12.6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2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4"/>
      <c r="K142" s="47" t="e">
        <f>VLOOKUP(J142,'Species List'!$H$1:$J$9,2,FALSE)</f>
        <v>#N/A</v>
      </c>
      <c r="L142" s="47" t="e">
        <f>VLOOKUP(K142,'Species List'!$I$1:$N$8,2,FALSE)</f>
        <v>#N/A</v>
      </c>
      <c r="M142" s="103" t="e">
        <f t="shared" si="11"/>
        <v>#N/A</v>
      </c>
      <c r="N142" s="101" t="e">
        <f t="shared" si="9"/>
        <v>#N/A</v>
      </c>
      <c r="O142" s="101" t="e">
        <f t="shared" si="12"/>
        <v>#N/A</v>
      </c>
    </row>
    <row r="143" spans="1:15" ht="12.6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2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4"/>
      <c r="K143" s="47" t="e">
        <f>VLOOKUP(J143,'Species List'!$H$1:$J$9,2,FALSE)</f>
        <v>#N/A</v>
      </c>
      <c r="L143" s="47" t="e">
        <f>VLOOKUP(K143,'Species List'!$I$1:$N$8,2,FALSE)</f>
        <v>#N/A</v>
      </c>
      <c r="M143" s="103" t="e">
        <f t="shared" si="11"/>
        <v>#N/A</v>
      </c>
      <c r="N143" s="101" t="e">
        <f t="shared" si="9"/>
        <v>#N/A</v>
      </c>
      <c r="O143" s="101" t="e">
        <f t="shared" si="12"/>
        <v>#N/A</v>
      </c>
    </row>
    <row r="144" spans="1:15" ht="12.6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2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4"/>
      <c r="K144" s="47" t="e">
        <f>VLOOKUP(J144,'Species List'!$H$1:$J$9,2,FALSE)</f>
        <v>#N/A</v>
      </c>
      <c r="L144" s="47" t="e">
        <f>VLOOKUP(K144,'Species List'!$I$1:$N$8,2,FALSE)</f>
        <v>#N/A</v>
      </c>
      <c r="M144" s="103" t="e">
        <f t="shared" si="11"/>
        <v>#N/A</v>
      </c>
      <c r="N144" s="101" t="e">
        <f t="shared" si="9"/>
        <v>#N/A</v>
      </c>
      <c r="O144" s="101" t="e">
        <f t="shared" si="12"/>
        <v>#N/A</v>
      </c>
    </row>
    <row r="145" spans="1:15" ht="12.6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2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4"/>
      <c r="K145" s="47" t="e">
        <f>VLOOKUP(J145,'Species List'!$H$1:$J$9,2,FALSE)</f>
        <v>#N/A</v>
      </c>
      <c r="L145" s="47" t="e">
        <f>VLOOKUP(K145,'Species List'!$I$1:$N$8,2,FALSE)</f>
        <v>#N/A</v>
      </c>
      <c r="M145" s="103" t="e">
        <f t="shared" si="11"/>
        <v>#N/A</v>
      </c>
      <c r="N145" s="101" t="e">
        <f t="shared" si="9"/>
        <v>#N/A</v>
      </c>
      <c r="O145" s="101" t="e">
        <f t="shared" si="12"/>
        <v>#N/A</v>
      </c>
    </row>
    <row r="146" spans="1:15" ht="12.6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2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4"/>
      <c r="K146" s="47" t="e">
        <f>VLOOKUP(J146,'Species List'!$H$1:$J$9,2,FALSE)</f>
        <v>#N/A</v>
      </c>
      <c r="L146" s="47" t="e">
        <f>VLOOKUP(K146,'Species List'!$I$1:$N$8,2,FALSE)</f>
        <v>#N/A</v>
      </c>
      <c r="M146" s="103" t="e">
        <f t="shared" si="11"/>
        <v>#N/A</v>
      </c>
      <c r="N146" s="101" t="e">
        <f t="shared" si="9"/>
        <v>#N/A</v>
      </c>
      <c r="O146" s="101" t="e">
        <f t="shared" si="12"/>
        <v>#N/A</v>
      </c>
    </row>
    <row r="147" spans="1:15" ht="12.6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2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4"/>
      <c r="K147" s="47" t="e">
        <f>VLOOKUP(J147,'Species List'!$H$1:$J$9,2,FALSE)</f>
        <v>#N/A</v>
      </c>
      <c r="L147" s="47" t="e">
        <f>VLOOKUP(K147,'Species List'!$I$1:$N$8,2,FALSE)</f>
        <v>#N/A</v>
      </c>
      <c r="M147" s="103" t="e">
        <f t="shared" si="11"/>
        <v>#N/A</v>
      </c>
      <c r="N147" s="101" t="e">
        <f t="shared" si="9"/>
        <v>#N/A</v>
      </c>
      <c r="O147" s="101" t="e">
        <f t="shared" si="12"/>
        <v>#N/A</v>
      </c>
    </row>
    <row r="148" spans="1:15" ht="12.6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2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4"/>
      <c r="K148" s="47" t="e">
        <f>VLOOKUP(J148,'Species List'!$H$1:$J$9,2,FALSE)</f>
        <v>#N/A</v>
      </c>
      <c r="L148" s="47" t="e">
        <f>VLOOKUP(K148,'Species List'!$I$1:$N$8,2,FALSE)</f>
        <v>#N/A</v>
      </c>
      <c r="M148" s="103" t="e">
        <f t="shared" si="11"/>
        <v>#N/A</v>
      </c>
      <c r="N148" s="101" t="e">
        <f t="shared" si="9"/>
        <v>#N/A</v>
      </c>
      <c r="O148" s="101" t="e">
        <f t="shared" si="12"/>
        <v>#N/A</v>
      </c>
    </row>
    <row r="149" spans="1:15" ht="12.6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2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4"/>
      <c r="K149" s="47" t="e">
        <f>VLOOKUP(J149,'Species List'!$H$1:$J$9,2,FALSE)</f>
        <v>#N/A</v>
      </c>
      <c r="L149" s="47" t="e">
        <f>VLOOKUP(K149,'Species List'!$I$1:$N$8,2,FALSE)</f>
        <v>#N/A</v>
      </c>
      <c r="M149" s="103" t="e">
        <f t="shared" si="11"/>
        <v>#N/A</v>
      </c>
      <c r="N149" s="101" t="e">
        <f t="shared" si="9"/>
        <v>#N/A</v>
      </c>
      <c r="O149" s="101" t="e">
        <f t="shared" si="12"/>
        <v>#N/A</v>
      </c>
    </row>
    <row r="150" spans="1:15" ht="13.15" thickBot="1" x14ac:dyDescent="0.25">
      <c r="A150" s="95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2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5"/>
      <c r="K150" s="64" t="e">
        <f>VLOOKUP(J150,'Species List'!$H$1:$J$9,2,FALSE)</f>
        <v>#N/A</v>
      </c>
      <c r="L150" s="64" t="e">
        <f>VLOOKUP(K150,'Species List'!$I$1:$N$8,2,FALSE)</f>
        <v>#N/A</v>
      </c>
      <c r="M150" s="103" t="e">
        <f t="shared" si="11"/>
        <v>#N/A</v>
      </c>
      <c r="N150" s="101" t="e">
        <f>L150/$L$151</f>
        <v>#N/A</v>
      </c>
      <c r="O150" s="101" t="e">
        <f t="shared" si="12"/>
        <v>#N/A</v>
      </c>
    </row>
    <row r="151" spans="1:15" ht="13.9" thickTop="1" thickBot="1" x14ac:dyDescent="0.25">
      <c r="I151" s="145" t="s">
        <v>5387</v>
      </c>
      <c r="J151" s="146"/>
      <c r="K151" s="147"/>
      <c r="L151" s="63">
        <f>SUMIF(L10:L150,"&gt;=0")</f>
        <v>30.5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75" x14ac:dyDescent="0.2"/>
  <cols>
    <col min="1" max="1" width="41.625" customWidth="1"/>
    <col min="2" max="2" width="10.875" style="88" bestFit="1" customWidth="1"/>
    <col min="3" max="3" width="10.875" style="88" customWidth="1"/>
    <col min="4" max="4" width="11.875" style="88" bestFit="1" customWidth="1"/>
    <col min="5" max="5" width="10.875" style="88" customWidth="1"/>
    <col min="6" max="6" width="11.875" bestFit="1" customWidth="1"/>
  </cols>
  <sheetData>
    <row r="1" spans="1:6" ht="27.75" thickBot="1" x14ac:dyDescent="0.4">
      <c r="A1" s="148" t="s">
        <v>4840</v>
      </c>
      <c r="B1" s="148"/>
      <c r="C1" s="148"/>
      <c r="D1" s="148"/>
      <c r="E1" s="148"/>
      <c r="F1" s="148"/>
    </row>
    <row r="2" spans="1:6" s="31" customFormat="1" ht="24" customHeight="1" thickTop="1" thickBot="1" x14ac:dyDescent="0.4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25">
      <c r="A3" s="52" t="s">
        <v>4841</v>
      </c>
      <c r="B3" s="97"/>
      <c r="C3" s="97"/>
      <c r="D3" s="97"/>
      <c r="E3" s="97"/>
      <c r="F3" s="98"/>
    </row>
    <row r="4" spans="1:6" ht="18" x14ac:dyDescent="0.25">
      <c r="A4" s="53" t="s">
        <v>5421</v>
      </c>
      <c r="B4" s="105">
        <f>COUNTIF(Woody!$F$10:$F$129,"Native")</f>
        <v>21</v>
      </c>
      <c r="C4" s="105">
        <f>COUNTIF(Forbs!$F$10:$F$148,"Native")</f>
        <v>31</v>
      </c>
      <c r="D4" s="105">
        <f>COUNTIF(Grasses!$F$10:$F$149,"Native")</f>
        <v>5</v>
      </c>
      <c r="E4" s="105">
        <f>AVERAGE(B4:D4)</f>
        <v>19</v>
      </c>
      <c r="F4" s="105">
        <f>SUM(B4:D4)</f>
        <v>57</v>
      </c>
    </row>
    <row r="5" spans="1:6" ht="18" x14ac:dyDescent="0.25">
      <c r="A5" s="53" t="s">
        <v>4845</v>
      </c>
      <c r="B5" s="105">
        <f>COUNTIF(Woody!$F10:$F179,"Introduced")</f>
        <v>3</v>
      </c>
      <c r="C5" s="105">
        <f>COUNTIF(Forbs!$F10:$F199,"Introduced")</f>
        <v>4</v>
      </c>
      <c r="D5" s="105">
        <f>COUNTIF(Grasses!$F10:$F199,"Introduced")</f>
        <v>1</v>
      </c>
      <c r="E5" s="105">
        <f t="shared" ref="E5:E6" si="0">AVERAGE(B5:D5)</f>
        <v>2.6666666666666665</v>
      </c>
      <c r="F5" s="105">
        <f>SUM(B5:D5)</f>
        <v>8</v>
      </c>
    </row>
    <row r="6" spans="1:6" s="83" customFormat="1" ht="21" x14ac:dyDescent="0.35">
      <c r="A6" s="53" t="s">
        <v>5422</v>
      </c>
      <c r="B6" s="105">
        <f>SUM(B4:B5)</f>
        <v>24</v>
      </c>
      <c r="C6" s="105">
        <f>SUM(C4:C5)</f>
        <v>35</v>
      </c>
      <c r="D6" s="105">
        <f>SUM(D4:D5)</f>
        <v>6</v>
      </c>
      <c r="E6" s="105">
        <f t="shared" si="0"/>
        <v>21.666666666666668</v>
      </c>
      <c r="F6" s="105">
        <f>SUM(B6:D6)</f>
        <v>65</v>
      </c>
    </row>
    <row r="7" spans="1:6" ht="18" x14ac:dyDescent="0.25">
      <c r="A7" s="53" t="s">
        <v>4846</v>
      </c>
      <c r="B7" s="105">
        <f>AVERAGEIF(Woody!D12:D130,"&gt;0")</f>
        <v>3.4761904761904763</v>
      </c>
      <c r="C7" s="105">
        <f>AVERAGEIF(Forbs!D12:D150,"&gt;0")</f>
        <v>3.8666666666666667</v>
      </c>
      <c r="D7" s="105">
        <f>AVERAGEIF(Grasses!D12:D150,"&gt;0")</f>
        <v>4</v>
      </c>
      <c r="E7" s="105">
        <f>AVERAGE(B7:D7)</f>
        <v>3.7809523809523813</v>
      </c>
      <c r="F7" s="105">
        <f>(SUMIF(Woody!D12:D130,"&gt;0")+SUMIF(Forbs!D12:D150,"&gt;0")+SUMIF(Grasses!D12:D150,"&gt;0"))/(COUNTIF(Woody!D12:D130,"&gt;0")+COUNTIF(Forbs!D12:D150,"&gt;0")+COUNTIF(Grasses!D12:D150,"&gt;0"))</f>
        <v>3.736842105263158</v>
      </c>
    </row>
    <row r="8" spans="1:6" s="31" customFormat="1" ht="21" x14ac:dyDescent="0.35">
      <c r="A8" s="53" t="s">
        <v>5423</v>
      </c>
      <c r="B8" s="105">
        <f>AVERAGEIF(Woody!D12:D130,"&gt;=0")</f>
        <v>3.0416666666666665</v>
      </c>
      <c r="C8" s="105">
        <f>AVERAGEIF(Forbs!D12:D150,"&gt;=0")</f>
        <v>3.3142857142857145</v>
      </c>
      <c r="D8" s="105">
        <f>AVERAGEIF(Grasses!D12:D150,"&gt;=0")</f>
        <v>3.4285714285714284</v>
      </c>
      <c r="E8" s="105">
        <f>AVERAGE(B8:D8)</f>
        <v>3.2615079365079365</v>
      </c>
      <c r="F8" s="105">
        <f>(SUMIF(Woody!D12:D130,"&gt;=0")+SUMIF(Forbs!D12:D150,"&gt;=0")+SUMIF(Grasses!D12:D150,"&gt;=0"))/(COUNTIF(Woody!D12:D130,"&gt;=0")+COUNTIF(Forbs!D12:D150,"&gt;=0")+COUNTIF(Grasses!D12:D150,"&gt;=0"))</f>
        <v>3.2272727272727271</v>
      </c>
    </row>
    <row r="9" spans="1:6" ht="18" x14ac:dyDescent="0.25">
      <c r="A9" s="53" t="s">
        <v>4839</v>
      </c>
      <c r="B9" s="105">
        <f>SQRT(B4)*B7</f>
        <v>15.929905987227444</v>
      </c>
      <c r="C9" s="105">
        <f>SQRT(C4)*C7</f>
        <v>21.528688869609418</v>
      </c>
      <c r="D9" s="105">
        <f>SQRT(D4)*D7</f>
        <v>8.9442719099991592</v>
      </c>
      <c r="E9" s="105">
        <f>SQRT(E4)*E7</f>
        <v>16.480789338910931</v>
      </c>
      <c r="F9" s="105">
        <f>SQRT(F4)*F7</f>
        <v>28.212539205485434</v>
      </c>
    </row>
    <row r="10" spans="1:6" s="84" customFormat="1" ht="21" x14ac:dyDescent="0.35">
      <c r="A10" s="53" t="s">
        <v>5424</v>
      </c>
      <c r="B10" s="105">
        <f>SQRT(B6)*B8</f>
        <v>14.901062601930999</v>
      </c>
      <c r="C10" s="105">
        <f>SQRT(C6)*C8</f>
        <v>19.607578709701585</v>
      </c>
      <c r="D10" s="105">
        <f>SQRT(D6)*D8</f>
        <v>8.3982505466851816</v>
      </c>
      <c r="E10" s="105">
        <f>SQRT(E6)*E8</f>
        <v>15.181493243351445</v>
      </c>
      <c r="F10" s="105">
        <f>SQRT(F6)*F8</f>
        <v>26.019104551327136</v>
      </c>
    </row>
    <row r="11" spans="1:6" ht="18" x14ac:dyDescent="0.25">
      <c r="A11" s="53" t="s">
        <v>4847</v>
      </c>
      <c r="B11" s="105">
        <f>SUMIF(Woody!$M$10:$M$130,"&gt;=0")</f>
        <v>235</v>
      </c>
      <c r="C11" s="105">
        <f>SUMIF(Forbs!$M$10:$M$151,"&gt;=0")</f>
        <v>111.5</v>
      </c>
      <c r="D11" s="105">
        <f>SUMIF(Grasses!$M$10:$M$150,"&gt;=0")</f>
        <v>30.5</v>
      </c>
      <c r="E11" s="105">
        <f>AVERAGE(B11:D11)</f>
        <v>125.66666666666667</v>
      </c>
      <c r="F11" s="105">
        <f>SUM(B11:D11)</f>
        <v>377</v>
      </c>
    </row>
    <row r="12" spans="1:6" ht="18" x14ac:dyDescent="0.25">
      <c r="A12" s="53" t="s">
        <v>5388</v>
      </c>
      <c r="B12" s="105">
        <f>SUMIF(Woody!$F$10:$F$130,"Introduced",Woody!$L$10:$L$130)</f>
        <v>18.5</v>
      </c>
      <c r="C12" s="105">
        <f>SUMIF(Forbs!$F$10:$F$151,"Introduced",Forbs!$L$10:$L$151)</f>
        <v>7</v>
      </c>
      <c r="D12" s="105">
        <f>SUMIF(Grasses!$F$10:$F$150,"Introduced",Grasses!$L$10:$L$150)</f>
        <v>3</v>
      </c>
      <c r="E12" s="105">
        <f>AVERAGE(B12:D12)</f>
        <v>9.5</v>
      </c>
      <c r="F12" s="105">
        <f>SUM(B12:D12)</f>
        <v>28.5</v>
      </c>
    </row>
    <row r="13" spans="1:6" ht="18.75" thickBot="1" x14ac:dyDescent="0.3">
      <c r="A13" s="54" t="s">
        <v>4848</v>
      </c>
      <c r="B13" s="106">
        <f>B12/B11</f>
        <v>7.8723404255319152E-2</v>
      </c>
      <c r="C13" s="106">
        <f>C12/C11</f>
        <v>6.2780269058295965E-2</v>
      </c>
      <c r="D13" s="106">
        <f>D12/D11</f>
        <v>9.8360655737704916E-2</v>
      </c>
      <c r="E13" s="106">
        <f>E12/E11</f>
        <v>7.5596816976127315E-2</v>
      </c>
      <c r="F13" s="106">
        <f>F12/F11</f>
        <v>7.5596816976127315E-2</v>
      </c>
    </row>
    <row r="14" spans="1:6" ht="18.75" thickTop="1" x14ac:dyDescent="0.25">
      <c r="A14" s="52"/>
      <c r="B14" s="97"/>
      <c r="C14" s="97"/>
      <c r="D14" s="97"/>
      <c r="E14" s="97"/>
      <c r="F14" s="97"/>
    </row>
    <row r="15" spans="1:6" ht="18" x14ac:dyDescent="0.25">
      <c r="A15" s="53" t="s">
        <v>4842</v>
      </c>
      <c r="B15" s="104">
        <f>SUMIF(Woody!$O$10:$O$130,"&gt;=0")</f>
        <v>3.4936170212765956</v>
      </c>
      <c r="C15" s="104">
        <f>SUMIF(Forbs!$O$10:$O$150,"&gt;=0")</f>
        <v>3.0179372197309413</v>
      </c>
      <c r="D15" s="104">
        <f>SUMIF(Grasses!$O$10:$O$150,"&gt;=0")</f>
        <v>3.442622950819672</v>
      </c>
      <c r="E15" s="104">
        <f>AVERAGE(B15:D15)</f>
        <v>3.3180590639424032</v>
      </c>
      <c r="F15" s="105">
        <f>SUM(B15:D15)</f>
        <v>9.9541771918272097</v>
      </c>
    </row>
    <row r="16" spans="1:6" s="31" customFormat="1" ht="18" x14ac:dyDescent="0.25">
      <c r="A16" s="53"/>
      <c r="B16" s="99"/>
      <c r="C16" s="99"/>
      <c r="D16" s="99"/>
      <c r="E16" s="99"/>
      <c r="F16" s="99"/>
    </row>
    <row r="17" spans="1:6" ht="18" x14ac:dyDescent="0.25">
      <c r="A17" s="53" t="s">
        <v>4843</v>
      </c>
      <c r="B17" s="99"/>
      <c r="C17" s="99"/>
      <c r="D17" s="99"/>
      <c r="E17" s="99"/>
      <c r="F17" s="99"/>
    </row>
    <row r="18" spans="1:6" ht="18.75" thickBot="1" x14ac:dyDescent="0.3">
      <c r="A18" s="54" t="s">
        <v>4844</v>
      </c>
      <c r="B18" s="100"/>
      <c r="C18" s="100"/>
      <c r="D18" s="100"/>
      <c r="E18" s="100"/>
      <c r="F18" s="100"/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Manhatton, Meghan</cp:lastModifiedBy>
  <cp:lastPrinted>2017-08-08T19:30:22Z</cp:lastPrinted>
  <dcterms:created xsi:type="dcterms:W3CDTF">2014-04-10T15:29:40Z</dcterms:created>
  <dcterms:modified xsi:type="dcterms:W3CDTF">2022-01-25T20:28:29Z</dcterms:modified>
</cp:coreProperties>
</file>