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FB6DAB5F-000A-4D5E-B308-D782EECED535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C7" i="7"/>
  <c r="B8" i="7"/>
  <c r="D8" i="7"/>
  <c r="D7" i="7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K12" i="6"/>
  <c r="L12" i="6" s="1"/>
  <c r="K13" i="6"/>
  <c r="L13" i="6" s="1"/>
  <c r="M13" i="6" s="1"/>
  <c r="K14" i="6"/>
  <c r="L14" i="6" s="1"/>
  <c r="M14" i="6" s="1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D16" i="6"/>
  <c r="D18" i="6"/>
  <c r="D20" i="6"/>
  <c r="D28" i="6"/>
  <c r="C12" i="6"/>
  <c r="D12" i="6" s="1"/>
  <c r="C13" i="6"/>
  <c r="D13" i="6" s="1"/>
  <c r="C14" i="6"/>
  <c r="D14" i="6" s="1"/>
  <c r="C15" i="6"/>
  <c r="D15" i="6" s="1"/>
  <c r="C16" i="6"/>
  <c r="C17" i="6"/>
  <c r="D17" i="6" s="1"/>
  <c r="C18" i="6"/>
  <c r="C19" i="6"/>
  <c r="D19" i="6" s="1"/>
  <c r="C20" i="6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C29" i="6"/>
  <c r="D29" i="6" s="1"/>
  <c r="C30" i="6"/>
  <c r="D30" i="6" s="1"/>
  <c r="C31" i="6"/>
  <c r="D31" i="6" s="1"/>
  <c r="C32" i="6"/>
  <c r="D32" i="6" s="1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12" i="9"/>
  <c r="C12" i="9"/>
  <c r="D12" i="9" s="1"/>
  <c r="E12" i="9"/>
  <c r="F12" i="9"/>
  <c r="G12" i="9"/>
  <c r="H12" i="9"/>
  <c r="K12" i="9"/>
  <c r="L12" i="9" s="1"/>
  <c r="B13" i="9"/>
  <c r="C13" i="9"/>
  <c r="D13" i="9" s="1"/>
  <c r="E13" i="9"/>
  <c r="F13" i="9"/>
  <c r="G13" i="9"/>
  <c r="H13" i="9"/>
  <c r="K13" i="9"/>
  <c r="L13" i="9" s="1"/>
  <c r="B14" i="9"/>
  <c r="C14" i="9"/>
  <c r="D14" i="9" s="1"/>
  <c r="E14" i="9"/>
  <c r="F14" i="9"/>
  <c r="G14" i="9"/>
  <c r="H14" i="9"/>
  <c r="K14" i="9"/>
  <c r="L14" i="9" s="1"/>
  <c r="B15" i="9"/>
  <c r="C15" i="9"/>
  <c r="D15" i="9" s="1"/>
  <c r="E15" i="9"/>
  <c r="F15" i="9"/>
  <c r="G15" i="9"/>
  <c r="H15" i="9"/>
  <c r="K15" i="9"/>
  <c r="L15" i="9" s="1"/>
  <c r="B16" i="9"/>
  <c r="C16" i="9"/>
  <c r="D16" i="9" s="1"/>
  <c r="E16" i="9"/>
  <c r="F16" i="9"/>
  <c r="G16" i="9"/>
  <c r="H16" i="9"/>
  <c r="K16" i="9"/>
  <c r="L16" i="9" s="1"/>
  <c r="B17" i="9"/>
  <c r="C17" i="9"/>
  <c r="D17" i="9" s="1"/>
  <c r="E17" i="9"/>
  <c r="F17" i="9"/>
  <c r="G17" i="9"/>
  <c r="H17" i="9"/>
  <c r="K17" i="9"/>
  <c r="L17" i="9" s="1"/>
  <c r="B18" i="9"/>
  <c r="C18" i="9"/>
  <c r="D18" i="9" s="1"/>
  <c r="E18" i="9"/>
  <c r="F18" i="9"/>
  <c r="G18" i="9"/>
  <c r="H18" i="9"/>
  <c r="K18" i="9"/>
  <c r="L18" i="9" s="1"/>
  <c r="B19" i="9"/>
  <c r="C19" i="9"/>
  <c r="D19" i="9" s="1"/>
  <c r="E19" i="9"/>
  <c r="F19" i="9"/>
  <c r="G19" i="9"/>
  <c r="H19" i="9"/>
  <c r="K19" i="9"/>
  <c r="L19" i="9" s="1"/>
  <c r="B20" i="9"/>
  <c r="D20" i="9"/>
  <c r="E20" i="9"/>
  <c r="F20" i="9"/>
  <c r="G20" i="9"/>
  <c r="H20" i="9"/>
  <c r="K20" i="9"/>
  <c r="L20" i="9" s="1"/>
  <c r="B21" i="9"/>
  <c r="C21" i="9"/>
  <c r="D21" i="9" s="1"/>
  <c r="E21" i="9"/>
  <c r="F21" i="9"/>
  <c r="G21" i="9"/>
  <c r="H21" i="9"/>
  <c r="K21" i="9"/>
  <c r="L21" i="9" s="1"/>
  <c r="M12" i="6" l="1"/>
  <c r="M19" i="9"/>
  <c r="M15" i="9"/>
  <c r="M17" i="9"/>
  <c r="M13" i="9"/>
  <c r="M16" i="9"/>
  <c r="M21" i="9"/>
  <c r="M18" i="9"/>
  <c r="M14" i="9"/>
  <c r="M20" i="9"/>
  <c r="M12" i="9"/>
  <c r="C14" i="10"/>
  <c r="C15" i="10"/>
  <c r="C16" i="10"/>
  <c r="C17" i="10"/>
  <c r="C18" i="10"/>
  <c r="C19" i="10"/>
  <c r="C20" i="10" l="1"/>
  <c r="C22" i="10"/>
  <c r="C23" i="10"/>
  <c r="C24" i="10"/>
  <c r="C25" i="10"/>
  <c r="C27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B150" i="6" l="1"/>
  <c r="C150" i="6"/>
  <c r="D150" i="6" s="1"/>
  <c r="E150" i="6"/>
  <c r="F150" i="6"/>
  <c r="G150" i="6"/>
  <c r="H150" i="6"/>
  <c r="K150" i="6"/>
  <c r="L150" i="6" s="1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O150" i="10" s="1"/>
  <c r="C149" i="10"/>
  <c r="C150" i="10"/>
  <c r="B149" i="10"/>
  <c r="B150" i="10"/>
  <c r="D35" i="10"/>
  <c r="D36" i="10"/>
  <c r="D37" i="10"/>
  <c r="D38" i="10"/>
  <c r="D39" i="10"/>
  <c r="D40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M150" i="6" l="1"/>
  <c r="H14" i="10" l="1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E13" i="10"/>
  <c r="B13" i="10"/>
  <c r="K12" i="10"/>
  <c r="L12" i="10" s="1"/>
  <c r="G12" i="10"/>
  <c r="F12" i="10"/>
  <c r="E12" i="10"/>
  <c r="C12" i="10"/>
  <c r="D12" i="10" s="1"/>
  <c r="B12" i="10"/>
  <c r="K139" i="9"/>
  <c r="L139" i="9" s="1"/>
  <c r="M139" i="9" s="1"/>
  <c r="H139" i="9"/>
  <c r="G139" i="9"/>
  <c r="F139" i="9"/>
  <c r="E139" i="9"/>
  <c r="C139" i="9"/>
  <c r="D139" i="9" s="1"/>
  <c r="B139" i="9"/>
  <c r="K138" i="9"/>
  <c r="L138" i="9" s="1"/>
  <c r="M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C137" i="9"/>
  <c r="D137" i="9" s="1"/>
  <c r="B137" i="9"/>
  <c r="K136" i="9"/>
  <c r="L136" i="9" s="1"/>
  <c r="M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C28" i="9"/>
  <c r="D28" i="9" s="1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F26" i="9"/>
  <c r="E26" i="9"/>
  <c r="C26" i="9"/>
  <c r="D26" i="9" s="1"/>
  <c r="B26" i="9"/>
  <c r="K25" i="9"/>
  <c r="L25" i="9" s="1"/>
  <c r="M25" i="9" s="1"/>
  <c r="H25" i="9"/>
  <c r="G25" i="9"/>
  <c r="F25" i="9"/>
  <c r="E25" i="9"/>
  <c r="C25" i="9"/>
  <c r="D25" i="9" s="1"/>
  <c r="B25" i="9"/>
  <c r="K24" i="9"/>
  <c r="L24" i="9" s="1"/>
  <c r="M24" i="9" s="1"/>
  <c r="H24" i="9"/>
  <c r="G24" i="9"/>
  <c r="F24" i="9"/>
  <c r="E24" i="9"/>
  <c r="C24" i="9"/>
  <c r="D24" i="9" s="1"/>
  <c r="B24" i="9"/>
  <c r="K23" i="9"/>
  <c r="L23" i="9" s="1"/>
  <c r="M23" i="9" s="1"/>
  <c r="H23" i="9"/>
  <c r="G23" i="9"/>
  <c r="F23" i="9"/>
  <c r="E23" i="9"/>
  <c r="C23" i="9"/>
  <c r="D23" i="9" s="1"/>
  <c r="B23" i="9"/>
  <c r="K22" i="9"/>
  <c r="L22" i="9" s="1"/>
  <c r="M22" i="9" s="1"/>
  <c r="H22" i="9"/>
  <c r="G22" i="9"/>
  <c r="F22" i="9"/>
  <c r="E22" i="9"/>
  <c r="C22" i="9"/>
  <c r="D22" i="9" s="1"/>
  <c r="B22" i="9"/>
  <c r="B11" i="7" l="1"/>
  <c r="B4" i="7"/>
  <c r="B12" i="7"/>
  <c r="B13" i="7" s="1"/>
  <c r="B5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40" i="9"/>
  <c r="B9" i="7" l="1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55" i="9"/>
  <c r="O55" i="9" s="1"/>
  <c r="N132" i="9"/>
  <c r="O132" i="9" s="1"/>
  <c r="N109" i="9"/>
  <c r="O109" i="9" s="1"/>
  <c r="N137" i="9"/>
  <c r="O137" i="9" s="1"/>
  <c r="N98" i="9"/>
  <c r="O98" i="9" s="1"/>
  <c r="N44" i="9"/>
  <c r="O44" i="9" s="1"/>
  <c r="N121" i="9"/>
  <c r="O121" i="9" s="1"/>
  <c r="N133" i="9"/>
  <c r="O133" i="9" s="1"/>
  <c r="N91" i="9"/>
  <c r="O91" i="9" s="1"/>
  <c r="N135" i="9"/>
  <c r="O135" i="9" s="1"/>
  <c r="N94" i="9"/>
  <c r="O94" i="9" s="1"/>
  <c r="N117" i="9"/>
  <c r="O117" i="9" s="1"/>
  <c r="N64" i="9"/>
  <c r="O64" i="9" s="1"/>
  <c r="N56" i="9"/>
  <c r="O56" i="9" s="1"/>
  <c r="N113" i="9"/>
  <c r="O113" i="9" s="1"/>
  <c r="N68" i="9"/>
  <c r="O68" i="9" s="1"/>
  <c r="N71" i="9"/>
  <c r="O71" i="9" s="1"/>
  <c r="N105" i="9"/>
  <c r="O105" i="9" s="1"/>
  <c r="N138" i="9"/>
  <c r="O138" i="9" s="1"/>
  <c r="N110" i="9"/>
  <c r="O110" i="9" s="1"/>
  <c r="N80" i="9"/>
  <c r="O80" i="9" s="1"/>
  <c r="N125" i="9"/>
  <c r="O125" i="9" s="1"/>
  <c r="N60" i="9"/>
  <c r="O60" i="9" s="1"/>
  <c r="N51" i="9"/>
  <c r="O51" i="9" s="1"/>
  <c r="N96" i="9"/>
  <c r="O96" i="9" s="1"/>
  <c r="N129" i="9"/>
  <c r="O129" i="9" s="1"/>
  <c r="N54" i="9"/>
  <c r="O54" i="9" s="1"/>
  <c r="N46" i="9"/>
  <c r="O46" i="9" s="1"/>
  <c r="N139" i="9"/>
  <c r="O139" i="9" s="1"/>
  <c r="N87" i="9"/>
  <c r="O87" i="9" s="1"/>
  <c r="N23" i="9"/>
  <c r="O23" i="9" s="1"/>
  <c r="N100" i="9"/>
  <c r="O100" i="9" s="1"/>
  <c r="N112" i="9"/>
  <c r="O112" i="9" s="1"/>
  <c r="N36" i="9"/>
  <c r="O36" i="9" s="1"/>
  <c r="N70" i="9"/>
  <c r="O70" i="9" s="1"/>
  <c r="N40" i="9"/>
  <c r="O40" i="9" s="1"/>
  <c r="N83" i="9"/>
  <c r="O83" i="9" s="1"/>
  <c r="N84" i="9"/>
  <c r="O84" i="9" s="1"/>
  <c r="N32" i="9"/>
  <c r="O32" i="9" s="1"/>
  <c r="N102" i="9"/>
  <c r="O102" i="9" s="1"/>
  <c r="N31" i="9"/>
  <c r="O31" i="9" s="1"/>
  <c r="N122" i="9"/>
  <c r="O122" i="9" s="1"/>
  <c r="N76" i="9"/>
  <c r="O76" i="9" s="1"/>
  <c r="N88" i="9"/>
  <c r="O88" i="9" s="1"/>
  <c r="N59" i="9"/>
  <c r="O59" i="9" s="1"/>
  <c r="N50" i="9"/>
  <c r="O50" i="9" s="1"/>
  <c r="N118" i="9"/>
  <c r="O118" i="9" s="1"/>
  <c r="N24" i="9"/>
  <c r="O24" i="9" s="1"/>
  <c r="N66" i="9"/>
  <c r="O66" i="9" s="1"/>
  <c r="N78" i="9"/>
  <c r="O78" i="9" s="1"/>
  <c r="N101" i="9"/>
  <c r="O101" i="9" s="1"/>
  <c r="N124" i="9"/>
  <c r="O124" i="9" s="1"/>
  <c r="N48" i="9"/>
  <c r="O48" i="9" s="1"/>
  <c r="N39" i="9"/>
  <c r="O39" i="9" s="1"/>
  <c r="N136" i="9"/>
  <c r="O136" i="9" s="1"/>
  <c r="N62" i="9"/>
  <c r="O62" i="9" s="1"/>
  <c r="N63" i="9"/>
  <c r="O63" i="9" s="1"/>
  <c r="N35" i="9"/>
  <c r="O35" i="9" s="1"/>
  <c r="N108" i="9"/>
  <c r="O108" i="9" s="1"/>
  <c r="N22" i="9"/>
  <c r="O22" i="9" s="1"/>
  <c r="N26" i="9"/>
  <c r="O26" i="9" s="1"/>
  <c r="N79" i="9"/>
  <c r="O79" i="9" s="1"/>
  <c r="N28" i="9"/>
  <c r="O28" i="9" s="1"/>
  <c r="N128" i="9"/>
  <c r="O128" i="9" s="1"/>
  <c r="N86" i="9"/>
  <c r="O86" i="9" s="1"/>
  <c r="N34" i="9"/>
  <c r="O34" i="9" s="1"/>
  <c r="N47" i="9"/>
  <c r="O47" i="9" s="1"/>
  <c r="N130" i="9"/>
  <c r="O130" i="9" s="1"/>
  <c r="N104" i="9"/>
  <c r="O104" i="9" s="1"/>
  <c r="N120" i="9"/>
  <c r="O120" i="9" s="1"/>
  <c r="N67" i="9"/>
  <c r="O67" i="9" s="1"/>
  <c r="N90" i="9"/>
  <c r="O90" i="9" s="1"/>
  <c r="N38" i="9"/>
  <c r="O38" i="9" s="1"/>
  <c r="N92" i="9"/>
  <c r="O92" i="9" s="1"/>
  <c r="N126" i="9"/>
  <c r="O126" i="9" s="1"/>
  <c r="N30" i="9"/>
  <c r="O30" i="9" s="1"/>
  <c r="N52" i="9"/>
  <c r="O52" i="9" s="1"/>
  <c r="N97" i="9"/>
  <c r="O97" i="9" s="1"/>
  <c r="N116" i="9"/>
  <c r="O116" i="9" s="1"/>
  <c r="N72" i="9"/>
  <c r="O72" i="9" s="1"/>
  <c r="N42" i="9"/>
  <c r="O42" i="9" s="1"/>
  <c r="N43" i="9"/>
  <c r="O43" i="9" s="1"/>
  <c r="N58" i="9"/>
  <c r="O58" i="9" s="1"/>
  <c r="N134" i="9"/>
  <c r="O134" i="9" s="1"/>
  <c r="N27" i="9"/>
  <c r="O27" i="9" s="1"/>
  <c r="N114" i="9"/>
  <c r="O114" i="9" s="1"/>
  <c r="N82" i="9"/>
  <c r="O82" i="9" s="1"/>
  <c r="N106" i="9"/>
  <c r="O106" i="9" s="1"/>
  <c r="N74" i="9"/>
  <c r="O74" i="9" s="1"/>
  <c r="N75" i="9"/>
  <c r="O75" i="9" s="1"/>
  <c r="N131" i="9"/>
  <c r="O131" i="9" s="1"/>
  <c r="N127" i="9"/>
  <c r="O127" i="9" s="1"/>
  <c r="N123" i="9"/>
  <c r="O123" i="9" s="1"/>
  <c r="N119" i="9"/>
  <c r="O119" i="9" s="1"/>
  <c r="N115" i="9"/>
  <c r="O115" i="9" s="1"/>
  <c r="N111" i="9"/>
  <c r="O111" i="9" s="1"/>
  <c r="N107" i="9"/>
  <c r="O107" i="9" s="1"/>
  <c r="N103" i="9"/>
  <c r="O103" i="9" s="1"/>
  <c r="N99" i="9"/>
  <c r="O99" i="9" s="1"/>
  <c r="N95" i="9"/>
  <c r="O95" i="9" s="1"/>
  <c r="N93" i="9"/>
  <c r="O93" i="9" s="1"/>
  <c r="N89" i="9"/>
  <c r="O89" i="9" s="1"/>
  <c r="N85" i="9"/>
  <c r="O85" i="9" s="1"/>
  <c r="N81" i="9"/>
  <c r="O81" i="9" s="1"/>
  <c r="N77" i="9"/>
  <c r="O77" i="9" s="1"/>
  <c r="N73" i="9"/>
  <c r="O73" i="9" s="1"/>
  <c r="N69" i="9"/>
  <c r="O69" i="9" s="1"/>
  <c r="N65" i="9"/>
  <c r="O65" i="9" s="1"/>
  <c r="N61" i="9"/>
  <c r="O61" i="9" s="1"/>
  <c r="N57" i="9"/>
  <c r="O57" i="9" s="1"/>
  <c r="N53" i="9"/>
  <c r="O53" i="9" s="1"/>
  <c r="N49" i="9"/>
  <c r="O49" i="9" s="1"/>
  <c r="N45" i="9"/>
  <c r="O45" i="9" s="1"/>
  <c r="N41" i="9"/>
  <c r="O41" i="9" s="1"/>
  <c r="N37" i="9"/>
  <c r="O37" i="9" s="1"/>
  <c r="N33" i="9"/>
  <c r="O33" i="9" s="1"/>
  <c r="N29" i="9"/>
  <c r="O29" i="9" s="1"/>
  <c r="N25" i="9"/>
  <c r="O25" i="9" s="1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C15" i="7" l="1"/>
  <c r="E7" i="7"/>
  <c r="E8" i="7"/>
  <c r="F8" i="7"/>
  <c r="F7" i="7"/>
  <c r="D5" i="7"/>
  <c r="E5" i="7" s="1"/>
  <c r="D4" i="7"/>
  <c r="C10" i="7"/>
  <c r="L33" i="6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D12" i="7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1" i="6"/>
  <c r="M142" i="6"/>
  <c r="M130" i="6"/>
  <c r="M118" i="6"/>
  <c r="M106" i="6"/>
  <c r="M94" i="6"/>
  <c r="M82" i="6"/>
  <c r="M70" i="6"/>
  <c r="M58" i="6"/>
  <c r="M46" i="6"/>
  <c r="M34" i="6"/>
  <c r="M141" i="6"/>
  <c r="M129" i="6"/>
  <c r="M117" i="6"/>
  <c r="M105" i="6"/>
  <c r="M93" i="6"/>
  <c r="M81" i="6"/>
  <c r="M69" i="6"/>
  <c r="M57" i="6"/>
  <c r="M45" i="6"/>
  <c r="M33" i="6"/>
  <c r="M145" i="6"/>
  <c r="M140" i="6"/>
  <c r="M128" i="6"/>
  <c r="M116" i="6"/>
  <c r="M104" i="6"/>
  <c r="M92" i="6"/>
  <c r="M80" i="6"/>
  <c r="M68" i="6"/>
  <c r="M56" i="6"/>
  <c r="M44" i="6"/>
  <c r="M115" i="6"/>
  <c r="M91" i="6"/>
  <c r="M67" i="6"/>
  <c r="M43" i="6"/>
  <c r="M139" i="6"/>
  <c r="M79" i="6"/>
  <c r="M138" i="6"/>
  <c r="M114" i="6"/>
  <c r="M102" i="6"/>
  <c r="M90" i="6"/>
  <c r="M78" i="6"/>
  <c r="M66" i="6"/>
  <c r="M54" i="6"/>
  <c r="M42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148" i="6"/>
  <c r="M136" i="6"/>
  <c r="M124" i="6"/>
  <c r="M112" i="6"/>
  <c r="M100" i="6"/>
  <c r="M88" i="6"/>
  <c r="M76" i="6"/>
  <c r="M64" i="6"/>
  <c r="M52" i="6"/>
  <c r="M40" i="6"/>
  <c r="M147" i="6"/>
  <c r="M135" i="6"/>
  <c r="M123" i="6"/>
  <c r="M111" i="6"/>
  <c r="M99" i="6"/>
  <c r="M87" i="6"/>
  <c r="M75" i="6"/>
  <c r="M63" i="6"/>
  <c r="M51" i="6"/>
  <c r="M39" i="6"/>
  <c r="M146" i="6"/>
  <c r="M122" i="6"/>
  <c r="M110" i="6"/>
  <c r="M98" i="6"/>
  <c r="M86" i="6"/>
  <c r="M74" i="6"/>
  <c r="M62" i="6"/>
  <c r="M50" i="6"/>
  <c r="M38" i="6"/>
  <c r="M85" i="6"/>
  <c r="M73" i="6"/>
  <c r="M61" i="6"/>
  <c r="M49" i="6"/>
  <c r="M37" i="6"/>
  <c r="M133" i="6"/>
  <c r="M120" i="6"/>
  <c r="M96" i="6"/>
  <c r="M84" i="6"/>
  <c r="M72" i="6"/>
  <c r="M60" i="6"/>
  <c r="M48" i="6"/>
  <c r="M36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F12" i="7"/>
  <c r="F4" i="7"/>
  <c r="F5" i="7"/>
  <c r="L151" i="6"/>
  <c r="N24" i="6" l="1"/>
  <c r="O24" i="6" s="1"/>
  <c r="N13" i="6"/>
  <c r="O13" i="6" s="1"/>
  <c r="N25" i="6"/>
  <c r="O25" i="6" s="1"/>
  <c r="N15" i="6"/>
  <c r="O15" i="6" s="1"/>
  <c r="N19" i="6"/>
  <c r="O19" i="6" s="1"/>
  <c r="N21" i="6"/>
  <c r="O21" i="6" s="1"/>
  <c r="N23" i="6"/>
  <c r="O23" i="6" s="1"/>
  <c r="N14" i="6"/>
  <c r="O14" i="6" s="1"/>
  <c r="N26" i="6"/>
  <c r="O26" i="6" s="1"/>
  <c r="N27" i="6"/>
  <c r="O27" i="6" s="1"/>
  <c r="N16" i="6"/>
  <c r="O16" i="6" s="1"/>
  <c r="N28" i="6"/>
  <c r="O28" i="6" s="1"/>
  <c r="N17" i="6"/>
  <c r="O17" i="6" s="1"/>
  <c r="N29" i="6"/>
  <c r="O29" i="6" s="1"/>
  <c r="N18" i="6"/>
  <c r="O18" i="6" s="1"/>
  <c r="N30" i="6"/>
  <c r="O30" i="6" s="1"/>
  <c r="N31" i="6"/>
  <c r="O31" i="6" s="1"/>
  <c r="N20" i="6"/>
  <c r="O20" i="6" s="1"/>
  <c r="N32" i="6"/>
  <c r="O32" i="6" s="1"/>
  <c r="N22" i="6"/>
  <c r="O22" i="6" s="1"/>
  <c r="N12" i="6"/>
  <c r="O12" i="6" s="1"/>
  <c r="N16" i="9"/>
  <c r="O16" i="9" s="1"/>
  <c r="N12" i="9"/>
  <c r="O12" i="9" s="1"/>
  <c r="N21" i="9"/>
  <c r="O21" i="9" s="1"/>
  <c r="N15" i="9"/>
  <c r="O15" i="9" s="1"/>
  <c r="N20" i="9"/>
  <c r="O20" i="9" s="1"/>
  <c r="N13" i="9"/>
  <c r="O13" i="9" s="1"/>
  <c r="N17" i="9"/>
  <c r="O17" i="9" s="1"/>
  <c r="N18" i="9"/>
  <c r="O18" i="9" s="1"/>
  <c r="N19" i="9"/>
  <c r="O19" i="9" s="1"/>
  <c r="N14" i="9"/>
  <c r="O14" i="9" s="1"/>
  <c r="D11" i="7"/>
  <c r="E11" i="7" s="1"/>
  <c r="E13" i="7" s="1"/>
  <c r="D10" i="7"/>
  <c r="E6" i="7"/>
  <c r="E10" i="7" s="1"/>
  <c r="N108" i="6"/>
  <c r="O108" i="6" s="1"/>
  <c r="N61" i="6"/>
  <c r="O61" i="6" s="1"/>
  <c r="N109" i="6"/>
  <c r="O109" i="6" s="1"/>
  <c r="N145" i="6"/>
  <c r="O145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47" i="6"/>
  <c r="O47" i="6" s="1"/>
  <c r="N71" i="6"/>
  <c r="O71" i="6" s="1"/>
  <c r="N95" i="6"/>
  <c r="O95" i="6" s="1"/>
  <c r="N119" i="6"/>
  <c r="O119" i="6" s="1"/>
  <c r="N143" i="6"/>
  <c r="O143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F6" i="7"/>
  <c r="B15" i="7" l="1"/>
  <c r="F11" i="7"/>
  <c r="F13" i="7" s="1"/>
  <c r="D13" i="7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<sst xmlns="http://schemas.openxmlformats.org/spreadsheetml/2006/main" count="13100" uniqueCount="5441">
  <si>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</si>
  <si>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</si>
  <si>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</si>
  <si>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</si>
  <si>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</si>
  <si>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</si>
  <si>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</si>
  <si>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</si>
  <si>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</si>
  <si>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</si>
  <si>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</si>
  <si>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</si>
  <si>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</si>
  <si>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</si>
  <si>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</si>
  <si>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</si>
  <si>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</si>
  <si>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</si>
  <si>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</si>
  <si>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</si>
  <si>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</si>
  <si>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</si>
  <si>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</si>
  <si>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</si>
  <si>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</si>
  <si>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</si>
  <si>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</si>
  <si>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</si>
  <si>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</si>
  <si>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</si>
  <si>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</si>
  <si>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</si>
  <si>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</si>
  <si>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</si>
  <si>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</si>
  <si>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</si>
  <si>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</si>
  <si>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</si>
  <si>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</si>
  <si>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</si>
  <si>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</si>
  <si>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</si>
  <si>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</si>
  <si>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</si>
  <si>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</si>
  <si>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</si>
  <si>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</si>
  <si>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</si>
  <si>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</si>
  <si>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</si>
  <si>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</si>
  <si>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</si>
  <si>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</si>
  <si>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</si>
  <si>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</si>
  <si>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</si>
  <si>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</si>
  <si>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</si>
  <si>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</si>
  <si>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</si>
  <si>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</si>
  <si>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</si>
  <si>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</si>
  <si>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</si>
  <si>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</si>
  <si>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</si>
  <si>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</si>
  <si>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</si>
  <si>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</si>
  <si>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</si>
  <si>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</si>
  <si>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</si>
  <si>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</si>
  <si>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</si>
  <si>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</si>
  <si>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</si>
  <si>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</si>
  <si>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</si>
  <si>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</si>
  <si>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</si>
  <si>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</si>
  <si>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</si>
  <si>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</si>
  <si>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</si>
  <si>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</si>
  <si>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</si>
  <si>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</si>
  <si>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</si>
  <si>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</si>
  <si>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</si>
  <si>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</si>
  <si>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</si>
  <si>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</si>
  <si>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</si>
  <si>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</si>
  <si>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</si>
  <si>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</si>
  <si>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</si>
  <si>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</si>
  <si>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</si>
  <si>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</si>
  <si>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</si>
  <si>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</si>
  <si>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</si>
  <si>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</si>
  <si>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</si>
  <si>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</si>
  <si>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</si>
  <si>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</si>
  <si>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</si>
  <si>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</si>
  <si>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</si>
  <si>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</si>
  <si>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</si>
  <si>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</si>
  <si>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</si>
  <si>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</si>
  <si>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</si>
  <si>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</si>
  <si>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</si>
  <si>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</si>
  <si>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</si>
  <si>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</si>
  <si>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</si>
  <si>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</si>
  <si>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</si>
  <si>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</si>
  <si>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</si>
  <si>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</si>
  <si>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</si>
  <si>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</si>
  <si>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</si>
  <si>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</si>
  <si>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</si>
  <si>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</si>
  <si>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</si>
  <si>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</si>
  <si>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</si>
  <si>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</si>
  <si>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</si>
  <si>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</si>
  <si>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</si>
  <si>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</si>
  <si>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</si>
  <si>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</si>
  <si>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</si>
  <si>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</si>
  <si>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</si>
  <si>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</si>
  <si>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</si>
  <si>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</si>
  <si>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</si>
  <si>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</si>
  <si>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</si>
  <si>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</si>
  <si>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</si>
  <si>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</si>
  <si>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</si>
  <si>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</si>
  <si>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</si>
  <si>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</si>
  <si>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</si>
  <si>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</si>
  <si>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</si>
  <si>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</si>
  <si>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</si>
  <si>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</si>
  <si>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</si>
  <si>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</si>
  <si>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</si>
  <si>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</si>
  <si>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</si>
  <si>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</si>
  <si>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</si>
  <si>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</si>
  <si>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</si>
  <si>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</si>
  <si>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</si>
  <si>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</si>
  <si>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</si>
  <si>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</si>
  <si>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</si>
  <si>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</si>
  <si>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</si>
  <si>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</si>
  <si>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</si>
  <si>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</si>
  <si>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</si>
  <si>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</si>
  <si>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</si>
  <si>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</si>
  <si>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</si>
  <si>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</si>
  <si>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</si>
  <si>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</si>
  <si>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</si>
  <si>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</si>
  <si>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</si>
  <si>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</si>
  <si>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</si>
  <si>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</si>
  <si>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</si>
  <si>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</si>
  <si>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</si>
  <si>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</si>
  <si>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</si>
  <si>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</si>
  <si>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</si>
  <si>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</si>
  <si>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</si>
  <si>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</si>
  <si>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</si>
  <si>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</si>
  <si>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</si>
  <si>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</si>
  <si>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</si>
  <si>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</si>
  <si>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</si>
  <si>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</si>
  <si>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</si>
  <si>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</si>
  <si>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</si>
  <si>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</si>
  <si>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</si>
  <si>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</si>
  <si>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</si>
  <si>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</si>
  <si>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</si>
  <si>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</si>
  <si>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</si>
  <si>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</si>
  <si>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</si>
  <si>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</si>
  <si>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</si>
  <si>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</si>
  <si>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</si>
  <si>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</si>
  <si>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</si>
  <si>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</si>
  <si>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</si>
  <si>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</si>
  <si>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</si>
  <si>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</si>
  <si>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</si>
  <si>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</si>
  <si>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</si>
  <si>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</si>
  <si>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</si>
  <si>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</si>
  <si>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</si>
  <si>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</si>
  <si>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</si>
  <si>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</si>
  <si>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</si>
  <si>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</si>
  <si>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</si>
  <si>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</si>
  <si>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</si>
  <si>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</si>
  <si>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</si>
  <si>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</si>
  <si>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</si>
  <si>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</si>
  <si>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</si>
  <si>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</si>
  <si>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</si>
  <si>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</si>
  <si>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</si>
  <si>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</si>
  <si>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</si>
  <si>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</si>
  <si>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</si>
  <si>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</si>
  <si>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</si>
  <si>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</si>
  <si>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</si>
  <si>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</si>
  <si>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</si>
  <si>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</si>
  <si>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</si>
  <si>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</si>
  <si>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</si>
  <si>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</si>
  <si>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</si>
  <si>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</si>
  <si>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</si>
  <si>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</si>
  <si>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</si>
  <si>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</si>
  <si>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</si>
  <si>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</si>
  <si>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</si>
  <si>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</si>
  <si>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</si>
  <si>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</si>
  <si>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</si>
  <si>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</si>
  <si>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</si>
  <si>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</si>
  <si>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</si>
  <si>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</si>
  <si>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</si>
  <si>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</si>
  <si>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</si>
  <si>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</si>
  <si>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</si>
  <si>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</si>
  <si>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</si>
  <si>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</si>
  <si>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</si>
  <si>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</si>
  <si>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</si>
  <si>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</si>
  <si>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</si>
  <si>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</si>
  <si>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</si>
  <si>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</si>
  <si>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</si>
  <si>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</si>
  <si>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</si>
  <si>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</si>
  <si>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</si>
  <si>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</si>
  <si>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</si>
  <si>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</si>
  <si>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</si>
  <si>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</si>
  <si>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</si>
  <si>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</si>
  <si>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</si>
  <si>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</si>
  <si>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</si>
  <si>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</si>
  <si>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</si>
  <si>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</si>
  <si>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</si>
  <si>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</si>
  <si>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</si>
  <si>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</si>
  <si>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</si>
  <si>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</si>
  <si>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</si>
  <si>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</si>
  <si>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</si>
  <si>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</si>
  <si>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</si>
  <si>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</si>
  <si>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</si>
  <si>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</si>
  <si>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</si>
  <si>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</si>
  <si>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</si>
  <si>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</si>
  <si>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</si>
  <si>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</si>
  <si>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</si>
  <si>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</si>
  <si>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</si>
  <si>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</si>
  <si>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</si>
  <si>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</si>
  <si>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</si>
  <si>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</si>
  <si>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</si>
  <si>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</si>
  <si>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</si>
  <si>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</si>
  <si>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</si>
  <si>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</si>
  <si>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</si>
  <si>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</si>
  <si>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</si>
  <si>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</si>
  <si>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</si>
  <si>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</si>
  <si>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</si>
  <si>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</si>
  <si>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</si>
  <si>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</si>
  <si>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</si>
  <si>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</si>
  <si>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</si>
  <si>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</si>
  <si>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</si>
  <si>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</si>
  <si>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</si>
  <si>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</si>
  <si>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</si>
  <si>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</si>
  <si>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</si>
  <si>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</si>
  <si>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</si>
  <si>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</si>
  <si>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</si>
  <si>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</si>
  <si>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</si>
  <si>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</si>
  <si>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</si>
  <si>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</si>
  <si>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</si>
  <si>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</si>
  <si>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</si>
  <si>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</si>
  <si>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</si>
  <si>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</si>
  <si>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</si>
  <si>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</si>
  <si>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</si>
  <si>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</si>
  <si>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</si>
  <si>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</si>
  <si>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</si>
  <si>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</si>
  <si>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</si>
  <si>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</si>
  <si>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</si>
  <si>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</si>
  <si>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</si>
  <si>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</si>
  <si>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</si>
  <si>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</si>
  <si>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</si>
  <si>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</si>
  <si>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</si>
  <si>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</si>
  <si>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</si>
  <si>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</si>
  <si>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</si>
  <si>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</si>
  <si>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</si>
  <si>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</si>
  <si>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</si>
  <si>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</si>
  <si>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</si>
  <si>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</si>
  <si>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</si>
  <si>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</si>
  <si>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</si>
  <si>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</si>
  <si>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</si>
  <si>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</si>
  <si>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</si>
  <si>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</si>
  <si>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</si>
  <si>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</si>
  <si>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</si>
  <si>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</si>
  <si>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</si>
  <si>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</si>
  <si>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</si>
  <si>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</si>
  <si>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</si>
  <si>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</si>
  <si>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</si>
  <si>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</si>
  <si>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</si>
  <si>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</si>
  <si>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</si>
  <si>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</si>
  <si>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</si>
  <si>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</si>
  <si>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</si>
  <si>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</si>
  <si>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</si>
  <si>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</si>
  <si>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</si>
  <si>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</si>
  <si>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</si>
  <si>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</si>
  <si>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</si>
  <si>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</si>
  <si>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</si>
  <si>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</si>
  <si>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</si>
  <si>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</si>
  <si>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</si>
  <si>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</si>
  <si>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</si>
  <si>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</si>
  <si>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</si>
  <si>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</si>
  <si>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</si>
  <si>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</si>
  <si>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</si>
  <si>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</si>
  <si>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</si>
  <si>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</si>
  <si>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</si>
  <si>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</si>
  <si>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</si>
  <si>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</si>
  <si>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</si>
  <si>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</si>
  <si>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</si>
  <si>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</si>
  <si>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</si>
  <si>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</si>
  <si>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</si>
  <si>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</si>
  <si>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</si>
  <si>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</si>
  <si>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</si>
  <si>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</si>
  <si>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</si>
  <si>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</si>
  <si>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</si>
  <si>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</si>
  <si>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</si>
  <si>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</si>
  <si>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</si>
  <si>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</si>
  <si>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</si>
  <si>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</si>
  <si>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</si>
  <si>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</si>
  <si>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</si>
  <si>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</si>
  <si>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</si>
  <si>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</si>
  <si>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</si>
  <si>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</si>
  <si>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</si>
  <si>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</si>
  <si>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</si>
  <si>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</si>
  <si>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</si>
  <si>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</si>
  <si>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</si>
  <si>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</si>
  <si>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</si>
  <si>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</si>
  <si>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</si>
  <si>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</si>
  <si>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</si>
  <si>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</si>
  <si>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</si>
  <si>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</si>
  <si>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</si>
  <si>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</si>
  <si>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</si>
  <si>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</si>
  <si>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</si>
  <si>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</si>
  <si>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</si>
  <si>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</si>
  <si>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</si>
  <si>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</si>
  <si>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</si>
  <si>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</si>
  <si>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</si>
  <si>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</si>
  <si>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</si>
  <si>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</si>
  <si>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</si>
  <si>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</si>
  <si>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</si>
  <si>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</si>
  <si>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</si>
  <si>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</si>
  <si>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</si>
  <si>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</si>
  <si>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</si>
  <si>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</si>
  <si>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</si>
  <si>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</si>
  <si>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</si>
  <si>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</si>
  <si>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</si>
  <si>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</si>
  <si>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</si>
  <si>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</si>
  <si>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</si>
  <si>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</si>
  <si>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</si>
  <si>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</si>
  <si>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</si>
  <si>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</si>
  <si>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</si>
  <si>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</si>
  <si>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</si>
  <si>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</si>
  <si>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</si>
  <si>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</si>
  <si>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</si>
  <si>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</si>
  <si>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</si>
  <si>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</si>
  <si>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</si>
  <si>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</si>
  <si>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</si>
  <si>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</si>
  <si>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</si>
  <si>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</si>
  <si>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</si>
  <si>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</si>
  <si>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</si>
  <si>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</si>
  <si>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</si>
  <si>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</si>
  <si>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</si>
  <si>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</si>
  <si>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</si>
  <si>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</si>
  <si>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</si>
  <si>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</si>
  <si>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</si>
  <si>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</si>
  <si>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</si>
  <si>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</si>
  <si>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</si>
  <si>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</si>
  <si>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</si>
  <si>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</si>
  <si>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</si>
  <si>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</si>
  <si>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</si>
  <si>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</si>
  <si>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</si>
  <si>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</si>
  <si>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</si>
  <si>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</si>
  <si>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</si>
  <si>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</si>
  <si>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</si>
  <si>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</si>
  <si>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</si>
  <si>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</si>
  <si>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</si>
  <si>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</si>
  <si>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</si>
  <si>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</si>
  <si>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</si>
  <si>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</si>
  <si>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</si>
  <si>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</si>
  <si>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</si>
  <si>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</si>
  <si>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</si>
  <si>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</si>
  <si>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</si>
  <si>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</si>
  <si>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</si>
  <si>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</si>
  <si>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</si>
  <si>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</si>
  <si>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</si>
  <si>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</si>
  <si>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</si>
  <si>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</si>
  <si>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</si>
  <si>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</si>
  <si>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</si>
  <si>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</si>
  <si>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</si>
  <si>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</si>
  <si>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</si>
  <si>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</si>
  <si>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</si>
  <si>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</si>
  <si>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</si>
  <si>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</si>
  <si>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</si>
  <si>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</si>
  <si>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</si>
  <si>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</si>
  <si>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</si>
  <si>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</si>
  <si>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</si>
  <si>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</si>
  <si>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</si>
  <si>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</si>
  <si>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</si>
  <si>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</si>
  <si>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</si>
  <si>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</si>
  <si>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</si>
  <si>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</si>
  <si>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</si>
  <si>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</si>
  <si>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</si>
  <si>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</si>
  <si>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</si>
  <si>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</si>
  <si>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</si>
  <si>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</si>
  <si>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</si>
  <si>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</si>
  <si>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</si>
  <si>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</si>
  <si>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</si>
  <si>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</si>
  <si>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</si>
  <si>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</si>
  <si>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</si>
  <si>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</si>
  <si>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</si>
  <si>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</si>
  <si>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</si>
  <si>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</si>
  <si>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</si>
  <si>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</si>
  <si>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</si>
  <si>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</si>
  <si>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</si>
  <si>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</si>
  <si>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</si>
  <si>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</si>
  <si>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</si>
  <si>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</si>
  <si>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</si>
  <si>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</si>
  <si>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</si>
  <si>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</si>
  <si>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</si>
  <si>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</si>
  <si>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</si>
  <si>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</si>
  <si>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</si>
  <si>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</si>
  <si>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</si>
  <si>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</si>
  <si>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</si>
  <si>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</si>
  <si>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</si>
  <si>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</si>
  <si>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</si>
  <si>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</si>
  <si>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</si>
  <si>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</si>
  <si>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</si>
  <si>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</si>
  <si>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</si>
  <si>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</si>
  <si>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</si>
  <si>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</si>
  <si>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</si>
  <si>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</si>
  <si>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</si>
  <si>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</si>
  <si>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</si>
  <si>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</si>
  <si>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</si>
  <si>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</si>
  <si>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</si>
  <si>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</si>
  <si>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</si>
  <si>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</si>
  <si>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</si>
  <si>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</si>
  <si>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</si>
  <si>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</si>
  <si>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</si>
  <si>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</si>
  <si>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</si>
  <si>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</si>
  <si>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</si>
  <si>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</si>
  <si>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</si>
  <si>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</si>
  <si>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</si>
  <si>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</si>
  <si>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</si>
  <si>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</si>
  <si>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</si>
  <si>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</si>
  <si>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</si>
  <si>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</si>
  <si>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</si>
  <si>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</si>
  <si>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</si>
  <si>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</si>
  <si>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</si>
  <si>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</si>
  <si>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</si>
  <si>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</si>
  <si>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</si>
  <si>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</si>
  <si>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</si>
  <si>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</si>
  <si>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</si>
  <si>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</si>
  <si>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</si>
  <si>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</si>
  <si>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</si>
  <si>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</si>
  <si>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</si>
  <si>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</si>
  <si>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</si>
  <si>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</si>
  <si>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</si>
  <si>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</si>
  <si>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</si>
  <si>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</si>
  <si>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</si>
  <si>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</si>
  <si>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</si>
  <si>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</si>
  <si>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</si>
  <si>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</si>
  <si>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</si>
  <si>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</si>
  <si>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</si>
  <si>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</si>
  <si>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</si>
  <si>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</si>
  <si>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</si>
  <si>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</si>
  <si>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</si>
  <si>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</si>
  <si>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</si>
  <si>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</si>
  <si>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</si>
  <si>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</si>
  <si>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</si>
  <si>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</si>
  <si>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</si>
  <si>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</si>
  <si>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</si>
  <si>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</si>
  <si>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</si>
  <si>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</si>
  <si>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</si>
  <si>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</si>
  <si>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</si>
  <si>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</si>
  <si>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</si>
  <si>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</si>
  <si>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</si>
  <si>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</si>
  <si>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</si>
  <si>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</si>
  <si>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</si>
  <si>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</si>
  <si>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</si>
  <si>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</si>
  <si>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</si>
  <si>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</si>
  <si>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</si>
  <si>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</si>
  <si>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</si>
  <si>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</si>
  <si>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</si>
  <si>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</si>
  <si>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</si>
  <si>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</si>
  <si>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</si>
  <si>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</si>
  <si>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</si>
  <si>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</si>
  <si>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</si>
  <si>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</si>
  <si>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</si>
  <si>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</si>
  <si>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</si>
  <si>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</si>
  <si>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</si>
  <si>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</si>
  <si>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</si>
  <si>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</si>
  <si>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</si>
  <si>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</si>
  <si>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</si>
  <si>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</si>
  <si>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</si>
  <si>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</si>
  <si>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</si>
  <si>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</si>
  <si>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</si>
  <si>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</si>
  <si>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</si>
  <si>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</si>
  <si>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</si>
  <si>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</si>
  <si>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</si>
  <si>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</si>
  <si>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</si>
  <si>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</si>
  <si>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</si>
  <si>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</si>
  <si>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</si>
  <si>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</si>
  <si>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</si>
  <si>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</si>
  <si>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</si>
  <si>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</si>
  <si>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</si>
  <si>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</si>
  <si>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</si>
  <si>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</si>
  <si>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</si>
  <si>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</si>
  <si>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</si>
  <si>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</si>
  <si>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</si>
  <si>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</si>
  <si>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</si>
  <si>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</si>
  <si>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</si>
  <si>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</si>
  <si>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</si>
  <si>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</si>
  <si>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</si>
  <si>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</si>
  <si>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</si>
  <si>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</si>
  <si>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</si>
  <si>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</si>
  <si>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</si>
  <si>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</si>
  <si>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</si>
  <si>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</si>
  <si>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</si>
  <si>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</si>
  <si>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</si>
  <si>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</si>
  <si>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</si>
  <si>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</si>
  <si>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</si>
  <si>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</si>
  <si>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</si>
  <si>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</si>
  <si>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</si>
  <si>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</si>
  <si>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</si>
  <si>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</si>
  <si>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</si>
  <si>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</si>
  <si>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</si>
  <si>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</si>
  <si>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</si>
  <si>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</si>
  <si>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</si>
  <si>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</si>
  <si>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</si>
  <si>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</si>
  <si>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</si>
  <si>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</si>
  <si>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</si>
  <si>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</si>
  <si>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</si>
  <si>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</si>
  <si>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</si>
  <si>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</si>
  <si>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</si>
  <si>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</si>
  <si>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</si>
  <si>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</si>
  <si>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</si>
  <si>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</si>
  <si>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</si>
  <si>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</si>
  <si>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</si>
  <si>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</si>
  <si>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</si>
  <si>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</si>
  <si>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</si>
  <si>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</si>
  <si>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</si>
  <si>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</si>
  <si>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</si>
  <si>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</si>
  <si>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</si>
  <si>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</si>
  <si>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</si>
  <si>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</si>
  <si>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</si>
  <si>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</si>
  <si>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</si>
  <si>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</si>
  <si>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</si>
  <si>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</si>
  <si>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</si>
  <si>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</si>
  <si>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</si>
  <si>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</si>
  <si>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</si>
  <si>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</si>
  <si>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</si>
  <si>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</si>
  <si>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</si>
  <si>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</si>
  <si>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</si>
  <si>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</si>
  <si>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</si>
  <si>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</si>
  <si>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</si>
  <si>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</si>
  <si>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</si>
  <si>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</si>
  <si>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</si>
  <si>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</si>
  <si>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</si>
  <si>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</si>
  <si>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</si>
  <si>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</si>
  <si>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</si>
  <si>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</si>
  <si>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</si>
  <si>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</si>
  <si>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</si>
  <si>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</si>
  <si>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</si>
  <si>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</si>
  <si>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</si>
  <si>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</si>
  <si>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</si>
  <si>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</si>
  <si>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</si>
  <si>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</si>
  <si>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</si>
  <si>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</si>
  <si>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</si>
  <si>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</si>
  <si>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</si>
  <si>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</si>
  <si>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</si>
  <si>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</si>
  <si>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</si>
  <si>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</si>
  <si>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</si>
  <si>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</si>
  <si>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</si>
  <si>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</si>
  <si>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</si>
  <si>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</si>
  <si>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</si>
  <si>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</si>
  <si>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</si>
  <si>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</si>
  <si>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</si>
  <si>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</si>
  <si>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</si>
  <si>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</si>
  <si>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</si>
  <si>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</si>
  <si>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</si>
  <si>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</si>
  <si>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</si>
  <si>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</si>
  <si>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</si>
  <si>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</si>
  <si>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</si>
  <si>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</si>
  <si>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</si>
  <si>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</si>
  <si>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</si>
  <si>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</si>
  <si>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</si>
  <si>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</si>
  <si>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</si>
  <si>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</si>
  <si>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</si>
  <si>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</si>
  <si>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</si>
  <si>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</si>
  <si>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</si>
  <si>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</si>
  <si>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</si>
  <si>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</si>
  <si>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</si>
  <si>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</si>
  <si>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</si>
  <si>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</si>
  <si>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</si>
  <si>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</si>
  <si>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</si>
  <si>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</si>
  <si>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</si>
  <si>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</si>
  <si>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</si>
  <si>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</si>
  <si>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</si>
  <si>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</si>
  <si>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</si>
  <si>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</si>
  <si>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</si>
  <si>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</si>
  <si>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</si>
  <si>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</si>
  <si>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</si>
  <si>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</si>
  <si>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</si>
  <si>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</si>
  <si>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</si>
  <si>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</si>
  <si>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</si>
  <si>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</si>
  <si>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</si>
  <si>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</si>
  <si>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</si>
  <si>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</si>
  <si>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</si>
  <si>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</si>
  <si>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</si>
  <si>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</si>
  <si>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</si>
  <si>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</si>
  <si>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</si>
  <si>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</si>
  <si>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</si>
  <si>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</si>
  <si>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</si>
  <si>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</si>
  <si>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</si>
  <si>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</si>
  <si>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</si>
  <si>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</si>
  <si>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</si>
  <si>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</si>
  <si>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</si>
  <si>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</si>
  <si>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</si>
  <si>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</si>
  <si>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</si>
  <si>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</si>
  <si>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</si>
  <si>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</si>
  <si>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</si>
  <si>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</si>
  <si>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</si>
  <si>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</si>
  <si>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</si>
  <si>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</si>
  <si>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</si>
  <si>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</si>
  <si>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</si>
  <si>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</si>
  <si>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</si>
  <si>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</si>
  <si>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</si>
  <si>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</si>
  <si>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</si>
  <si>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</si>
  <si>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</si>
  <si>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</si>
  <si>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</si>
  <si>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</si>
  <si>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</si>
  <si>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</si>
  <si>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</si>
  <si>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</si>
  <si>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</si>
  <si>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</si>
  <si>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</si>
  <si>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</si>
  <si>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</si>
  <si>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</si>
  <si>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</si>
  <si>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</si>
  <si>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</si>
  <si>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</si>
  <si>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</si>
  <si>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</si>
  <si>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</si>
  <si>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</si>
  <si>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</si>
  <si>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</si>
  <si>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</si>
  <si>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</si>
  <si>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</si>
  <si>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</si>
  <si>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</si>
  <si>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</si>
  <si>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</si>
  <si>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</si>
  <si>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</si>
  <si>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</si>
  <si>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</si>
  <si>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</si>
  <si>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</si>
  <si>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</si>
  <si>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</si>
  <si>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</si>
  <si>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</si>
  <si>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</si>
  <si>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</si>
  <si>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</si>
  <si>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</si>
  <si>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</si>
  <si>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</si>
  <si>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</si>
  <si>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</si>
  <si>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</si>
  <si>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</si>
  <si>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</si>
  <si>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</si>
  <si>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</si>
  <si>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</si>
  <si>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</si>
  <si>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</si>
  <si>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</si>
  <si>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</si>
  <si>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</si>
  <si>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</si>
  <si>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</si>
  <si>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</si>
  <si>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</si>
  <si>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</si>
  <si>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</si>
  <si>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</si>
  <si>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</si>
  <si>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</si>
  <si>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</si>
  <si>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</si>
  <si>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</si>
  <si>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</si>
  <si>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</si>
  <si>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</si>
  <si>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</si>
  <si>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</si>
  <si>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</si>
  <si>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</si>
  <si>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</si>
  <si>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</si>
  <si>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</si>
  <si>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</si>
  <si>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</si>
  <si>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</si>
  <si>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</si>
  <si>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</si>
  <si>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</si>
  <si>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</si>
  <si>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</si>
  <si>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</si>
  <si>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</si>
  <si>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</si>
  <si>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</si>
  <si>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</si>
  <si>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</si>
  <si>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</si>
  <si>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</si>
  <si>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</si>
  <si>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</si>
  <si>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</si>
  <si>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</si>
  <si>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</si>
  <si>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</si>
  <si>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</si>
  <si>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</si>
  <si>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</si>
  <si>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</si>
  <si>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</si>
  <si>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</si>
  <si>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</si>
  <si>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</si>
  <si>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</si>
  <si>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</si>
  <si>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</si>
  <si>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</si>
  <si>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</si>
  <si>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</si>
  <si>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</si>
  <si>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</si>
  <si>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</si>
  <si>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</si>
  <si>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</si>
  <si>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</si>
  <si>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</si>
  <si>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</si>
  <si>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</si>
  <si>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</si>
  <si>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</si>
  <si>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</si>
  <si>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</si>
  <si>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</si>
  <si>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</si>
  <si>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</si>
  <si>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</si>
  <si>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</si>
  <si>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</si>
  <si>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</si>
  <si>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</si>
  <si>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</si>
  <si>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</si>
  <si>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</si>
  <si>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</si>
  <si>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</si>
  <si>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</si>
  <si>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</si>
  <si>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</si>
  <si>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</si>
  <si>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</si>
  <si>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</si>
  <si>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</si>
  <si>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</si>
  <si>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</si>
  <si>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</si>
  <si>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</si>
  <si>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</si>
  <si>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</si>
  <si>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</si>
  <si>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</si>
  <si>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</si>
  <si>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</si>
  <si>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</si>
  <si>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</si>
  <si>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</si>
  <si>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</si>
  <si>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</si>
  <si>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</si>
  <si>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</si>
  <si>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</si>
  <si>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</si>
  <si>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</si>
  <si>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</si>
  <si>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</si>
  <si>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</si>
  <si>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</si>
  <si>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</si>
  <si>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</si>
  <si>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</si>
  <si>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</si>
  <si>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</si>
  <si>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</si>
  <si>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</si>
  <si>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</si>
  <si>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</si>
  <si>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</si>
  <si>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</si>
  <si>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</si>
  <si>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</si>
  <si>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</si>
  <si>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</si>
  <si>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</si>
  <si>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</si>
  <si>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</si>
  <si>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</si>
  <si>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</si>
  <si>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</si>
  <si>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</si>
  <si>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</si>
  <si>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</si>
  <si>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</si>
  <si>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</si>
  <si>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</si>
  <si>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</si>
  <si>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</si>
  <si>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</si>
  <si>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</si>
  <si>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</si>
  <si>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</si>
  <si>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</si>
  <si>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</si>
  <si>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</si>
  <si>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</si>
  <si>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</si>
  <si>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</si>
  <si>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</si>
  <si>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</si>
  <si>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</si>
  <si>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</si>
  <si>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</si>
  <si>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</si>
  <si>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</si>
  <si>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</si>
  <si>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</si>
  <si>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</si>
  <si>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</si>
  <si>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</si>
  <si>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</si>
  <si>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</si>
  <si>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</si>
  <si>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</si>
  <si>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</si>
  <si>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</si>
  <si>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</si>
  <si>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</si>
  <si>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</si>
  <si>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</si>
  <si>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</si>
  <si>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</si>
  <si>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</si>
  <si>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</si>
  <si>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</si>
  <si>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</si>
  <si>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</si>
  <si>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</si>
  <si>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</si>
  <si>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</si>
  <si>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</si>
  <si>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</si>
  <si>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</si>
  <si>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</si>
  <si>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</si>
  <si>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</si>
  <si>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</si>
  <si>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</si>
  <si>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</si>
  <si>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</si>
  <si>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</si>
  <si>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</si>
  <si>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</si>
  <si>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</si>
  <si>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</si>
  <si>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</si>
  <si>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</si>
  <si>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</si>
  <si>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</si>
  <si>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</si>
  <si>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</si>
  <si>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</si>
  <si>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</si>
  <si>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</si>
  <si>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</si>
  <si>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</si>
  <si>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</si>
  <si>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</si>
  <si>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</si>
  <si>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</si>
  <si>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</si>
  <si>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</si>
  <si>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</si>
  <si>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</si>
  <si>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</si>
  <si>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</si>
  <si>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</si>
  <si>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</si>
  <si>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</si>
  <si>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</si>
  <si>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</si>
  <si>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</si>
  <si>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</si>
  <si>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</si>
  <si>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</si>
  <si>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</si>
  <si>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</si>
  <si>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</si>
  <si>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</si>
  <si>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</si>
  <si>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</si>
  <si>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</si>
  <si>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</si>
  <si>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</si>
  <si>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</si>
  <si>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</si>
  <si>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</si>
  <si>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</si>
  <si>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</si>
  <si>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</si>
  <si>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</si>
  <si>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</si>
  <si>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</si>
  <si>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</si>
  <si>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</si>
  <si>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</si>
  <si>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</si>
  <si>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</si>
  <si>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</si>
  <si>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</si>
  <si>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</si>
  <si>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</si>
  <si>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</si>
  <si>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</si>
  <si>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</si>
  <si>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</si>
  <si>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</si>
  <si>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</si>
  <si>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</si>
  <si>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</si>
  <si>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</si>
  <si>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</si>
  <si>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</si>
  <si>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</si>
  <si>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</si>
  <si>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</si>
  <si>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</si>
  <si>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</si>
  <si>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</si>
  <si>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</si>
  <si>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</si>
  <si>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</si>
  <si>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</si>
  <si>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</si>
  <si>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</si>
  <si>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</si>
  <si>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</si>
  <si>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</si>
  <si>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</si>
  <si>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</si>
  <si>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</si>
  <si>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</si>
  <si>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</si>
  <si>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</si>
  <si>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</si>
  <si>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</si>
  <si>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</si>
  <si>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</si>
  <si>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</si>
  <si>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</si>
  <si>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</si>
  <si>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</si>
  <si>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</si>
  <si>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</si>
  <si>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</si>
  <si>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</si>
  <si>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</si>
  <si>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</si>
  <si>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</si>
  <si>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</si>
  <si>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</si>
  <si>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</si>
  <si>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</si>
  <si>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</si>
  <si>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</si>
  <si>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</si>
  <si>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</si>
  <si>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</si>
  <si>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</si>
  <si>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</si>
  <si>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</si>
  <si>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</si>
  <si>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</si>
  <si>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</si>
  <si>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</si>
  <si>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</si>
  <si>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</si>
  <si>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</si>
  <si>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</si>
  <si>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</si>
  <si>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</si>
  <si>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</si>
  <si>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</si>
  <si>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</si>
  <si>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</si>
  <si>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</si>
  <si>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</si>
  <si>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</si>
  <si>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</si>
  <si>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</si>
  <si>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</si>
  <si>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</si>
  <si>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</si>
  <si>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</si>
  <si>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</si>
  <si>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</si>
  <si>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</si>
  <si>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</si>
  <si>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</si>
  <si>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</si>
  <si>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</si>
  <si>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</si>
  <si>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</si>
  <si>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</si>
  <si>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</si>
  <si>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</si>
  <si>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</si>
  <si>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</si>
  <si>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</si>
  <si>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</si>
  <si>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</si>
  <si>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</si>
  <si>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</si>
  <si>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</si>
  <si>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</si>
  <si>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</si>
  <si>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</si>
  <si>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</si>
  <si>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</si>
  <si>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</si>
  <si>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</si>
  <si>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</si>
  <si>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</si>
  <si>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</si>
  <si>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</si>
  <si>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</si>
  <si>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</si>
  <si>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</si>
  <si>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</si>
  <si>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</si>
  <si>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</si>
  <si>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</si>
  <si>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</si>
  <si>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</si>
  <si>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</si>
  <si>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</si>
  <si>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</si>
  <si>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</si>
  <si>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</si>
  <si>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</si>
  <si>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</si>
  <si>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</si>
  <si>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</si>
  <si>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</si>
  <si>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</si>
  <si>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</si>
  <si>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</si>
  <si>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</si>
  <si>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</si>
  <si>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</si>
  <si>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</si>
  <si>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</si>
  <si>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</si>
  <si>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</si>
  <si>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</si>
  <si>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</si>
  <si>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</si>
  <si>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</si>
  <si>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</si>
  <si>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</si>
  <si>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</si>
  <si>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</si>
  <si>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</si>
  <si>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</si>
  <si>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</si>
  <si>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</si>
  <si>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</si>
  <si>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</si>
  <si>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</si>
  <si>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</si>
  <si>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</si>
  <si>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</si>
  <si>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</si>
  <si>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</si>
  <si>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</si>
  <si>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</si>
  <si>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</si>
  <si>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</si>
  <si>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</si>
  <si>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</si>
  <si>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</si>
  <si>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</si>
  <si>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</si>
  <si>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</si>
  <si>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</si>
  <si>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</si>
  <si>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</si>
  <si>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</si>
  <si>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</si>
  <si>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</si>
  <si>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</si>
  <si>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</si>
  <si>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</si>
  <si>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</si>
  <si>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</si>
  <si>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</si>
  <si>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</si>
  <si>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</si>
  <si>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</si>
  <si>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</si>
  <si>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</si>
  <si>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</si>
  <si>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</si>
  <si>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</si>
  <si>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</si>
  <si>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</si>
  <si>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</si>
  <si>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</si>
  <si>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</si>
  <si>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</si>
  <si>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</si>
  <si>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</si>
  <si>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</si>
  <si>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</si>
  <si>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</si>
  <si>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</si>
  <si>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</si>
  <si>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</si>
  <si>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</si>
  <si>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</si>
  <si>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</si>
  <si>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</si>
  <si>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</si>
  <si>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</si>
  <si>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</si>
  <si>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</si>
  <si>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</si>
  <si>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</si>
  <si>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</si>
  <si>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</si>
  <si>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</si>
  <si>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</si>
  <si>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</si>
  <si>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</si>
  <si>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</si>
  <si>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</si>
  <si>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</si>
  <si>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</si>
  <si>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</si>
  <si>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</si>
  <si>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</si>
  <si>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</si>
  <si>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</si>
  <si>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</si>
  <si>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</si>
  <si>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</si>
  <si>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</si>
  <si>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</si>
  <si>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</si>
  <si>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</si>
  <si>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</si>
  <si>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</si>
  <si>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</si>
  <si>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</si>
  <si>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</si>
  <si>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</si>
  <si>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</si>
  <si>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</si>
  <si>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</si>
  <si>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</si>
  <si>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</si>
  <si>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</si>
  <si>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</si>
  <si>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</si>
  <si>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</si>
  <si>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</si>
  <si>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</si>
  <si>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</si>
  <si>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</si>
  <si>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</si>
  <si>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</si>
  <si>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</si>
  <si>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</si>
  <si>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</si>
  <si>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</si>
  <si>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</si>
  <si>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</si>
  <si>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</si>
  <si>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</si>
  <si>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</si>
  <si>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</si>
  <si>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</si>
  <si>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</si>
  <si>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</si>
  <si>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</si>
  <si>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</si>
  <si>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</si>
  <si>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</si>
  <si>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</si>
  <si>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</si>
  <si>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</si>
  <si>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</si>
  <si>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</si>
  <si>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</si>
  <si>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</si>
  <si>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</si>
  <si>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</si>
  <si>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</si>
  <si>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</si>
  <si>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</si>
  <si>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</si>
  <si>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</si>
  <si>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</si>
  <si>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</si>
  <si>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</si>
  <si>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</si>
  <si>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</si>
  <si>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</si>
  <si>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</si>
  <si>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</si>
  <si>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</si>
  <si>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</si>
  <si>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</si>
  <si>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</si>
  <si>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</si>
  <si>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</si>
  <si>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</si>
  <si>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</si>
  <si>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</si>
  <si>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</si>
  <si>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</si>
  <si>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</si>
  <si>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</si>
  <si>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</si>
  <si>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</si>
  <si>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</si>
  <si>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</si>
  <si>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</si>
  <si>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</si>
  <si>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</si>
  <si>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</si>
  <si>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</si>
  <si>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</si>
  <si>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</si>
  <si>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</si>
  <si>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</si>
  <si>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</si>
  <si>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</si>
  <si>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</si>
  <si>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</si>
  <si>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</si>
  <si>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</si>
  <si>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</si>
  <si>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</si>
  <si>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</si>
  <si>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</si>
  <si>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</si>
  <si>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</si>
  <si>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</si>
  <si>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</si>
  <si>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</si>
  <si>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</si>
  <si>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</si>
  <si>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</si>
  <si>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</si>
  <si>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</si>
  <si>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</si>
  <si>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</si>
  <si>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</si>
  <si>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</si>
  <si>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</si>
  <si>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</si>
  <si>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</si>
  <si>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</si>
  <si>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</si>
  <si>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</si>
  <si>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</si>
  <si>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</si>
  <si>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</si>
  <si>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</si>
  <si>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</si>
  <si>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</si>
  <si>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</si>
  <si>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</si>
  <si>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</si>
  <si>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</si>
  <si>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</si>
  <si>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</si>
  <si>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</si>
  <si>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</si>
  <si>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</si>
  <si>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</si>
  <si>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</si>
  <si>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</si>
  <si>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</si>
  <si>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</si>
  <si>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</si>
  <si>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</si>
  <si>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</si>
  <si>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</si>
  <si>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</si>
  <si>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</si>
  <si>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</si>
  <si>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</si>
  <si>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</si>
  <si>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</si>
  <si>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</si>
  <si>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</si>
  <si>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</si>
  <si>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</si>
  <si>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</si>
  <si>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</si>
  <si>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</si>
  <si>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</si>
  <si>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</si>
  <si>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</si>
  <si>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</si>
  <si>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</si>
  <si>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</si>
  <si>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</si>
  <si>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</si>
  <si>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</si>
  <si>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</si>
  <si>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</si>
  <si>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</si>
  <si>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</si>
  <si>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</si>
  <si>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</si>
  <si>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</si>
  <si>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</si>
  <si>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</si>
  <si>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</si>
  <si>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</si>
  <si>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</si>
  <si>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</si>
  <si>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</si>
  <si>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</si>
  <si>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</si>
  <si>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</si>
  <si>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</si>
  <si>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</si>
  <si>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</si>
  <si>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</si>
  <si>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</si>
  <si>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</si>
  <si>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</si>
  <si>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</si>
  <si>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</si>
  <si>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</si>
  <si>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</si>
  <si>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</si>
  <si>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</si>
  <si>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</si>
  <si>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</si>
  <si>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</si>
  <si>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</si>
  <si>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</si>
  <si>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</si>
  <si>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</si>
  <si>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</si>
  <si>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</si>
  <si>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</si>
  <si>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</si>
  <si>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</si>
  <si>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</si>
  <si>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</si>
  <si>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</si>
  <si>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</si>
  <si>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</si>
  <si>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</si>
  <si>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</si>
  <si>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</si>
  <si>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</si>
  <si>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</si>
  <si>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</si>
  <si>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</si>
  <si>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</si>
  <si>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</si>
  <si>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</si>
  <si>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</si>
  <si>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</si>
  <si>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</si>
  <si>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</si>
  <si>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</si>
  <si>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</si>
  <si>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</si>
  <si>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</si>
  <si>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</si>
  <si>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</si>
  <si>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</si>
  <si>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</si>
  <si>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</si>
  <si>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</si>
  <si>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</si>
  <si>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</si>
  <si>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</si>
  <si>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</si>
  <si>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</si>
  <si>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</si>
  <si>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</si>
  <si>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</si>
  <si>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</si>
  <si>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</si>
  <si>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</si>
  <si>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</si>
  <si>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</si>
  <si>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</si>
  <si>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</si>
  <si>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</si>
  <si>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</si>
  <si>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</si>
  <si>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</si>
  <si>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</si>
  <si>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</si>
  <si>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</si>
  <si>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</si>
  <si>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</si>
  <si>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</si>
  <si>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</si>
  <si>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</si>
  <si>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</si>
  <si>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</si>
  <si>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</si>
  <si>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</si>
  <si>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</si>
  <si>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</si>
  <si>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</si>
  <si>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</si>
  <si>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</si>
  <si>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</si>
  <si>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</si>
  <si>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</si>
  <si>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</si>
  <si>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</si>
  <si>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</si>
  <si>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</si>
  <si>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</si>
  <si>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</si>
  <si>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</si>
  <si>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</si>
  <si>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</si>
  <si>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</si>
  <si>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</si>
  <si>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</si>
  <si>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</si>
  <si>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</si>
  <si>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</si>
  <si>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</si>
  <si>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</si>
  <si>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</si>
  <si>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</si>
  <si>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</si>
  <si>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</si>
  <si>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</si>
  <si>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</si>
  <si>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</si>
  <si>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</si>
  <si>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</si>
  <si>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</si>
  <si>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</si>
  <si>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</si>
  <si>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</si>
  <si>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</si>
  <si>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</si>
  <si>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</si>
  <si>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</si>
  <si>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</si>
  <si>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</si>
  <si>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</si>
  <si>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</si>
  <si>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</si>
  <si>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</si>
  <si>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</si>
  <si>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</si>
  <si>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</si>
  <si>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</si>
  <si>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</si>
  <si>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</si>
  <si>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</si>
  <si>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</si>
  <si>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</si>
  <si>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</si>
  <si>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</si>
  <si>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</si>
  <si>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</si>
  <si>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</si>
  <si>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</si>
  <si>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</si>
  <si>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</si>
  <si>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</si>
  <si>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</si>
  <si>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</si>
  <si>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</si>
  <si>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</si>
  <si>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</si>
  <si>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</si>
  <si>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</si>
  <si>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</si>
  <si>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</si>
  <si>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</si>
  <si>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</si>
  <si>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</si>
  <si>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</si>
  <si>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</si>
  <si>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</si>
  <si>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</si>
  <si>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</si>
  <si>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</si>
  <si>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</si>
  <si>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</si>
  <si>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</si>
  <si>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</si>
  <si>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</si>
  <si>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</si>
  <si>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</si>
  <si>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</si>
  <si>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</si>
  <si>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</si>
  <si>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</si>
  <si>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</si>
  <si>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</si>
  <si>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</si>
  <si>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</si>
  <si>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</si>
  <si>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</si>
  <si>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</si>
  <si>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</si>
  <si>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</si>
  <si>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</si>
  <si>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</si>
  <si>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</si>
  <si>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</si>
  <si>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</si>
  <si>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</si>
  <si>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</si>
  <si>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</si>
  <si>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</si>
  <si>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</si>
  <si>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</si>
  <si>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</si>
  <si>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</si>
  <si>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</si>
  <si>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</si>
  <si>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</si>
  <si>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</si>
  <si>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</si>
  <si>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</si>
  <si>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</si>
  <si>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</si>
  <si>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</si>
  <si>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</si>
  <si>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</si>
  <si>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</si>
  <si>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</si>
  <si>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</si>
  <si>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</si>
  <si>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</si>
  <si>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</si>
  <si>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</si>
  <si>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</si>
  <si>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</si>
  <si>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</si>
  <si>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</si>
  <si>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</si>
  <si>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</si>
  <si>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</si>
  <si>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</si>
  <si>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</si>
  <si>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</si>
  <si>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</si>
  <si>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</si>
  <si>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</si>
  <si>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</si>
  <si>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</si>
  <si>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</si>
  <si>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</si>
  <si>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</si>
  <si>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</si>
  <si>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</si>
  <si>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</si>
  <si>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</si>
  <si>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</si>
  <si>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</si>
  <si>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</si>
  <si>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</si>
  <si>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</si>
  <si>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</si>
  <si>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</si>
  <si>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</si>
  <si>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</si>
  <si>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</si>
  <si>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</si>
  <si>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</si>
  <si>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</si>
  <si>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</si>
  <si>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</si>
  <si>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</si>
  <si>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</si>
  <si>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</si>
  <si>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</si>
  <si>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</si>
  <si>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</si>
  <si>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</si>
  <si>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</si>
  <si>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</si>
  <si>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</si>
  <si>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</si>
  <si>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</si>
  <si>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</si>
  <si>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</si>
  <si>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</si>
  <si>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</si>
  <si>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</si>
  <si>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</si>
  <si>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</si>
  <si>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</si>
  <si>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</si>
  <si>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</si>
  <si>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</si>
  <si>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</si>
  <si>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</si>
  <si>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</si>
  <si>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</si>
  <si>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</si>
  <si>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</si>
  <si>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</si>
  <si>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</si>
  <si>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</si>
  <si>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</si>
  <si>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</si>
  <si>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</si>
  <si>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</si>
  <si>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</si>
  <si>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</si>
  <si>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</si>
  <si>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</si>
  <si>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</si>
  <si>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</si>
  <si>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</si>
  <si>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</si>
  <si>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</si>
  <si>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</si>
  <si>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</si>
  <si>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</si>
  <si>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</si>
  <si>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</si>
  <si>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</si>
  <si>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</si>
  <si>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</si>
  <si>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</si>
  <si>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</si>
  <si>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</si>
  <si>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</si>
  <si>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</si>
  <si>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</si>
  <si>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</si>
  <si>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</si>
  <si>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</si>
  <si>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</si>
  <si>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</si>
  <si>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</si>
  <si>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</si>
  <si>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</si>
  <si>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</si>
  <si>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</si>
  <si>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</si>
  <si>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</si>
  <si>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</si>
  <si>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</si>
  <si>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</si>
  <si>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</si>
  <si>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</si>
  <si>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</si>
  <si>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</si>
  <si>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</si>
  <si>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</si>
  <si>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</si>
  <si>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</si>
  <si>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</si>
  <si>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</si>
  <si>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</si>
  <si>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</si>
  <si>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</si>
  <si>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</si>
  <si>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</si>
  <si>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</si>
  <si>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</si>
  <si>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</si>
  <si>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</si>
  <si>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</si>
  <si>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</si>
  <si>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</si>
  <si>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</si>
  <si>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</si>
  <si>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</si>
  <si>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</si>
  <si>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</si>
  <si>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</si>
  <si>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</si>
  <si>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</si>
  <si>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</si>
  <si>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</si>
  <si>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</si>
  <si>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</si>
  <si>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</si>
  <si>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</si>
  <si>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</si>
  <si>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</si>
  <si>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</si>
  <si>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</si>
  <si>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</si>
  <si>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</si>
  <si>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</si>
  <si>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</si>
  <si>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</si>
  <si>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</si>
  <si>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</si>
  <si>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</si>
  <si>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</si>
  <si>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</si>
  <si>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</si>
  <si>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</si>
  <si>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</si>
  <si>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</si>
  <si>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</si>
  <si>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</si>
  <si>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</si>
  <si>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</si>
  <si>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</si>
  <si>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</si>
  <si>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</si>
  <si>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</si>
  <si>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</si>
  <si>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</si>
  <si>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</si>
  <si>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</si>
  <si>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</si>
  <si>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</si>
  <si>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</si>
  <si>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</si>
  <si>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</si>
  <si>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</si>
  <si>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</si>
  <si>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</si>
  <si>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</si>
  <si>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</si>
  <si>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</si>
  <si>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</si>
  <si>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</si>
  <si>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</si>
  <si>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</si>
  <si>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</si>
  <si>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</si>
  <si>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</si>
  <si>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</si>
  <si>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</si>
  <si>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</si>
  <si>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</si>
  <si>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</si>
  <si>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</si>
  <si>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</si>
  <si>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</si>
  <si>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</si>
  <si>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</si>
  <si>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</si>
  <si>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</si>
  <si>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</si>
  <si>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</si>
  <si>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</si>
  <si>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</si>
  <si>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</si>
  <si>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</si>
  <si>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</si>
  <si>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</si>
  <si>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</si>
  <si>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</si>
  <si>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</si>
  <si>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</si>
  <si>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</si>
  <si>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</si>
  <si>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</si>
  <si>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</si>
  <si>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</si>
  <si>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</si>
  <si>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</si>
  <si>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</si>
  <si>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</si>
  <si>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</si>
  <si>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</si>
  <si>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</si>
  <si>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</si>
  <si>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</si>
  <si>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</si>
  <si>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</si>
  <si>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</si>
  <si>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</si>
  <si>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</si>
  <si>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</si>
  <si>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</si>
  <si>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</si>
  <si>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</si>
  <si>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</si>
  <si>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</si>
  <si>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</si>
  <si>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</si>
  <si>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</si>
  <si>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</si>
  <si>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</si>
  <si>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</si>
  <si>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</si>
  <si>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</si>
  <si>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</si>
  <si>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</si>
  <si>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</si>
  <si>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</si>
  <si>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</si>
  <si>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</si>
  <si>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</si>
  <si>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</si>
  <si>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</si>
  <si>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</si>
  <si>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</si>
  <si>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</si>
  <si>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</si>
  <si>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</si>
  <si>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</si>
  <si>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</si>
  <si>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</si>
  <si>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</si>
  <si>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</si>
  <si>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</si>
  <si>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</si>
  <si>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</si>
  <si>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</si>
  <si>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</si>
  <si>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</si>
  <si>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</si>
  <si>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</si>
  <si>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</si>
  <si>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</si>
  <si>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</si>
  <si>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</si>
  <si>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</si>
  <si>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</si>
  <si>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</si>
  <si>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</si>
  <si>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</si>
  <si>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</si>
  <si>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</si>
  <si>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</si>
  <si>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</si>
  <si>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</si>
  <si>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</si>
  <si>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</si>
  <si>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</si>
  <si>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</si>
  <si>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</si>
  <si>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</si>
  <si>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</si>
  <si>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</si>
  <si>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</si>
  <si>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</si>
  <si>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</si>
  <si>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</si>
  <si>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</si>
  <si>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</si>
  <si>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</si>
  <si>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</si>
  <si>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</si>
  <si>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</si>
  <si>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</si>
  <si>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</si>
  <si>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</si>
  <si>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</si>
  <si>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</si>
  <si>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</si>
  <si>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</si>
  <si>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</si>
  <si>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</si>
  <si>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</si>
  <si>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</si>
  <si>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</si>
  <si>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</si>
  <si>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</si>
  <si>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</si>
  <si>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</si>
  <si>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</si>
  <si>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</si>
  <si>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</si>
  <si>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</si>
  <si>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</si>
  <si>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</si>
  <si>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</si>
  <si>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</si>
  <si>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</si>
  <si>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</si>
  <si>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</si>
  <si>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</si>
  <si>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</si>
  <si>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</si>
  <si>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</si>
  <si>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</si>
  <si>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</si>
  <si>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</si>
  <si>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</si>
  <si>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</si>
  <si>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</si>
  <si>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</si>
  <si>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</si>
  <si>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</si>
  <si>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</si>
  <si>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</si>
  <si>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</si>
  <si>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</si>
  <si>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</si>
  <si>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</si>
  <si>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</si>
  <si>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</si>
  <si>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</si>
  <si>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</si>
  <si>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</si>
  <si>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</si>
  <si>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</si>
  <si>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</si>
  <si>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</si>
  <si>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</si>
  <si>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</si>
  <si>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</si>
  <si>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</si>
  <si>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</si>
  <si>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</si>
  <si>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</si>
  <si>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</si>
  <si>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</si>
  <si>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</si>
  <si>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</si>
  <si>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</si>
  <si>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</si>
  <si>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</si>
  <si>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</si>
  <si>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</si>
  <si>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</si>
  <si>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</si>
  <si>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</si>
  <si>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</si>
  <si>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</si>
  <si>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</si>
  <si>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</si>
  <si>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</si>
  <si>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</si>
  <si>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</si>
  <si>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</si>
  <si>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</si>
  <si>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</si>
  <si>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</si>
  <si>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</si>
  <si>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</si>
  <si>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</si>
  <si>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</si>
  <si>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</si>
  <si>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</si>
  <si>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</si>
  <si>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</si>
  <si>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</si>
  <si>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</si>
  <si>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</si>
  <si>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</si>
  <si>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</si>
  <si>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</si>
  <si>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</si>
  <si>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</si>
  <si>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</si>
  <si>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</si>
  <si>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</si>
  <si>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</si>
  <si>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</si>
  <si>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</si>
  <si>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</si>
  <si>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</si>
  <si>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</si>
  <si>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</si>
  <si>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</si>
  <si>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</si>
  <si>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</si>
  <si>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</si>
  <si>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</si>
  <si>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</si>
  <si>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</si>
  <si>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</si>
  <si>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</si>
  <si>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</si>
  <si>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</si>
  <si>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</si>
  <si>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</si>
  <si>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</si>
  <si>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</si>
  <si>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</si>
  <si>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</si>
  <si>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</si>
  <si>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</si>
  <si>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</si>
  <si>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</si>
  <si>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</si>
  <si>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</si>
  <si>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</si>
  <si>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</si>
  <si>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</si>
  <si>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</si>
  <si>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</si>
  <si>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</si>
  <si>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</si>
  <si>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</si>
  <si>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</si>
  <si>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</si>
  <si>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</si>
  <si>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</si>
  <si>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</si>
  <si>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</si>
  <si>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</si>
  <si>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</si>
  <si>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</si>
  <si>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</si>
  <si>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</si>
  <si>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</si>
  <si>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</si>
  <si>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</si>
  <si>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</si>
  <si>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</si>
  <si>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</si>
  <si>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</si>
  <si>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</si>
  <si>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</si>
  <si>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</si>
  <si>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</si>
  <si>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</si>
  <si>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</si>
  <si>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</si>
  <si>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</si>
  <si>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</si>
  <si>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</si>
  <si>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</si>
  <si>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</si>
  <si>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</si>
  <si>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</si>
  <si>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</si>
  <si>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</si>
  <si>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</si>
  <si>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</si>
  <si>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</si>
  <si>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</si>
  <si>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</si>
  <si>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</si>
  <si>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</si>
  <si>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</si>
  <si>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</si>
  <si>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</si>
  <si>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</si>
  <si>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</si>
  <si>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</si>
  <si>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</si>
  <si>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</si>
  <si>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</si>
  <si>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</si>
  <si>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</si>
  <si>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</si>
  <si>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</si>
  <si>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</si>
  <si>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</si>
  <si>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</si>
  <si>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</si>
  <si>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</si>
  <si>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</si>
  <si>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</si>
  <si>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</si>
  <si>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</si>
  <si>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</si>
  <si>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</si>
  <si>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</si>
  <si>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</si>
  <si>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</si>
  <si>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</si>
  <si>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</si>
  <si>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</si>
  <si>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</si>
  <si>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</si>
  <si>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</si>
  <si>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</si>
  <si>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</si>
  <si>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</si>
  <si>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</si>
  <si>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</si>
  <si>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</si>
  <si>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</si>
  <si>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</si>
  <si>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</si>
  <si>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</si>
  <si>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</si>
  <si>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</si>
  <si>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</si>
  <si>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</si>
  <si>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</si>
  <si>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</si>
  <si>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</si>
  <si>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</si>
  <si>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</si>
  <si>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</si>
  <si>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</si>
  <si>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</si>
  <si>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</si>
  <si>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</si>
  <si>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</si>
  <si>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</si>
  <si>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</si>
  <si>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</si>
  <si>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</si>
  <si>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</si>
  <si>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</si>
  <si>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</si>
  <si>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</si>
  <si>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</si>
  <si>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</si>
  <si>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</si>
  <si>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</si>
  <si>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</si>
  <si>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</si>
  <si>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</si>
  <si>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</si>
  <si>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</si>
  <si>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</si>
  <si>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</si>
  <si>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</si>
  <si>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</si>
  <si>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</si>
  <si>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</si>
  <si>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</si>
  <si>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</si>
  <si>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</si>
  <si>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</si>
  <si>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</si>
  <si>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</si>
  <si>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</si>
  <si>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</si>
  <si>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</si>
  <si>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</si>
  <si>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</si>
  <si>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</si>
  <si>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</si>
  <si>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</si>
  <si>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</si>
  <si>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</si>
  <si>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</si>
  <si>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</si>
  <si>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</si>
  <si>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</si>
  <si>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</si>
  <si>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</si>
  <si>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</si>
  <si>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</si>
  <si>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</si>
  <si>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</si>
  <si>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</si>
  <si>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</si>
  <si>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</si>
  <si>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</si>
  <si>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</si>
  <si>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</si>
  <si>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</si>
  <si>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</si>
  <si>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</si>
  <si>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</si>
  <si>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</si>
  <si>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</si>
  <si>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</si>
  <si>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</si>
  <si>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</si>
  <si>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</si>
  <si>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</si>
  <si>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</si>
  <si>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</si>
  <si>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</si>
  <si>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</si>
  <si>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</si>
  <si>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</si>
  <si>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</si>
  <si>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</si>
  <si>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</si>
  <si>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</si>
  <si>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</si>
  <si>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</si>
  <si>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</si>
  <si>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</si>
  <si>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</si>
  <si>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</si>
  <si>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</si>
  <si>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</si>
  <si>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</si>
  <si>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</si>
  <si>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</si>
  <si>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</si>
  <si>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</si>
  <si>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</si>
  <si>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</si>
  <si>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</si>
  <si>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</si>
  <si>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</si>
  <si>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</si>
  <si>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</si>
  <si>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</si>
  <si>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</si>
  <si>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</si>
  <si>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</si>
  <si>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</si>
  <si>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</si>
  <si>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</si>
  <si>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</si>
  <si>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</si>
  <si>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</si>
  <si>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</si>
  <si>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</si>
  <si>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</si>
  <si>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</si>
  <si>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</si>
  <si>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</si>
  <si>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</si>
  <si>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</si>
  <si>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</si>
  <si>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</si>
  <si>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</si>
  <si>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</si>
  <si>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</si>
  <si>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</si>
  <si>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</si>
  <si>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</si>
  <si>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</si>
  <si>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</si>
  <si>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</si>
  <si>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</si>
  <si>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</si>
  <si>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</si>
  <si>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</si>
  <si>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</si>
  <si>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</si>
  <si>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</si>
  <si>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</si>
  <si>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</si>
  <si>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</si>
  <si>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</si>
  <si>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</si>
  <si>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</si>
  <si>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</si>
  <si>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</si>
  <si>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</si>
  <si>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</si>
  <si>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</si>
  <si>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</si>
  <si>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</si>
  <si>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</si>
  <si>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</si>
  <si>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</si>
  <si>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</si>
  <si>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</si>
  <si>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</si>
  <si>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</si>
  <si>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</si>
  <si>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</si>
  <si>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</si>
  <si>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</si>
  <si>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</si>
  <si>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</si>
  <si>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</si>
  <si>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</si>
  <si>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</si>
  <si>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</si>
  <si>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</si>
  <si>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</si>
  <si>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</si>
  <si>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</si>
  <si>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</si>
  <si>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</si>
  <si>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</si>
  <si>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</si>
  <si>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</si>
  <si>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</si>
  <si>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</si>
  <si>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</si>
  <si>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</si>
  <si>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</si>
  <si>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</si>
  <si>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</si>
  <si>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</si>
  <si>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</si>
  <si>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</si>
  <si>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</si>
  <si>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</si>
  <si>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</si>
  <si>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</si>
  <si>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</si>
  <si>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</si>
  <si>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</si>
  <si>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</si>
  <si>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</si>
  <si>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</si>
  <si>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</si>
  <si>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</si>
  <si>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</si>
  <si>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</si>
  <si>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</si>
  <si>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</si>
  <si>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</si>
  <si>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</si>
  <si>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</si>
  <si>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</si>
  <si>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</si>
  <si>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</si>
  <si>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</si>
  <si>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</si>
  <si>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</si>
  <si>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</si>
  <si>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</si>
  <si>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</si>
  <si>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</si>
  <si>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</si>
  <si>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</si>
  <si>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</si>
  <si>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</si>
  <si>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</si>
  <si>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</si>
  <si>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</si>
  <si>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</si>
  <si>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</si>
  <si>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</si>
  <si>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</si>
  <si>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</si>
  <si>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</si>
  <si>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</si>
  <si>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</si>
  <si>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</si>
  <si>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</si>
  <si>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</si>
  <si>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</si>
  <si>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</si>
  <si>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</si>
  <si>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</si>
  <si>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</si>
  <si>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</si>
  <si>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</si>
  <si>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</si>
  <si>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</si>
  <si>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</si>
  <si>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</si>
  <si>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</si>
  <si>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</si>
  <si>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</si>
  <si>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</si>
  <si>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</si>
  <si>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</si>
  <si>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</si>
  <si>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</si>
  <si>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</si>
  <si>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</si>
  <si>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</si>
  <si>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</si>
  <si>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</si>
  <si>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</si>
  <si>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</si>
  <si>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</si>
  <si>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</si>
  <si>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</si>
  <si>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</si>
  <si>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</si>
  <si>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</si>
  <si>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</si>
  <si>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</si>
  <si>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</si>
  <si>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</si>
  <si>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</si>
  <si>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</si>
  <si>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</si>
  <si>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</si>
  <si>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</si>
  <si>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</si>
  <si>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</si>
  <si>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</si>
  <si>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</si>
  <si>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</si>
  <si>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</si>
  <si>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</si>
  <si>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</si>
  <si>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</si>
  <si>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</si>
  <si>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</si>
  <si>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</si>
  <si>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</si>
  <si>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</si>
  <si>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</si>
  <si>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</si>
  <si>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</si>
  <si>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</si>
  <si>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</si>
  <si>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</si>
  <si>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</si>
  <si>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</si>
  <si>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</si>
  <si>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</si>
  <si>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</si>
  <si>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</si>
  <si>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</si>
  <si>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</si>
  <si>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</si>
  <si>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</si>
  <si>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</si>
  <si>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</si>
  <si>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</si>
  <si>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</si>
  <si>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</si>
  <si>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</si>
  <si>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</si>
  <si>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</si>
  <si>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</si>
  <si>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</si>
  <si>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</si>
  <si>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</si>
  <si>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</si>
  <si>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</si>
  <si>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</si>
  <si>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</si>
  <si>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</si>
  <si>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</si>
  <si>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</si>
  <si>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</si>
  <si>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</si>
  <si>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</si>
  <si>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</si>
  <si>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</si>
  <si>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</si>
  <si>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</si>
  <si>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</si>
  <si>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</si>
  <si>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</si>
  <si>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</si>
  <si>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</si>
  <si>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</si>
  <si>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</si>
  <si>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</si>
  <si>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</si>
  <si>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</si>
  <si>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</si>
  <si>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</si>
  <si>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</si>
  <si>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</si>
  <si>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</si>
  <si>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</si>
  <si>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</si>
  <si>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</si>
  <si>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</si>
  <si>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</si>
  <si>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</si>
  <si>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</si>
  <si>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</si>
  <si>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</si>
  <si>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</si>
  <si>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</si>
  <si>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</si>
  <si>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</si>
  <si>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</si>
  <si>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</si>
  <si>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</si>
  <si>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</si>
  <si>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</si>
  <si>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</si>
  <si>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</si>
  <si>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</si>
  <si>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</si>
  <si>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</si>
  <si>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</si>
  <si>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</si>
  <si>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</si>
  <si>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</si>
  <si>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</si>
  <si>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</si>
  <si>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</si>
  <si>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</si>
  <si>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</si>
  <si>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</si>
  <si>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</si>
  <si>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</si>
  <si>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</si>
  <si>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</si>
  <si>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</si>
  <si>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</si>
  <si>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</si>
  <si>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</si>
  <si>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</si>
  <si>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</si>
  <si>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</si>
  <si>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</si>
  <si>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</si>
  <si>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</si>
  <si>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</si>
  <si>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</si>
  <si>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</si>
  <si>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</si>
  <si>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</si>
  <si>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</si>
  <si>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</si>
  <si>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</si>
  <si>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</si>
  <si>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</si>
  <si>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</si>
  <si>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</si>
  <si>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</si>
  <si>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</si>
  <si>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</si>
  <si>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</si>
  <si>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</si>
  <si>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</si>
  <si>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</si>
  <si>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</si>
  <si>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</si>
  <si>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</si>
  <si>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</si>
  <si>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</si>
  <si>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</si>
  <si>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</si>
  <si>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</si>
  <si>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</si>
  <si>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</si>
  <si>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</si>
  <si>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</si>
  <si>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</si>
  <si>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</si>
  <si>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</si>
  <si>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</si>
  <si>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</si>
  <si>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</si>
  <si>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</si>
  <si>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</si>
  <si>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</si>
  <si>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</si>
  <si>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</si>
  <si>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</si>
  <si>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</si>
  <si>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</si>
  <si>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</si>
  <si>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</si>
  <si>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</si>
  <si>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</si>
  <si>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</si>
  <si>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</si>
  <si>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</si>
  <si>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</si>
  <si>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</si>
  <si>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</si>
  <si>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</si>
  <si>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</si>
  <si>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</si>
  <si>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</si>
  <si>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</si>
  <si>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</si>
  <si>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</si>
  <si>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</si>
  <si>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</si>
  <si>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</si>
  <si>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</si>
  <si>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</si>
  <si>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</si>
  <si>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</si>
  <si>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</si>
  <si>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</si>
  <si>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</si>
  <si>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</si>
  <si>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</si>
  <si>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</si>
  <si>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</si>
  <si>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</si>
  <si>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</si>
  <si>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</si>
  <si>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</si>
  <si>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</si>
  <si>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</si>
  <si>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</si>
  <si>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</si>
  <si>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</si>
  <si>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</si>
  <si>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</si>
  <si>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</si>
  <si>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</si>
  <si>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</si>
  <si>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</si>
  <si>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</si>
  <si>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</si>
  <si>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</si>
  <si>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</si>
  <si>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</si>
  <si>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</si>
  <si>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</si>
  <si>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</si>
  <si>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</si>
  <si>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</si>
  <si>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</si>
  <si>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</si>
  <si>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</si>
  <si>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</si>
  <si>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</si>
  <si>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</si>
  <si>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</si>
  <si>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</si>
  <si>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</si>
  <si>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</si>
  <si>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</si>
  <si>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</si>
  <si>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</si>
  <si>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</si>
  <si>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</si>
  <si>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</si>
  <si>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</si>
  <si>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</si>
  <si>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</si>
  <si>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</si>
  <si>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</si>
  <si>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</si>
  <si>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</si>
  <si>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</si>
  <si>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</si>
  <si>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</si>
  <si>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</si>
  <si>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</si>
  <si>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</si>
  <si>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</si>
  <si>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</si>
  <si>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</si>
  <si>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</si>
  <si>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</si>
  <si>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</si>
  <si>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</si>
  <si>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</si>
  <si>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</si>
  <si>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</si>
  <si>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</si>
  <si>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</si>
  <si>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</si>
  <si>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</si>
  <si>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</si>
  <si>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</si>
  <si>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</si>
  <si>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</si>
  <si>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</si>
  <si>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</si>
  <si>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</si>
  <si>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</si>
  <si>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</si>
  <si>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</si>
  <si>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</si>
  <si>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</si>
  <si>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</si>
  <si>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</si>
  <si>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</si>
  <si>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</si>
  <si>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</si>
  <si>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</si>
  <si>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</si>
  <si>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</si>
  <si>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</si>
  <si>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</si>
  <si>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</si>
  <si>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</si>
  <si>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</si>
  <si>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</si>
  <si>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</si>
  <si>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</si>
  <si>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</si>
  <si>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</si>
  <si>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</si>
  <si>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</si>
  <si>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</si>
  <si>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</si>
  <si>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</si>
  <si>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</si>
  <si>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</si>
  <si>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</si>
  <si>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</si>
  <si>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</si>
  <si>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</si>
  <si>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</si>
  <si>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</si>
  <si>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</si>
  <si>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</si>
  <si>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</si>
  <si>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</si>
  <si>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</si>
  <si>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</si>
  <si>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</si>
  <si>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</si>
  <si>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</si>
  <si>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</si>
  <si>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</si>
  <si>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</si>
  <si>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</si>
  <si>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</si>
  <si>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</si>
  <si>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</si>
  <si>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</si>
  <si>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</si>
  <si>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</si>
  <si>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</si>
  <si>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</si>
  <si>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</si>
  <si>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</si>
  <si>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</si>
  <si>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</si>
  <si>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</si>
  <si>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</si>
  <si>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</si>
  <si>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</si>
  <si>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</si>
  <si>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</si>
  <si>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</si>
  <si>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</si>
  <si>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</si>
  <si>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</si>
  <si>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</si>
  <si>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</si>
  <si>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</si>
  <si>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</si>
  <si>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</si>
  <si>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</si>
  <si>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</si>
  <si>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</si>
  <si>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</si>
  <si>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</si>
  <si>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</si>
  <si>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</si>
  <si>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</si>
  <si>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</si>
  <si>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</si>
  <si>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</si>
  <si>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</si>
  <si>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</si>
  <si>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</si>
  <si>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</si>
  <si>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</si>
  <si>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</si>
  <si>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</si>
  <si>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</si>
  <si>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</si>
  <si>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</si>
  <si>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</si>
  <si>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</si>
  <si>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</si>
  <si>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</si>
  <si>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</si>
  <si>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</si>
  <si>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</si>
  <si>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</si>
  <si>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</si>
  <si>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</si>
  <si>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</si>
  <si>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</si>
  <si>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</si>
  <si>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</si>
  <si>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</si>
  <si>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</si>
  <si>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</si>
  <si>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</si>
  <si>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</si>
  <si>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</si>
  <si>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</si>
  <si>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</si>
  <si>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</si>
  <si>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</si>
  <si>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</si>
  <si>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</si>
  <si>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</si>
  <si>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</si>
  <si>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</si>
  <si>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</si>
  <si>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</si>
  <si>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</si>
  <si>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</si>
  <si>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</si>
  <si>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</si>
  <si>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</si>
  <si>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</si>
  <si>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</si>
  <si>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</si>
  <si>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</si>
  <si>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</si>
  <si>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</si>
  <si>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</si>
  <si>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</si>
  <si>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</si>
  <si>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</si>
  <si>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</si>
  <si>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</si>
  <si>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</si>
  <si>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</si>
  <si>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</si>
  <si>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</si>
  <si>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</si>
  <si>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</si>
  <si>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</si>
  <si>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</si>
  <si>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</si>
  <si>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</si>
  <si>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</si>
  <si>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</si>
  <si>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</si>
  <si>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</si>
  <si>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</si>
  <si>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</si>
  <si>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</si>
  <si>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</si>
  <si>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</si>
  <si>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</si>
  <si>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</si>
  <si>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</si>
  <si>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</si>
  <si>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</si>
  <si>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</si>
  <si>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</si>
  <si>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</si>
  <si>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</si>
  <si>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</si>
  <si>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</si>
  <si>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</si>
  <si>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</si>
  <si>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</si>
  <si>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</si>
  <si>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</si>
  <si>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</si>
  <si>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</si>
  <si>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</si>
  <si>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</si>
  <si>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</si>
  <si>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</si>
  <si>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</si>
  <si>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</si>
  <si>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</si>
  <si>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</si>
  <si>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</si>
  <si>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</si>
  <si>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</si>
  <si>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</si>
  <si>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</si>
  <si>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</si>
  <si>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</si>
  <si>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</si>
  <si>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</si>
  <si>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</si>
  <si>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</si>
  <si>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</si>
  <si>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</si>
  <si>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</si>
  <si>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</si>
  <si>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</si>
  <si>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</si>
  <si>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</si>
  <si>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</si>
  <si>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</si>
  <si>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</si>
  <si>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</si>
  <si>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</si>
  <si>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</si>
  <si>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</si>
  <si>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</si>
  <si>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</si>
  <si>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</si>
  <si>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</si>
  <si>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</si>
  <si>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</si>
  <si>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</si>
  <si>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</si>
  <si>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</si>
  <si>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</si>
  <si>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</si>
  <si>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</si>
  <si>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</si>
  <si>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</si>
  <si>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</si>
  <si>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</si>
  <si>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</si>
  <si>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</si>
  <si>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</si>
  <si>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</si>
  <si>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</si>
  <si>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</si>
  <si>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</si>
  <si>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</si>
  <si>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</si>
  <si>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</si>
  <si>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</si>
  <si>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</si>
  <si>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</si>
  <si>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</si>
  <si>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</si>
  <si>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</si>
  <si>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</si>
  <si>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</si>
  <si>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</si>
  <si>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</si>
  <si>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</si>
  <si>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</si>
  <si>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</si>
  <si>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</si>
  <si>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</si>
  <si>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</si>
  <si>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</si>
  <si>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</si>
  <si>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</si>
  <si>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</si>
  <si>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</si>
  <si>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</si>
  <si>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</si>
  <si>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</si>
  <si>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</si>
  <si>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</si>
  <si>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</si>
  <si>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</si>
  <si>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</si>
  <si>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</si>
  <si>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</si>
  <si>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</si>
  <si>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</si>
  <si>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</si>
  <si>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</si>
  <si>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</si>
  <si>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</si>
  <si>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</si>
  <si>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</si>
  <si>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</si>
  <si>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</si>
  <si>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</si>
  <si>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</si>
  <si>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</si>
  <si>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</si>
  <si>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</si>
  <si>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</si>
  <si>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</si>
  <si>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</si>
  <si>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</si>
  <si>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</si>
  <si>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</si>
  <si>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</si>
  <si>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</si>
  <si>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</si>
  <si>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</si>
  <si>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</si>
  <si>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</si>
  <si>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</si>
  <si>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</si>
  <si>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</si>
  <si>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</si>
  <si>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</si>
  <si>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</si>
  <si>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</si>
  <si>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</si>
  <si>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</si>
  <si>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</si>
  <si>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</si>
  <si>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</si>
  <si>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</si>
  <si>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</si>
  <si>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</si>
  <si>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</si>
  <si>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</si>
  <si>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</si>
  <si>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</si>
  <si>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</si>
  <si>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</si>
  <si>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</si>
  <si>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</si>
  <si>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</si>
  <si>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</si>
  <si>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</si>
  <si>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</si>
  <si>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</si>
  <si>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</si>
  <si>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</si>
  <si>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</si>
  <si>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</si>
  <si>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</si>
  <si>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</si>
  <si>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</si>
  <si>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</si>
  <si>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</si>
  <si>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</si>
  <si>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</si>
  <si>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</si>
  <si>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</si>
  <si>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</si>
  <si>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</si>
  <si>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</si>
  <si>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</si>
  <si>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</si>
  <si>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</si>
  <si>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</si>
  <si>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</si>
  <si>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</si>
  <si>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</si>
  <si>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</si>
  <si>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</si>
  <si>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</si>
  <si>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</si>
  <si>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</si>
  <si>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</si>
  <si>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</si>
  <si>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</si>
  <si>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</si>
  <si>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</si>
  <si>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</si>
  <si>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</si>
  <si>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</si>
  <si>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</si>
  <si>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</si>
  <si>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</si>
  <si>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</si>
  <si>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</si>
  <si>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</si>
  <si>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</si>
  <si>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</si>
  <si>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</si>
  <si>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</si>
  <si>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</si>
  <si>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</si>
  <si>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</si>
  <si>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</si>
  <si>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</si>
  <si>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</si>
  <si>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</si>
  <si>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</si>
  <si>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</si>
  <si>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</si>
  <si>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</si>
  <si>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</si>
  <si>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</si>
  <si>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</si>
  <si>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</si>
  <si>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</si>
  <si>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</si>
  <si>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</si>
  <si>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</si>
  <si>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</si>
  <si>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</si>
  <si>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</si>
  <si>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</si>
  <si>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</si>
  <si>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</si>
  <si>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</si>
  <si>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</si>
  <si>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</si>
  <si>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</si>
  <si>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</si>
  <si>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</si>
  <si>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</si>
  <si>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</si>
  <si>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</si>
  <si>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</si>
  <si>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</si>
  <si>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</si>
  <si>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</si>
  <si>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</si>
  <si>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</si>
  <si>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</si>
  <si>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</si>
  <si>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</si>
  <si>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</si>
  <si>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</si>
  <si>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</si>
  <si>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</si>
  <si>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</si>
  <si>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</si>
  <si>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</si>
  <si>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</si>
  <si>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</si>
  <si>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</si>
  <si>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</si>
  <si>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</si>
  <si>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</si>
  <si>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</si>
  <si>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</si>
  <si>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</si>
  <si>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</si>
  <si>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</si>
  <si>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</si>
  <si>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</si>
  <si>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</si>
  <si>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</si>
  <si>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</si>
  <si>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</si>
  <si>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</si>
  <si>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</si>
  <si>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</si>
  <si>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</si>
  <si>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</si>
  <si>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</si>
  <si>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</si>
  <si>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</si>
  <si>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</si>
  <si>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</si>
  <si>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</si>
  <si>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</si>
  <si>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</si>
  <si>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</si>
  <si>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</si>
  <si>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</si>
  <si>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</si>
  <si>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</si>
  <si>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</si>
  <si>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</si>
  <si>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</si>
  <si>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</si>
  <si>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</si>
  <si>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</si>
  <si>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</si>
  <si>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</si>
  <si>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</si>
  <si>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</si>
  <si>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</si>
  <si>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</si>
  <si>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</si>
  <si>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</si>
  <si>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</si>
  <si>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</si>
  <si>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</si>
  <si>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</si>
  <si>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</si>
  <si>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</si>
  <si>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</si>
  <si>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</si>
  <si>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</si>
  <si>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</si>
  <si>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</si>
  <si>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</si>
  <si>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</si>
  <si>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</si>
  <si>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</si>
  <si>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</si>
  <si>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</si>
  <si>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</si>
  <si>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</si>
  <si>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</si>
  <si>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</si>
  <si>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</si>
  <si>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</si>
  <si>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</si>
  <si>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</si>
  <si>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</si>
  <si>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</si>
  <si>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</si>
  <si>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</si>
  <si>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</si>
  <si>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</si>
  <si>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</si>
  <si>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</si>
  <si>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</si>
  <si>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</si>
  <si>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</si>
  <si>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</si>
  <si>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</si>
  <si>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</si>
  <si>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</si>
  <si>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</si>
  <si>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</si>
  <si>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</si>
  <si>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</si>
  <si>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</si>
  <si>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</si>
  <si>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</si>
  <si>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</si>
  <si>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</si>
  <si>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</si>
  <si>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</si>
  <si>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</si>
  <si>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</si>
  <si>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</si>
  <si>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</si>
  <si>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</si>
  <si>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</si>
  <si>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</si>
  <si>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</si>
  <si>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</si>
  <si>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</si>
  <si>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</si>
  <si>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</si>
  <si>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</si>
  <si>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</si>
  <si>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</si>
  <si>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</si>
  <si>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</si>
  <si>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</si>
  <si>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</si>
  <si>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</si>
  <si>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</si>
  <si>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</si>
  <si>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</si>
  <si>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</si>
  <si>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</si>
  <si>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</si>
  <si>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</si>
  <si>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</si>
  <si>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</si>
  <si>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</si>
  <si>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</si>
  <si>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</si>
  <si>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</si>
  <si>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</si>
  <si>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</si>
  <si>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</si>
  <si>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</si>
  <si>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</si>
  <si>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</si>
  <si>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</si>
  <si>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</si>
  <si>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</si>
  <si>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</si>
  <si>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</si>
  <si>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</si>
  <si>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</si>
  <si>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</si>
  <si>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</si>
  <si>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</si>
  <si>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</si>
  <si>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</si>
  <si>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</si>
  <si>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</si>
  <si>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</si>
  <si>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</si>
  <si>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</si>
  <si>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</si>
  <si>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</si>
  <si>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</si>
  <si>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</si>
  <si>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</si>
  <si>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</si>
  <si>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</si>
  <si>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</si>
  <si>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</si>
  <si>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</si>
  <si>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</si>
  <si>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</si>
  <si>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</si>
  <si>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</si>
  <si>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</si>
  <si>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</si>
  <si>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</si>
  <si>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</si>
  <si>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</si>
  <si>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</si>
  <si>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</si>
  <si>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</si>
  <si>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</si>
  <si>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</si>
  <si>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</si>
  <si>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</si>
  <si>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</si>
  <si>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</si>
  <si>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</si>
  <si>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</si>
  <si>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</si>
  <si>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</si>
  <si>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</si>
  <si>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</si>
  <si>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</si>
  <si>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</si>
  <si>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</si>
  <si>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</si>
  <si>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</si>
  <si>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</si>
  <si>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</si>
  <si>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</si>
  <si>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</si>
  <si>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</si>
  <si>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</si>
  <si>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</si>
  <si>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</si>
  <si>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</si>
  <si>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</si>
  <si>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</si>
  <si>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</si>
  <si>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</si>
  <si>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</si>
  <si>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</si>
  <si>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</si>
  <si>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</si>
  <si>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</si>
  <si>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</si>
  <si>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</si>
  <si>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</si>
  <si>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</si>
  <si>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</si>
  <si>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</si>
  <si>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</si>
  <si>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</si>
  <si>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</si>
  <si>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</si>
  <si>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</si>
  <si>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</si>
  <si>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</si>
  <si>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</si>
  <si>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</si>
  <si>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</si>
  <si>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</si>
  <si>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</si>
  <si>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</si>
  <si>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</si>
  <si>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</si>
  <si>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</si>
  <si>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</si>
  <si>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</si>
  <si>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</si>
  <si>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</si>
  <si>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</si>
  <si>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</si>
  <si>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</si>
  <si>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</si>
  <si>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</si>
  <si>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</si>
  <si>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</si>
  <si>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</si>
  <si>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</si>
  <si>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</si>
  <si>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</si>
  <si>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</si>
  <si>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</si>
  <si>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</si>
  <si>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</si>
  <si>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</si>
  <si>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</si>
  <si>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</si>
  <si>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</si>
  <si>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</si>
  <si>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</si>
  <si>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</si>
  <si>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</si>
  <si>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</si>
  <si>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</si>
  <si>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</si>
  <si>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</si>
  <si>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</si>
  <si>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</si>
  <si>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</si>
  <si>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</si>
  <si>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</si>
  <si>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</si>
  <si>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</si>
  <si>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</si>
  <si>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</si>
  <si>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</si>
  <si>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</si>
  <si>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</si>
  <si>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</si>
  <si>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</si>
  <si>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</si>
  <si>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</si>
  <si>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</si>
  <si>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</si>
  <si>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</si>
  <si>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</si>
  <si>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</si>
  <si>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</si>
  <si>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</si>
  <si>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</si>
  <si>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</si>
  <si>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</si>
  <si>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</si>
  <si>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</si>
  <si>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</si>
  <si>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</si>
  <si>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</si>
  <si>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</si>
  <si>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</si>
  <si>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</si>
  <si>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</si>
  <si>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</si>
  <si>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</si>
  <si>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</si>
  <si>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</si>
  <si>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</si>
  <si>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</si>
  <si>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</si>
  <si>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</si>
  <si>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</si>
  <si>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</si>
  <si>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</si>
  <si>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</si>
  <si>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</si>
  <si>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</si>
  <si>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</si>
  <si>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</si>
  <si>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</si>
  <si>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</si>
  <si>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</si>
  <si>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</si>
  <si>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</si>
  <si>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</si>
  <si>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</si>
  <si>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</si>
  <si>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</si>
  <si>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</si>
  <si>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</si>
  <si>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</si>
  <si>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</si>
  <si>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</si>
  <si>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</si>
  <si>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</si>
  <si>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</si>
  <si>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</si>
  <si>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</si>
  <si>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</si>
  <si>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</si>
  <si>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</si>
  <si>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</si>
  <si>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</si>
  <si>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</si>
  <si>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</si>
  <si>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</si>
  <si>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</si>
  <si>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</si>
  <si>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</si>
  <si>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</si>
  <si>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</si>
  <si>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</si>
  <si>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</si>
  <si>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</si>
  <si>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</si>
  <si>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</si>
  <si>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</si>
  <si>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</si>
  <si>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</si>
  <si>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</si>
  <si>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</si>
  <si>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</si>
  <si>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</si>
  <si>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</si>
  <si>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</si>
  <si>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</si>
  <si>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</si>
  <si>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</si>
  <si>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</si>
  <si>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</si>
  <si>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</si>
  <si>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</si>
  <si>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</si>
  <si>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</si>
  <si>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</si>
  <si>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</si>
  <si>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</si>
  <si>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</si>
  <si>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</si>
  <si>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</si>
  <si>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</si>
  <si>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</si>
  <si>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</si>
  <si>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</si>
  <si>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</si>
  <si>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</si>
  <si>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</si>
  <si>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</si>
  <si>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</si>
  <si>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</si>
  <si>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</si>
  <si>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</si>
  <si>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</si>
  <si>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</si>
  <si>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</si>
  <si>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</si>
  <si>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</si>
  <si>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</si>
  <si>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</si>
  <si>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</si>
  <si>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</si>
  <si>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</si>
  <si>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</si>
  <si>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</si>
  <si>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</si>
  <si>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</si>
  <si>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</si>
  <si>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</si>
  <si>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</si>
  <si>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</si>
  <si>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</si>
  <si>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</si>
  <si>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</si>
  <si>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</si>
  <si>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</si>
  <si>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</si>
  <si>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</si>
  <si>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</si>
  <si>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</si>
  <si>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</si>
  <si>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</si>
  <si>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</si>
  <si>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</si>
  <si>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</si>
  <si>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</si>
  <si>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</si>
  <si>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</si>
  <si>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</si>
  <si>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</si>
  <si>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</si>
  <si>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</si>
  <si>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</si>
  <si>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</si>
  <si>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</si>
  <si>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</si>
  <si>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</si>
  <si>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</si>
  <si>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</si>
  <si>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</si>
  <si>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</si>
  <si>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</si>
  <si>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</si>
  <si>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</si>
  <si>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</si>
  <si>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</si>
  <si>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</si>
  <si>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</si>
  <si>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</si>
  <si>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</si>
  <si>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</si>
  <si>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</si>
  <si>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</si>
  <si>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</si>
  <si>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</si>
  <si>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</si>
  <si>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</si>
  <si>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</si>
  <si>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</si>
  <si>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</si>
  <si>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</si>
  <si>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</si>
  <si>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</si>
  <si>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</si>
  <si>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</si>
  <si>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</si>
  <si>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</si>
  <si>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</si>
  <si>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</si>
  <si>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</si>
  <si>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</si>
  <si>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</si>
  <si>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</si>
  <si>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</si>
  <si>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</si>
  <si>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</si>
  <si>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</si>
  <si>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</si>
  <si>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</si>
  <si>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</si>
  <si>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</si>
  <si>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</si>
  <si>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</si>
  <si>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</si>
  <si>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</si>
  <si>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</si>
  <si>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</si>
  <si>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</si>
  <si>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</si>
  <si>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</si>
  <si>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</si>
  <si>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</si>
  <si>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</si>
  <si>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</si>
  <si>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</si>
  <si>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</si>
  <si>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</si>
  <si>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</si>
  <si>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</si>
  <si>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</si>
  <si>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</si>
  <si>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</si>
  <si>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</si>
  <si>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</si>
  <si>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</si>
  <si>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</si>
  <si>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</si>
  <si>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</si>
  <si>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</si>
  <si>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</si>
  <si>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</si>
  <si>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</si>
  <si>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</si>
  <si>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</si>
  <si>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</si>
  <si>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</si>
  <si>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</si>
  <si>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</si>
  <si>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</si>
  <si>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</si>
  <si>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</si>
  <si>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</si>
  <si>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</si>
  <si>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</si>
  <si>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</si>
  <si>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</si>
  <si>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</si>
  <si>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</si>
  <si>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</si>
  <si>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</si>
  <si>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</si>
  <si>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</si>
  <si>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</si>
  <si>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</si>
  <si>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</si>
  <si>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</si>
  <si>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</si>
  <si>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</si>
  <si>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</si>
  <si>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</si>
  <si>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</si>
  <si>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</si>
  <si>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</si>
  <si>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</si>
  <si>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</si>
  <si>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</si>
  <si>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</si>
  <si>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</si>
  <si>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</si>
  <si>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</si>
  <si>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</si>
  <si>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</si>
  <si>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</si>
  <si>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</si>
  <si>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</si>
  <si>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</si>
  <si>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</si>
  <si>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</si>
  <si>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</si>
  <si>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</si>
  <si>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</si>
  <si>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</si>
  <si>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</si>
  <si>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</si>
  <si>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</si>
  <si>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</si>
  <si>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</si>
  <si>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</si>
  <si>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</si>
  <si>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</si>
  <si>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</si>
  <si>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</si>
  <si>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</si>
  <si>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</si>
  <si>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</si>
  <si>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</si>
  <si>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</si>
  <si>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</si>
  <si>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</si>
  <si>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</si>
  <si>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</si>
  <si>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</si>
  <si>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</si>
  <si>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</si>
  <si>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</si>
  <si>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</si>
  <si>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</si>
  <si>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</si>
  <si>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</si>
  <si>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</si>
  <si>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</si>
  <si>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</si>
  <si>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</si>
  <si>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</si>
  <si>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</si>
  <si>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</si>
  <si>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</si>
  <si>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</si>
  <si>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</si>
  <si>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</si>
  <si>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</si>
  <si>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</si>
  <si>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</si>
  <si>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</si>
  <si>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</si>
  <si>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</si>
  <si>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</si>
  <si>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</si>
  <si>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</si>
  <si>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</si>
  <si>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</si>
  <si>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</si>
  <si>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</si>
  <si>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</si>
  <si>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</si>
  <si>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</si>
  <si>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</si>
  <si>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</si>
  <si>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</si>
  <si>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</si>
  <si>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</si>
  <si>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</si>
  <si>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</si>
  <si>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</si>
  <si>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</si>
  <si>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</si>
  <si>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</si>
  <si>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</si>
  <si>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</si>
  <si>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</si>
  <si>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</si>
  <si>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</si>
  <si>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</si>
  <si>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</si>
  <si>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</si>
  <si>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</si>
  <si>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</si>
  <si>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</si>
  <si>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</si>
  <si>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</si>
  <si>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</si>
  <si>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</si>
  <si>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</si>
  <si>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</si>
  <si>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</si>
  <si>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</si>
  <si>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</si>
  <si>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</si>
  <si>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</si>
  <si>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</si>
  <si>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</si>
  <si>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</si>
  <si>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</si>
  <si>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</si>
  <si>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</si>
  <si>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</si>
  <si>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</si>
  <si>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</si>
  <si>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</si>
  <si>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</si>
  <si>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</si>
  <si>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</si>
  <si>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</si>
  <si>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</si>
  <si>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</si>
  <si>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</si>
  <si>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</si>
  <si>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</si>
  <si>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</si>
  <si>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</si>
  <si>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</si>
  <si>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</si>
  <si>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</si>
  <si>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</si>
  <si>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</si>
  <si>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</si>
  <si>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</si>
  <si>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</si>
  <si>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</si>
  <si>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</si>
  <si>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</si>
  <si>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</si>
  <si>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</si>
  <si>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</si>
  <si>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</si>
  <si>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</si>
  <si>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</si>
  <si>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</si>
  <si>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</si>
  <si>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</si>
  <si>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</si>
  <si>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</si>
  <si>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</si>
  <si>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</si>
  <si>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</si>
  <si>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</si>
  <si>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</si>
  <si>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</si>
  <si>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</si>
  <si>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</si>
  <si>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</si>
  <si>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</si>
  <si>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</si>
  <si>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</si>
  <si>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</si>
  <si>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</si>
  <si>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</si>
  <si>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</si>
  <si>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</si>
  <si>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</si>
  <si>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</si>
  <si>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</si>
  <si>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</si>
  <si>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</si>
  <si>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</si>
  <si>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</si>
  <si>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</si>
  <si>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</si>
  <si>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</si>
  <si>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</si>
  <si>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</si>
  <si>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</si>
  <si>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</si>
  <si>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</si>
  <si>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</si>
  <si>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</si>
  <si>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</si>
  <si>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</si>
  <si>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</si>
  <si>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</si>
  <si>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</si>
  <si>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</si>
  <si>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</si>
  <si>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</si>
  <si>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</si>
  <si>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</si>
  <si>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</si>
  <si>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</si>
  <si>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</si>
  <si>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</si>
  <si>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</si>
  <si>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</si>
  <si>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</si>
  <si>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</si>
  <si>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</si>
  <si>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</si>
  <si>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</si>
  <si>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</si>
  <si>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</si>
  <si>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</si>
  <si>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</si>
  <si>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</si>
  <si>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</si>
  <si>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</si>
  <si>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</si>
  <si>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</si>
  <si>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</si>
  <si>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</si>
  <si>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</si>
  <si>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</si>
  <si>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</si>
  <si>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</si>
  <si>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</si>
  <si>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</si>
  <si>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</si>
  <si>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</si>
  <si>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</si>
  <si>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</si>
  <si>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</si>
  <si>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</si>
  <si>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</si>
  <si>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</si>
  <si>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</si>
  <si>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</si>
  <si>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</si>
  <si>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</si>
  <si>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</si>
  <si>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</si>
  <si>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</si>
  <si>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</si>
  <si>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</si>
  <si>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</si>
  <si>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</si>
  <si>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</si>
  <si>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</si>
  <si>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</si>
  <si>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</si>
  <si>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</si>
  <si>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</si>
  <si>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</si>
  <si>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</si>
  <si>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</si>
  <si>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</si>
  <si>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</si>
  <si>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</si>
  <si>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</si>
  <si>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</si>
  <si>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</si>
  <si>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</si>
  <si>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</si>
  <si>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</si>
  <si>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</si>
  <si>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</si>
  <si>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</si>
  <si>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</si>
  <si>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</si>
  <si>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</si>
  <si>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</si>
  <si>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</si>
  <si>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</si>
  <si>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</si>
  <si>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</si>
  <si>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</si>
  <si>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</si>
  <si>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</si>
  <si>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</si>
  <si>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</si>
  <si>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</si>
  <si>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</si>
  <si>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</si>
  <si>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</si>
  <si>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</si>
  <si>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</si>
  <si>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</si>
  <si>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</si>
  <si>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</si>
  <si>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</si>
  <si>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</si>
  <si>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</si>
  <si>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</si>
  <si>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</si>
  <si>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</si>
  <si>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</si>
  <si>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</si>
  <si>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</si>
  <si>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</si>
  <si>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</si>
  <si>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</si>
  <si>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</si>
  <si>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</si>
  <si>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</si>
  <si>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</si>
  <si>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</si>
  <si>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</si>
  <si>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</si>
  <si>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</si>
  <si>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</si>
  <si>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</si>
  <si>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</si>
  <si>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</si>
  <si>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</si>
  <si>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</si>
  <si>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</si>
  <si>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</si>
  <si>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</si>
  <si>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</si>
  <si>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</si>
  <si>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</si>
  <si>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</si>
  <si>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</si>
  <si>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</si>
  <si>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</si>
  <si>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</si>
  <si>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</si>
  <si>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</si>
  <si>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</si>
  <si>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</si>
  <si>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</si>
  <si>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</si>
  <si>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</si>
  <si>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</si>
  <si>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</si>
  <si>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</si>
  <si>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</si>
  <si>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</si>
  <si>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</si>
  <si>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</si>
  <si>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</si>
  <si>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</si>
  <si>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</si>
  <si>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</si>
  <si>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</si>
  <si>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</si>
  <si>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</si>
  <si>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</si>
  <si>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</si>
  <si>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</si>
  <si>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</si>
  <si>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</si>
  <si>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</si>
  <si>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</si>
  <si>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</si>
  <si>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</si>
  <si>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</si>
  <si>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</si>
  <si>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</si>
  <si>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</si>
  <si>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</si>
  <si>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</si>
  <si>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</si>
  <si>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</si>
  <si>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</si>
  <si>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</si>
  <si>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</si>
  <si>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</si>
  <si>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</si>
  <si>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</si>
  <si>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</si>
  <si>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</si>
  <si>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</si>
  <si>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</si>
  <si>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</si>
  <si>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</si>
  <si>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</si>
  <si>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</si>
  <si>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</si>
  <si>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</si>
  <si>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</si>
  <si>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</si>
  <si>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</si>
  <si>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</si>
  <si>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</si>
  <si>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</si>
  <si>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</si>
  <si>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</si>
  <si>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</si>
  <si>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</si>
  <si>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</si>
  <si>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</si>
  <si>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</si>
  <si>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</si>
  <si>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</si>
  <si>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</si>
  <si>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</si>
  <si>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</si>
  <si>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</si>
  <si>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</si>
  <si>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</si>
  <si>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</si>
  <si>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</si>
  <si>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</si>
  <si>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</si>
  <si>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</si>
  <si>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</si>
  <si>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</si>
  <si>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</si>
  <si>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</si>
  <si>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</si>
  <si>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</si>
  <si>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</si>
  <si>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</si>
  <si>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</si>
  <si>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</si>
  <si>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</si>
  <si>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</si>
  <si>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</si>
  <si>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</si>
  <si>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</si>
  <si>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</si>
  <si>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</si>
  <si>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</si>
  <si>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</si>
  <si>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</si>
  <si>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</si>
  <si>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</si>
  <si>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</si>
  <si>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</si>
  <si>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</si>
  <si>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</si>
  <si>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</si>
  <si>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</si>
  <si>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</si>
  <si>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</si>
  <si>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</si>
  <si>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</si>
  <si>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</si>
  <si>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</si>
  <si>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</si>
  <si>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</si>
  <si>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</si>
  <si>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</si>
  <si>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</si>
  <si>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</si>
  <si>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</si>
  <si>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</si>
  <si>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</si>
  <si>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</si>
  <si>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</si>
  <si>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</si>
  <si>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</si>
  <si>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</si>
  <si>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</si>
  <si>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</si>
  <si>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</si>
  <si>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</si>
  <si>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</si>
  <si>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</si>
  <si>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</si>
  <si>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</si>
  <si>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</si>
  <si>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</si>
  <si>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</si>
  <si>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</si>
  <si>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</si>
  <si>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</si>
  <si>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</si>
  <si>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</si>
  <si>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</si>
  <si>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</si>
  <si>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</si>
  <si>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</si>
  <si>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</si>
  <si>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</si>
  <si>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</si>
  <si>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</si>
  <si>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</si>
  <si>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</si>
  <si>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</si>
  <si>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</si>
  <si>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</si>
  <si>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</si>
  <si>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</si>
  <si>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</si>
  <si>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</si>
  <si>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</si>
  <si>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</si>
  <si>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</si>
  <si>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</si>
  <si>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</si>
  <si>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</si>
  <si>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</si>
  <si>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</si>
  <si>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</si>
  <si>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</si>
  <si>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</si>
  <si>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</si>
  <si>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</si>
  <si>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</si>
  <si>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</si>
  <si>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</si>
  <si>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</si>
  <si>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</si>
  <si>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</si>
  <si>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</si>
  <si>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</si>
  <si>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</si>
  <si>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</si>
  <si>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</si>
  <si>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</si>
  <si>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</si>
  <si>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</si>
  <si>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</si>
  <si>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</si>
  <si>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</si>
  <si>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</si>
  <si>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</si>
  <si>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</si>
  <si>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</si>
  <si>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</si>
  <si>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</si>
  <si>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</si>
  <si>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</si>
  <si>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</si>
  <si>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</si>
  <si>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</si>
  <si>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</si>
  <si>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</si>
  <si>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</si>
  <si>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</si>
  <si>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</si>
  <si>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</si>
  <si>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</si>
  <si>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</si>
  <si>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</si>
  <si>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</si>
  <si>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</si>
  <si>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</si>
  <si>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</si>
  <si>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</si>
  <si>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</si>
  <si>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</si>
  <si>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</si>
  <si>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</si>
  <si>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</si>
  <si>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</si>
  <si>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</si>
  <si>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</si>
  <si>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</si>
  <si>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</si>
  <si>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</si>
  <si>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</si>
  <si>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</si>
  <si>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</si>
  <si>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</si>
  <si>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</si>
  <si>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</si>
  <si>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</si>
  <si>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</si>
  <si>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</si>
  <si>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</si>
  <si>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</si>
  <si>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</si>
  <si>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</si>
  <si>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</si>
  <si>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</si>
  <si>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</si>
  <si>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</si>
  <si>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</si>
  <si>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</si>
  <si>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</si>
  <si>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</si>
  <si>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</si>
  <si>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</si>
  <si>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</si>
  <si>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</si>
  <si>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</si>
  <si>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</si>
  <si>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</si>
  <si>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</si>
  <si>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</si>
  <si>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</si>
  <si>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</si>
  <si>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</si>
  <si>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</si>
  <si>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</si>
  <si>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</si>
  <si>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</si>
  <si>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</si>
  <si>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</si>
  <si>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</si>
  <si>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</si>
  <si>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</si>
  <si>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</si>
  <si>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</si>
  <si>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</si>
  <si>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</si>
  <si>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</si>
  <si>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</si>
  <si>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</si>
  <si>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</si>
  <si>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</si>
  <si>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</si>
  <si>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</si>
  <si>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</si>
  <si>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</si>
  <si>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</si>
  <si>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</si>
  <si>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</si>
  <si>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</si>
  <si>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</si>
  <si>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</si>
  <si>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</si>
  <si>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</si>
  <si>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</si>
  <si>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</si>
  <si>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</si>
  <si>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</si>
  <si>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</si>
  <si>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</si>
  <si>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</si>
  <si>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</si>
  <si>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</si>
  <si>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</si>
  <si>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</si>
  <si>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</si>
  <si>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</si>
  <si>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</si>
  <si>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</si>
  <si>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</si>
  <si>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</si>
  <si>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</si>
  <si>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</si>
  <si>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</si>
  <si>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</si>
  <si>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</si>
  <si>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</si>
  <si>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</si>
  <si>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</si>
  <si>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</si>
  <si>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</si>
  <si>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</si>
  <si>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</si>
  <si>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</si>
  <si>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</si>
  <si>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</si>
  <si>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</si>
  <si>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</si>
  <si>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</si>
  <si>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</si>
  <si>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</si>
  <si>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</si>
  <si>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</si>
  <si>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</si>
  <si>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</si>
  <si>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</si>
  <si>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</si>
  <si>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</si>
  <si>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</si>
  <si>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</si>
  <si>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</si>
  <si>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</si>
  <si>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</si>
  <si>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</si>
  <si>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</si>
  <si>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</si>
  <si>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</si>
  <si>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</si>
  <si>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</si>
  <si>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</si>
  <si>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</si>
  <si>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</si>
  <si>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</si>
  <si>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</si>
  <si>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</si>
  <si>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</si>
  <si>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</si>
  <si>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</si>
  <si>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</si>
  <si>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</si>
  <si>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</si>
  <si>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</si>
  <si>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</si>
  <si>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</si>
  <si>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</si>
  <si>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</si>
  <si>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</si>
  <si>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</si>
  <si>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</si>
  <si>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</si>
  <si>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</si>
  <si>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</si>
  <si>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</si>
  <si>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</si>
  <si>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</si>
  <si>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</si>
  <si>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</si>
  <si>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</si>
  <si>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</si>
  <si>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</si>
  <si>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</si>
  <si>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</si>
  <si>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</si>
  <si>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</si>
  <si>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</si>
  <si>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</si>
  <si>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</si>
  <si>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</si>
  <si>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</si>
  <si>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</si>
  <si>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</si>
  <si>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</si>
  <si>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</si>
  <si>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</si>
  <si>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</si>
  <si>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</si>
  <si>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</si>
  <si>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</si>
  <si>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</si>
  <si>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</si>
  <si>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</si>
  <si>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</si>
  <si>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</si>
  <si>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</si>
  <si>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</si>
  <si>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</si>
  <si>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</si>
  <si>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</si>
  <si>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</si>
  <si>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</si>
  <si>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</si>
  <si>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</si>
  <si>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</si>
  <si>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</si>
  <si>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</si>
  <si>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</si>
  <si>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</si>
  <si>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</si>
  <si>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</si>
  <si>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</si>
  <si>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</si>
  <si>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</si>
  <si>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</si>
  <si>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</si>
  <si>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</si>
  <si>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</si>
  <si>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</si>
  <si>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</si>
  <si>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</si>
  <si>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</si>
  <si>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</si>
  <si>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</si>
  <si>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</si>
  <si>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</si>
  <si>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</si>
  <si>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</si>
  <si>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</si>
  <si>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</si>
  <si>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</si>
  <si>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</si>
  <si>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</si>
  <si>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</si>
  <si>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</si>
  <si>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</si>
  <si>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</si>
  <si>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</si>
  <si>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</si>
  <si>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</si>
  <si>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</si>
  <si>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</si>
  <si>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</si>
  <si>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</si>
  <si>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</si>
  <si>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</si>
  <si>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</si>
  <si>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</si>
  <si>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</si>
  <si>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</si>
  <si>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</si>
  <si>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</si>
  <si>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</si>
  <si>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</si>
  <si>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</si>
  <si>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</si>
  <si>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</si>
  <si>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</si>
  <si>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</si>
  <si>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</si>
  <si>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</si>
  <si>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</si>
  <si>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</si>
  <si>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</si>
  <si>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</si>
  <si>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</si>
  <si>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</si>
  <si>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</si>
  <si>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</si>
  <si>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</si>
  <si>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</si>
  <si>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</si>
  <si>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</si>
  <si>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</si>
  <si>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</si>
  <si>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</si>
  <si>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</si>
  <si>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</si>
  <si>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</si>
  <si>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</si>
  <si>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</si>
  <si>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</si>
  <si>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</si>
  <si>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</si>
  <si>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</si>
  <si>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</si>
  <si>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</si>
  <si>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</si>
  <si>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</si>
  <si>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</si>
  <si>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</si>
  <si>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</si>
  <si>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</si>
  <si>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</si>
  <si>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</si>
  <si>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</si>
  <si>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</si>
  <si>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</si>
  <si>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</si>
  <si>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</si>
  <si>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</si>
  <si>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</si>
  <si>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</si>
  <si>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</si>
  <si>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</si>
  <si>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</si>
  <si>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</si>
  <si>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</si>
  <si>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</si>
  <si>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</si>
  <si>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</si>
  <si>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</si>
  <si>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</si>
  <si>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</si>
  <si>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</si>
  <si>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</si>
  <si>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</si>
  <si>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</si>
  <si>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</si>
  <si>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</si>
  <si>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</si>
  <si>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</si>
  <si>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</si>
  <si>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</si>
  <si>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</si>
  <si>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</si>
  <si>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</si>
  <si>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</si>
  <si>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</si>
  <si>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</si>
  <si>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</si>
  <si>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</si>
  <si>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</si>
  <si>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</si>
  <si>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</si>
  <si>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</si>
  <si>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</si>
  <si>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</si>
  <si>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</si>
  <si>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</si>
  <si>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</si>
  <si>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</si>
  <si>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</si>
  <si>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</si>
  <si>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</si>
  <si>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</si>
  <si>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</si>
  <si>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</si>
  <si>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</si>
  <si>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</si>
  <si>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</si>
  <si>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</si>
  <si>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</si>
  <si>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</si>
  <si>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</si>
  <si>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</si>
  <si>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</si>
  <si>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</si>
  <si>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</si>
  <si>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</si>
  <si>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</si>
  <si>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</si>
  <si>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</si>
  <si>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</si>
  <si>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</si>
  <si>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</si>
  <si>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</si>
  <si>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</si>
  <si>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</si>
  <si>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</si>
  <si>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</si>
  <si>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</si>
  <si>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</si>
  <si>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</si>
  <si>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</si>
  <si>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</si>
  <si>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</si>
  <si>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</si>
  <si>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</si>
  <si>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</si>
  <si>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</si>
  <si>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</si>
  <si>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</si>
  <si>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</si>
  <si>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</si>
  <si>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</si>
  <si>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</si>
  <si>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</si>
  <si>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</si>
  <si>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</si>
  <si>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</si>
  <si>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</si>
  <si>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</si>
  <si>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</si>
  <si>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</si>
  <si>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</si>
  <si>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</si>
  <si>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</si>
  <si>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</si>
  <si>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</si>
  <si>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</si>
  <si>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</si>
  <si>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</si>
  <si>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</si>
  <si>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</si>
  <si>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</si>
  <si>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</si>
  <si>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</si>
  <si>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</si>
  <si>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</si>
  <si>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</si>
  <si>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</si>
  <si>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</si>
  <si>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</si>
  <si>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</si>
  <si>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</si>
  <si>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</si>
  <si>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</si>
  <si>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</si>
  <si>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</si>
  <si>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</si>
  <si>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</si>
  <si>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</si>
  <si>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</si>
  <si>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</si>
  <si>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</si>
  <si>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</si>
  <si>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</si>
  <si>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</si>
  <si>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</si>
  <si>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</si>
  <si>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</si>
  <si>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</si>
  <si>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</si>
  <si>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</si>
  <si>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</si>
  <si>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</si>
  <si>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</si>
  <si>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</si>
  <si>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</si>
  <si>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</si>
  <si>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</si>
  <si>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</si>
  <si>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</si>
  <si>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</si>
  <si>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</si>
  <si>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</si>
  <si>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</si>
  <si>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</si>
  <si>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</si>
  <si>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</si>
  <si>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</si>
  <si>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</si>
  <si>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</si>
  <si>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</si>
  <si>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</si>
  <si>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</si>
  <si>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</si>
  <si>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</si>
  <si>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</si>
  <si>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</si>
  <si>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</si>
  <si>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</si>
  <si>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</si>
  <si>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</si>
  <si>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</si>
  <si>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</si>
  <si>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</si>
  <si>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</si>
  <si>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</si>
  <si>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</si>
  <si>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</si>
  <si>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</si>
  <si>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</si>
  <si>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</si>
  <si>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</si>
  <si>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</si>
  <si>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</si>
  <si>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</si>
  <si>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</si>
  <si>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</si>
  <si>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</si>
  <si>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</si>
  <si>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</si>
  <si>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</si>
  <si>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</si>
  <si>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</si>
  <si>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</si>
  <si>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</si>
  <si>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</si>
  <si>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</si>
  <si>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</si>
  <si>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</si>
  <si>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</si>
  <si>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</si>
  <si>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</si>
  <si>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</si>
  <si>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</si>
  <si>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</si>
  <si>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</si>
  <si>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</si>
  <si>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</si>
  <si>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</si>
  <si>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</si>
  <si>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</si>
  <si>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</si>
  <si>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</si>
  <si>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</si>
  <si>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</si>
  <si>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</si>
  <si>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</si>
  <si>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</si>
  <si>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</si>
  <si>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</si>
  <si>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</si>
  <si>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</si>
  <si>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</si>
  <si>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</si>
  <si>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</si>
  <si>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</si>
  <si>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</si>
  <si>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</si>
  <si>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</si>
  <si>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</si>
  <si>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</si>
  <si>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</si>
  <si>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</si>
  <si>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</si>
  <si>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</si>
  <si>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</si>
  <si>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</si>
  <si>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</si>
  <si>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</si>
  <si>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</si>
  <si>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</si>
  <si>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</si>
  <si>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</si>
  <si>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</si>
  <si>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</si>
  <si>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</si>
  <si>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</si>
  <si>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</si>
  <si>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</si>
  <si>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</si>
  <si>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</si>
  <si>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</si>
  <si>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</si>
  <si>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</si>
  <si>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</si>
  <si>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</si>
  <si>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</si>
  <si>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</si>
  <si>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</si>
  <si>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</si>
  <si>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</si>
  <si>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</si>
  <si>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</si>
  <si>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</si>
  <si>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</si>
  <si>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</si>
  <si>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</si>
  <si>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</si>
  <si>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</si>
  <si>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</si>
  <si>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</si>
  <si>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</si>
  <si>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</si>
  <si>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</si>
  <si>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</si>
  <si>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</si>
  <si>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</si>
  <si>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</si>
  <si>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</si>
  <si>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</si>
  <si>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</si>
  <si>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</si>
  <si>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</si>
  <si>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</si>
  <si>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</si>
  <si>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</si>
  <si>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</si>
  <si>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</si>
  <si>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</si>
  <si>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</si>
  <si>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</si>
  <si>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</si>
  <si>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</si>
  <si>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</si>
  <si>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</si>
  <si>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</si>
  <si>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</si>
  <si>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</si>
  <si>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</si>
  <si>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</si>
  <si>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</si>
  <si>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</si>
  <si>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</si>
  <si>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</si>
  <si>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</si>
  <si>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</si>
  <si>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</si>
  <si>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</si>
  <si>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</si>
  <si>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</si>
  <si>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</si>
  <si>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</si>
  <si>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</si>
  <si>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</si>
  <si>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</si>
  <si>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</si>
  <si>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</si>
  <si>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</si>
  <si>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</si>
  <si>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</si>
  <si>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</si>
  <si>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</si>
  <si>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</si>
  <si>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</si>
  <si>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</si>
  <si>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</si>
  <si>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</si>
  <si>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</si>
  <si>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</si>
  <si>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</si>
  <si>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</si>
  <si>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</si>
  <si>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</si>
  <si>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</si>
  <si>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</si>
  <si>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</si>
  <si>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</si>
  <si>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</si>
  <si>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</si>
  <si>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</si>
  <si>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</si>
  <si>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</si>
  <si>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</si>
  <si>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</si>
  <si>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</si>
  <si>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</si>
  <si>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</si>
  <si>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</si>
  <si>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</si>
  <si>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</si>
  <si>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</si>
  <si>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</si>
  <si>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</si>
  <si>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</si>
  <si>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</si>
  <si>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</si>
  <si>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</si>
  <si>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</si>
  <si>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</si>
  <si>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</si>
  <si>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</si>
  <si>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</si>
  <si>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</si>
  <si>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</si>
  <si>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</si>
  <si>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</si>
  <si>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</si>
  <si>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</si>
  <si>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</si>
  <si>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</si>
  <si>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</si>
  <si>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</si>
  <si>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</si>
  <si>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</si>
  <si>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</si>
  <si>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</si>
  <si>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</si>
  <si>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</si>
  <si>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</si>
  <si>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</si>
  <si>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</si>
  <si>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</si>
  <si>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</si>
  <si>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</si>
  <si>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</si>
  <si>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</si>
  <si>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</si>
  <si>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</si>
  <si>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</si>
  <si>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</si>
  <si>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</si>
  <si>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</si>
  <si>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</si>
  <si>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</si>
  <si>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</si>
  <si>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</si>
  <si>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</si>
  <si>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</si>
  <si>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</si>
  <si>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</si>
  <si>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</si>
  <si>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</si>
  <si>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</si>
  <si>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</si>
  <si>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</si>
  <si>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</si>
  <si>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</si>
  <si>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</si>
  <si>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</si>
  <si>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</si>
  <si>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</si>
  <si>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</si>
  <si>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</si>
  <si>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</si>
  <si>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</si>
  <si>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</si>
  <si>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</si>
  <si>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</si>
  <si>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</si>
  <si>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</si>
  <si>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</si>
  <si>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</si>
  <si>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</si>
  <si>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</si>
  <si>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</si>
  <si>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</si>
  <si>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</si>
  <si>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</si>
  <si>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</si>
  <si>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</si>
  <si>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</si>
  <si>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</si>
  <si>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</si>
  <si>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</si>
  <si>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</si>
  <si>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</si>
  <si>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</si>
  <si>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</si>
  <si>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</si>
  <si>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</si>
  <si>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</si>
  <si>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</si>
  <si>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</si>
  <si>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</si>
  <si>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</si>
  <si>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</si>
  <si>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</si>
  <si>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</si>
  <si>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</si>
  <si>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</si>
  <si>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</si>
  <si>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</si>
  <si>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</si>
  <si>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</si>
  <si>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</si>
  <si>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</si>
  <si>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</si>
  <si>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</si>
  <si>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</si>
  <si>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</si>
  <si>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</si>
  <si>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</si>
  <si>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</si>
  <si>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</si>
  <si>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</si>
  <si>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</si>
  <si>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</si>
  <si>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</si>
  <si>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</si>
  <si>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</si>
  <si>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</si>
  <si>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</si>
  <si>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</si>
  <si>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</si>
  <si>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</si>
  <si>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</si>
  <si>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</si>
  <si>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</si>
  <si>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</si>
  <si>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MS, KB</t>
  </si>
  <si>
    <t>y</t>
  </si>
  <si>
    <t>SCPCA32021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</si>
</sst>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38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8" fillId="0" borderId="25" xfId="1" applyBorder="1"/>
    <xf numFmtId="0" fontId="8" fillId="0" borderId="26" xfId="1" applyBorder="1"/>
    <xf numFmtId="0" fontId="8" fillId="0" borderId="25" xfId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1" t="s">
        <v>57</v>
      </c>
      <c r="B2" s="121"/>
      <c r="C2" s="121"/>
      <c r="D2" s="121"/>
      <c r="E2" s="121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5390</v>
      </c>
      <c r="B12" s="65" t="s">
        <v>5391</v>
      </c>
      <c r="C12" s="65"/>
      <c r="D12" s="65"/>
      <c r="E12" s="65"/>
    </row>
    <row r="13" spans="1:5" x14ac:dyDescent="0.2">
      <c r="A13" s="69" t="s">
        <v>5392</v>
      </c>
      <c r="B13" s="65"/>
      <c r="C13" s="65"/>
      <c r="D13" s="65"/>
      <c r="E13" s="65"/>
    </row>
    <row r="14" spans="1:5" x14ac:dyDescent="0.2">
      <c r="A14" s="69" t="s">
        <v>5393</v>
      </c>
      <c r="B14" s="65"/>
      <c r="C14" s="65"/>
      <c r="D14" s="65"/>
      <c r="E14" s="65"/>
    </row>
    <row r="15" spans="1:5" x14ac:dyDescent="0.2">
      <c r="A15" s="69" t="s">
        <v>5394</v>
      </c>
      <c r="B15" s="28"/>
      <c r="C15" s="67"/>
      <c r="D15" s="28"/>
      <c r="E15" s="28"/>
    </row>
    <row r="16" spans="1:5" x14ac:dyDescent="0.2">
      <c r="A16" s="69" t="s">
        <v>5395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5396</v>
      </c>
      <c r="B18" s="65"/>
      <c r="C18" s="67"/>
      <c r="D18" s="65"/>
      <c r="E18" s="65"/>
    </row>
    <row r="19" spans="1:5" x14ac:dyDescent="0.2">
      <c r="A19" s="69" t="s">
        <v>5397</v>
      </c>
      <c r="B19" s="70"/>
      <c r="C19" s="65"/>
      <c r="D19" s="65"/>
      <c r="E19" s="65"/>
    </row>
    <row r="20" spans="1:5" x14ac:dyDescent="0.2">
      <c r="A20" s="25" t="s">
        <v>5398</v>
      </c>
      <c r="B20" s="65"/>
      <c r="C20" s="67"/>
      <c r="D20" s="65"/>
      <c r="E20" s="65"/>
    </row>
    <row r="21" spans="1:5" x14ac:dyDescent="0.2">
      <c r="A21" s="25" t="s">
        <v>5399</v>
      </c>
      <c r="B21" s="28"/>
      <c r="C21" s="28"/>
      <c r="D21" s="28"/>
      <c r="E21" s="28"/>
    </row>
    <row r="22" spans="1:5" x14ac:dyDescent="0.2">
      <c r="A22" s="123" t="s">
        <v>5400</v>
      </c>
      <c r="B22" s="123"/>
      <c r="C22" s="123"/>
      <c r="D22" s="123"/>
      <c r="E22" s="123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2" t="s">
        <v>5401</v>
      </c>
      <c r="B24" s="122"/>
      <c r="C24" s="122"/>
      <c r="D24" s="122"/>
      <c r="E24" s="122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5402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5403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5404</v>
      </c>
      <c r="B38" s="66"/>
      <c r="C38" s="65"/>
      <c r="D38" s="65"/>
      <c r="E38" s="65"/>
    </row>
    <row r="39" spans="1:5" ht="13.8" x14ac:dyDescent="0.25">
      <c r="A39" s="122" t="s">
        <v>61</v>
      </c>
      <c r="B39" s="122"/>
      <c r="C39" s="122"/>
      <c r="D39" s="122"/>
      <c r="E39" s="122"/>
    </row>
    <row r="40" spans="1:5" x14ac:dyDescent="0.2">
      <c r="A40" s="69" t="s">
        <v>5405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5406</v>
      </c>
      <c r="B44" s="70"/>
      <c r="C44" s="70"/>
      <c r="D44" s="70"/>
      <c r="E44" s="70"/>
    </row>
    <row r="45" spans="1:5" ht="12" customHeight="1" x14ac:dyDescent="0.25">
      <c r="A45" s="122" t="s">
        <v>62</v>
      </c>
      <c r="B45" s="122"/>
      <c r="C45" s="122"/>
      <c r="D45" s="122"/>
      <c r="E45" s="122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5407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5408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5409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5410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5411</v>
      </c>
      <c r="B75" s="65" t="s">
        <v>5412</v>
      </c>
      <c r="C75" s="65"/>
      <c r="D75" s="65"/>
      <c r="E75" s="65"/>
    </row>
    <row r="76" spans="1:5" x14ac:dyDescent="0.2">
      <c r="A76" s="69" t="s">
        <v>5413</v>
      </c>
      <c r="B76" s="65" t="s">
        <v>5412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5414</v>
      </c>
      <c r="B79" s="65" t="s">
        <v>5415</v>
      </c>
      <c r="C79" s="65"/>
      <c r="D79" s="65"/>
      <c r="E79" s="65"/>
    </row>
    <row r="80" spans="1:5" x14ac:dyDescent="0.2">
      <c r="A80" s="69" t="s">
        <v>5416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2" t="s">
        <v>43</v>
      </c>
      <c r="B93" s="113"/>
      <c r="C93" s="114"/>
      <c r="D93" s="115" t="s">
        <v>44</v>
      </c>
      <c r="E93" s="116"/>
    </row>
    <row r="94" spans="1:5" x14ac:dyDescent="0.2">
      <c r="A94" s="73" t="s">
        <v>23</v>
      </c>
      <c r="B94" s="117" t="s">
        <v>30</v>
      </c>
      <c r="C94" s="118"/>
      <c r="D94" s="3" t="s">
        <v>46</v>
      </c>
      <c r="E94" s="9">
        <v>8</v>
      </c>
    </row>
    <row r="95" spans="1:5" x14ac:dyDescent="0.2">
      <c r="A95" s="73" t="s">
        <v>24</v>
      </c>
      <c r="B95" s="119" t="s">
        <v>31</v>
      </c>
      <c r="C95" s="120"/>
      <c r="D95" s="3" t="s">
        <v>47</v>
      </c>
      <c r="E95" s="9">
        <v>7</v>
      </c>
    </row>
    <row r="96" spans="1:5" x14ac:dyDescent="0.2">
      <c r="A96" s="73" t="s">
        <v>3</v>
      </c>
      <c r="B96" s="119" t="s">
        <v>32</v>
      </c>
      <c r="C96" s="120"/>
      <c r="D96" s="3" t="s">
        <v>48</v>
      </c>
      <c r="E96" s="9">
        <v>6</v>
      </c>
    </row>
    <row r="97" spans="1:5" x14ac:dyDescent="0.2">
      <c r="A97" s="73" t="s">
        <v>25</v>
      </c>
      <c r="B97" s="119" t="s">
        <v>33</v>
      </c>
      <c r="C97" s="120"/>
      <c r="D97" s="3" t="s">
        <v>49</v>
      </c>
      <c r="E97" s="9">
        <v>5</v>
      </c>
    </row>
    <row r="98" spans="1:5" x14ac:dyDescent="0.2">
      <c r="A98" s="73" t="s">
        <v>26</v>
      </c>
      <c r="B98" s="119" t="s">
        <v>34</v>
      </c>
      <c r="C98" s="120"/>
      <c r="D98" s="3" t="s">
        <v>50</v>
      </c>
      <c r="E98" s="9">
        <v>4</v>
      </c>
    </row>
    <row r="99" spans="1:5" x14ac:dyDescent="0.2">
      <c r="A99" s="73" t="s">
        <v>27</v>
      </c>
      <c r="B99" s="119" t="s">
        <v>35</v>
      </c>
      <c r="C99" s="120"/>
      <c r="D99" s="3" t="s">
        <v>4</v>
      </c>
      <c r="E99" s="9">
        <v>3</v>
      </c>
    </row>
    <row r="100" spans="1:5" x14ac:dyDescent="0.2">
      <c r="A100" s="73" t="s">
        <v>2</v>
      </c>
      <c r="B100" s="119" t="s">
        <v>36</v>
      </c>
      <c r="C100" s="120"/>
      <c r="D100" s="3" t="s">
        <v>5</v>
      </c>
      <c r="E100" s="9">
        <v>2</v>
      </c>
    </row>
    <row r="101" spans="1:5" x14ac:dyDescent="0.2">
      <c r="A101" s="73" t="s">
        <v>28</v>
      </c>
      <c r="B101" s="119" t="s">
        <v>37</v>
      </c>
      <c r="C101" s="120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6" t="s">
        <v>38</v>
      </c>
      <c r="C102" s="127"/>
      <c r="D102" s="5"/>
      <c r="E102" s="8"/>
    </row>
    <row r="103" spans="1:5" ht="13.2" thickBot="1" x14ac:dyDescent="0.25">
      <c r="A103" s="112" t="s">
        <v>68</v>
      </c>
      <c r="B103" s="113"/>
      <c r="C103" s="114"/>
      <c r="D103" s="115" t="s">
        <v>45</v>
      </c>
      <c r="E103" s="116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2" t="s">
        <v>21</v>
      </c>
      <c r="B112" s="113"/>
      <c r="C112" s="116"/>
    </row>
    <row r="113" spans="1:3" x14ac:dyDescent="0.2">
      <c r="A113" s="73">
        <v>1</v>
      </c>
      <c r="B113" s="117" t="s">
        <v>40</v>
      </c>
      <c r="C113" s="118"/>
    </row>
    <row r="114" spans="1:3" x14ac:dyDescent="0.2">
      <c r="A114" s="73" t="s">
        <v>39</v>
      </c>
      <c r="B114" s="119" t="s">
        <v>41</v>
      </c>
      <c r="C114" s="120"/>
    </row>
    <row r="115" spans="1:3" x14ac:dyDescent="0.2">
      <c r="A115" s="74" t="s">
        <v>15</v>
      </c>
      <c r="B115" s="124" t="s">
        <v>42</v>
      </c>
      <c r="C115" s="125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1" t="s">
        <v>127</v>
      </c>
      <c r="B1" s="121"/>
      <c r="C1" s="121"/>
      <c r="D1" s="121"/>
      <c r="E1" s="121"/>
      <c r="F1" s="121"/>
      <c r="G1" s="121"/>
      <c r="H1" s="14"/>
    </row>
    <row r="2" spans="1:14" x14ac:dyDescent="0.2">
      <c r="A2" s="130" t="s">
        <v>138</v>
      </c>
      <c r="B2" s="130"/>
      <c r="C2" s="15"/>
      <c r="D2" s="15"/>
      <c r="E2" s="15"/>
      <c r="F2" s="15"/>
      <c r="G2" s="15"/>
      <c r="H2" s="15"/>
    </row>
    <row r="3" spans="1:14" x14ac:dyDescent="0.2">
      <c r="A3" s="131" t="s">
        <v>52</v>
      </c>
      <c r="B3" s="131"/>
      <c r="C3" s="15"/>
      <c r="D3" s="15"/>
      <c r="E3" s="15"/>
      <c r="F3" s="15"/>
      <c r="G3" s="15"/>
      <c r="H3" s="15"/>
    </row>
    <row r="4" spans="1:14" x14ac:dyDescent="0.2">
      <c r="A4" s="131" t="s">
        <v>55</v>
      </c>
      <c r="B4" s="131"/>
      <c r="C4" s="15"/>
      <c r="D4" s="15"/>
      <c r="E4" s="15"/>
      <c r="F4" s="15"/>
      <c r="G4" s="15"/>
      <c r="H4" s="15"/>
    </row>
    <row r="5" spans="1:14" x14ac:dyDescent="0.2">
      <c r="A5" s="131" t="s">
        <v>51</v>
      </c>
      <c r="B5" s="131"/>
      <c r="C5" s="15"/>
      <c r="D5" s="15"/>
      <c r="E5" s="15"/>
      <c r="F5" s="15"/>
      <c r="G5" s="15"/>
      <c r="H5" s="15"/>
    </row>
    <row r="6" spans="1:14" x14ac:dyDescent="0.2">
      <c r="A6" s="128" t="s">
        <v>128</v>
      </c>
      <c r="B6" s="128"/>
    </row>
    <row r="7" spans="1:14" x14ac:dyDescent="0.2">
      <c r="A7" s="128" t="s">
        <v>129</v>
      </c>
      <c r="B7" s="128"/>
      <c r="C7" s="129"/>
      <c r="D7" s="129"/>
      <c r="E7" s="129"/>
      <c r="F7" s="129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545" zoomScale="70" zoomScaleNormal="70" workbookViewId="0">
      <selection activeCell="A2568" sqref="A2568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4837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5419</v>
      </c>
      <c r="I2" s="42" t="s">
        <v>4830</v>
      </c>
      <c r="J2" s="42">
        <v>0.5</v>
      </c>
      <c r="K2" s="42"/>
      <c r="L2" s="42"/>
      <c r="M2" s="42"/>
      <c r="N2" s="13" t="s">
        <v>5388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5417</v>
      </c>
      <c r="I3" s="42" t="s">
        <v>4831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4831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4832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4833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4834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5418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4848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4849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4850</v>
      </c>
      <c r="B24" s="31" t="s">
        <v>5383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4851</v>
      </c>
      <c r="B36" s="31" t="s">
        <v>5384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4852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4853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4854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4855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4856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4857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4858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4859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4860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4861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4862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4863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4864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4865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4866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4867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4868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4869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4870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4871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4872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4873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4874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4875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4876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4877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4878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4879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4880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4881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4882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4883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4884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4885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4886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4887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4888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4889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4890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4891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4892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4893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4894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4895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4896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4897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4898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4899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4900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4901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4902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4903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4904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4905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4906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4907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4908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4909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4910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4911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4912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4913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4914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4915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4916</v>
      </c>
    </row>
    <row r="693" spans="1:6" x14ac:dyDescent="0.25">
      <c r="A693" s="36" t="s">
        <v>5436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4917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4918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4919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5389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4920</v>
      </c>
      <c r="B721" s="31" t="s">
        <v>5389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4921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4922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4923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4924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4925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4926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4927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4928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4929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4930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4931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4932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4933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4934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4935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4936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4937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4938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5385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4939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4940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4941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4942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4943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4944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4945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4946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4947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4948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4949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4950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4951</v>
      </c>
      <c r="C965" s="32"/>
      <c r="E965" s="32"/>
      <c r="F965" s="32"/>
    </row>
    <row r="966" spans="1:7" ht="14.4" x14ac:dyDescent="0.3">
      <c r="A966" s="60" t="s">
        <v>4952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4953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4954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4955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4956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5439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1806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1807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4957</v>
      </c>
      <c r="C1005" s="32"/>
      <c r="E1005" s="32"/>
      <c r="F1005" s="32"/>
    </row>
    <row r="1006" spans="1:7" x14ac:dyDescent="0.25">
      <c r="A1006" s="36" t="s">
        <v>1809</v>
      </c>
      <c r="B1006" s="31" t="s">
        <v>1808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1811</v>
      </c>
      <c r="B1007" s="31" t="s">
        <v>1810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1813</v>
      </c>
      <c r="B1008" s="32" t="s">
        <v>1812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1815</v>
      </c>
      <c r="B1009" s="31" t="s">
        <v>1814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1817</v>
      </c>
      <c r="B1010" s="31" t="s">
        <v>1816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1819</v>
      </c>
      <c r="B1011" s="31" t="s">
        <v>1818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4958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1821</v>
      </c>
      <c r="B1013" s="31" t="s">
        <v>1820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4959</v>
      </c>
      <c r="C1014" s="32"/>
      <c r="E1014" s="32"/>
      <c r="F1014" s="32"/>
    </row>
    <row r="1015" spans="1:22" x14ac:dyDescent="0.25">
      <c r="A1015" s="36" t="s">
        <v>1823</v>
      </c>
      <c r="B1015" s="31" t="s">
        <v>1822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1825</v>
      </c>
      <c r="B1016" s="31" t="s">
        <v>1824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1827</v>
      </c>
      <c r="B1017" s="31" t="s">
        <v>1826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1829</v>
      </c>
      <c r="B1018" s="31" t="s">
        <v>1828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1830</v>
      </c>
      <c r="B1019" s="31" t="s">
        <v>1828</v>
      </c>
      <c r="C1019" s="32"/>
      <c r="D1019" s="32" t="s">
        <v>189</v>
      </c>
      <c r="E1019" s="37"/>
      <c r="F1019" s="37"/>
    </row>
    <row r="1020" spans="1:22" x14ac:dyDescent="0.25">
      <c r="A1020" s="36" t="s">
        <v>1831</v>
      </c>
      <c r="B1020" s="31" t="s">
        <v>1828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1833</v>
      </c>
      <c r="B1021" s="31" t="s">
        <v>1832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1835</v>
      </c>
      <c r="B1022" s="31" t="s">
        <v>1834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1837</v>
      </c>
      <c r="B1023" s="31" t="s">
        <v>1836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1838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1840</v>
      </c>
      <c r="B1025" s="31" t="s">
        <v>1839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1842</v>
      </c>
      <c r="B1026" s="31" t="s">
        <v>1841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1843</v>
      </c>
      <c r="C1027" s="37"/>
      <c r="D1027" s="31" t="s">
        <v>189</v>
      </c>
      <c r="E1027" s="37"/>
      <c r="F1027" s="37"/>
    </row>
    <row r="1028" spans="1:7" x14ac:dyDescent="0.25">
      <c r="A1028" s="36" t="s">
        <v>1845</v>
      </c>
      <c r="B1028" s="31" t="s">
        <v>1844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1846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1847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1849</v>
      </c>
      <c r="B1031" s="31" t="s">
        <v>1848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1851</v>
      </c>
      <c r="B1032" s="31" t="s">
        <v>1850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1853</v>
      </c>
      <c r="B1033" s="31" t="s">
        <v>1852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1855</v>
      </c>
      <c r="B1034" s="31" t="s">
        <v>1854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1857</v>
      </c>
      <c r="B1035" s="31" t="s">
        <v>1856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1859</v>
      </c>
      <c r="B1036" s="31" t="s">
        <v>1858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1861</v>
      </c>
      <c r="B1037" s="31" t="s">
        <v>1860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4960</v>
      </c>
      <c r="C1038" s="32"/>
      <c r="E1038" s="32"/>
      <c r="F1038" s="32"/>
    </row>
    <row r="1039" spans="1:7" x14ac:dyDescent="0.25">
      <c r="A1039" s="36" t="s">
        <v>1863</v>
      </c>
      <c r="B1039" s="31" t="s">
        <v>1862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1865</v>
      </c>
      <c r="B1040" s="31" t="s">
        <v>1864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1867</v>
      </c>
      <c r="B1041" s="31" t="s">
        <v>1866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1869</v>
      </c>
      <c r="B1042" s="31" t="s">
        <v>1868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1871</v>
      </c>
      <c r="B1043" s="31" t="s">
        <v>1870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4961</v>
      </c>
      <c r="C1044" s="32"/>
      <c r="E1044" s="32"/>
      <c r="F1044" s="32"/>
    </row>
    <row r="1045" spans="1:7" x14ac:dyDescent="0.25">
      <c r="A1045" s="36" t="s">
        <v>1872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1874</v>
      </c>
      <c r="B1046" s="31" t="s">
        <v>1873</v>
      </c>
      <c r="C1046" s="37"/>
      <c r="D1046" s="31" t="s">
        <v>189</v>
      </c>
      <c r="E1046" s="37"/>
      <c r="F1046" s="37"/>
    </row>
    <row r="1047" spans="1:7" x14ac:dyDescent="0.25">
      <c r="A1047" s="36" t="s">
        <v>1876</v>
      </c>
      <c r="B1047" s="31" t="s">
        <v>1875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1878</v>
      </c>
      <c r="B1048" s="31" t="s">
        <v>1877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1880</v>
      </c>
      <c r="B1049" s="31" t="s">
        <v>1879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1882</v>
      </c>
      <c r="B1050" s="31" t="s">
        <v>1881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1883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4962</v>
      </c>
      <c r="C1052" s="32"/>
      <c r="E1052" s="32"/>
      <c r="F1052" s="32"/>
    </row>
    <row r="1053" spans="1:7" x14ac:dyDescent="0.25">
      <c r="A1053" s="36" t="s">
        <v>1884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1886</v>
      </c>
      <c r="B1054" s="31" t="s">
        <v>1885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1888</v>
      </c>
      <c r="B1055" s="31" t="s">
        <v>1887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1890</v>
      </c>
      <c r="B1056" s="31" t="s">
        <v>1889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1892</v>
      </c>
      <c r="B1057" s="31" t="s">
        <v>1891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1893</v>
      </c>
      <c r="C1058" s="37"/>
      <c r="D1058" s="31" t="s">
        <v>189</v>
      </c>
      <c r="E1058" s="37"/>
      <c r="F1058" s="37"/>
    </row>
    <row r="1059" spans="1:7" x14ac:dyDescent="0.25">
      <c r="A1059" s="36" t="s">
        <v>1895</v>
      </c>
      <c r="B1059" s="31" t="s">
        <v>1894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1897</v>
      </c>
      <c r="B1060" s="31" t="s">
        <v>1896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1899</v>
      </c>
      <c r="B1061" s="31" t="s">
        <v>1898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1901</v>
      </c>
      <c r="B1062" s="31" t="s">
        <v>1900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4963</v>
      </c>
      <c r="C1063" s="32"/>
      <c r="E1063" s="32"/>
      <c r="F1063" s="32"/>
    </row>
    <row r="1064" spans="1:7" x14ac:dyDescent="0.25">
      <c r="A1064" s="36" t="s">
        <v>1903</v>
      </c>
      <c r="B1064" s="31" t="s">
        <v>1902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1905</v>
      </c>
      <c r="B1065" s="31" t="s">
        <v>1904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1907</v>
      </c>
      <c r="B1066" s="31" t="s">
        <v>1906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1908</v>
      </c>
      <c r="B1067" s="31" t="s">
        <v>1906</v>
      </c>
      <c r="C1067" s="37"/>
      <c r="D1067" s="32" t="s">
        <v>149</v>
      </c>
      <c r="E1067" s="37"/>
      <c r="F1067" s="37"/>
    </row>
    <row r="1068" spans="1:7" x14ac:dyDescent="0.25">
      <c r="A1068" s="36" t="s">
        <v>1909</v>
      </c>
      <c r="B1068" s="31" t="s">
        <v>1906</v>
      </c>
      <c r="C1068" s="32"/>
      <c r="D1068" s="31" t="s">
        <v>149</v>
      </c>
      <c r="E1068" s="37"/>
      <c r="F1068" s="37"/>
    </row>
    <row r="1069" spans="1:7" x14ac:dyDescent="0.25">
      <c r="A1069" s="36" t="s">
        <v>1910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1912</v>
      </c>
      <c r="B1070" s="31" t="s">
        <v>1911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1914</v>
      </c>
      <c r="B1071" s="31" t="s">
        <v>1913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1916</v>
      </c>
      <c r="B1072" s="31" t="s">
        <v>1915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1918</v>
      </c>
      <c r="B1073" s="31" t="s">
        <v>1917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1920</v>
      </c>
      <c r="B1074" s="31" t="s">
        <v>1919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4964</v>
      </c>
      <c r="C1075" s="32"/>
      <c r="E1075" s="32"/>
      <c r="F1075" s="32"/>
    </row>
    <row r="1076" spans="1:6" x14ac:dyDescent="0.25">
      <c r="A1076" s="36" t="s">
        <v>1922</v>
      </c>
      <c r="B1076" s="31" t="s">
        <v>1921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1924</v>
      </c>
      <c r="B1077" s="31" t="s">
        <v>1923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1926</v>
      </c>
      <c r="B1078" s="31" t="s">
        <v>1925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1928</v>
      </c>
      <c r="B1079" s="31" t="s">
        <v>1927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1930</v>
      </c>
      <c r="B1080" s="31" t="s">
        <v>1929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1931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1933</v>
      </c>
      <c r="B1082" s="31" t="s">
        <v>1932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1935</v>
      </c>
      <c r="B1083" s="31" t="s">
        <v>1934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1937</v>
      </c>
      <c r="B1084" s="31" t="s">
        <v>1936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1939</v>
      </c>
      <c r="B1085" s="31" t="s">
        <v>1938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1941</v>
      </c>
      <c r="B1086" s="31" t="s">
        <v>1940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4965</v>
      </c>
      <c r="C1087" s="32"/>
      <c r="E1087" s="32"/>
      <c r="F1087" s="32"/>
    </row>
    <row r="1088" spans="1:6" x14ac:dyDescent="0.25">
      <c r="A1088" s="36" t="s">
        <v>1943</v>
      </c>
      <c r="B1088" s="31" t="s">
        <v>1942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1944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1946</v>
      </c>
      <c r="B1090" s="31" t="s">
        <v>1945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1948</v>
      </c>
      <c r="B1091" s="31" t="s">
        <v>1947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1950</v>
      </c>
      <c r="B1092" s="31" t="s">
        <v>1949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1952</v>
      </c>
      <c r="B1093" s="31" t="s">
        <v>1951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1954</v>
      </c>
      <c r="B1094" s="31" t="s">
        <v>1953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1956</v>
      </c>
      <c r="B1095" s="31" t="s">
        <v>1955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1958</v>
      </c>
      <c r="B1096" s="31" t="s">
        <v>1957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1960</v>
      </c>
      <c r="B1097" s="31" t="s">
        <v>1959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1962</v>
      </c>
      <c r="B1098" s="31" t="s">
        <v>1961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1963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1965</v>
      </c>
      <c r="B1100" s="31" t="s">
        <v>1964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1966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1967</v>
      </c>
      <c r="C1102" s="37"/>
      <c r="D1102" s="31" t="s">
        <v>189</v>
      </c>
      <c r="E1102" s="37"/>
      <c r="F1102" s="37"/>
    </row>
    <row r="1103" spans="1:6" x14ac:dyDescent="0.25">
      <c r="A1103" s="36" t="s">
        <v>1968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1970</v>
      </c>
      <c r="B1104" s="31" t="s">
        <v>1969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4966</v>
      </c>
      <c r="C1105" s="32"/>
      <c r="E1105" s="32"/>
      <c r="F1105" s="32"/>
    </row>
    <row r="1106" spans="1:7" x14ac:dyDescent="0.25">
      <c r="A1106" s="36" t="s">
        <v>1972</v>
      </c>
      <c r="B1106" s="31" t="s">
        <v>1971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1973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1975</v>
      </c>
      <c r="B1108" s="31" t="s">
        <v>1974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1976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1978</v>
      </c>
      <c r="B1110" s="31" t="s">
        <v>1977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1980</v>
      </c>
      <c r="B1111" s="31" t="s">
        <v>1979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1981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1983</v>
      </c>
      <c r="B1113" s="31" t="s">
        <v>1982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1985</v>
      </c>
      <c r="B1114" s="31" t="s">
        <v>1984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1986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1988</v>
      </c>
      <c r="B1116" s="31" t="s">
        <v>1987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1990</v>
      </c>
      <c r="B1117" s="31" t="s">
        <v>1989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1991</v>
      </c>
      <c r="B1118" s="32" t="s">
        <v>1989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1992</v>
      </c>
      <c r="B1119" s="31" t="s">
        <v>1989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4967</v>
      </c>
      <c r="C1120" s="32"/>
      <c r="E1120" s="32"/>
      <c r="F1120" s="32"/>
    </row>
    <row r="1121" spans="1:6" x14ac:dyDescent="0.25">
      <c r="A1121" s="36" t="s">
        <v>1994</v>
      </c>
      <c r="B1121" s="31" t="s">
        <v>1993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1995</v>
      </c>
      <c r="B1122" s="31" t="s">
        <v>1993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1996</v>
      </c>
      <c r="B1123" s="31" t="s">
        <v>1993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1998</v>
      </c>
      <c r="B1124" s="31" t="s">
        <v>1997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2000</v>
      </c>
      <c r="B1125" s="31" t="s">
        <v>1999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2001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2003</v>
      </c>
      <c r="B1127" s="31" t="s">
        <v>2002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2005</v>
      </c>
      <c r="B1128" s="31" t="s">
        <v>2004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2007</v>
      </c>
      <c r="B1129" s="31" t="s">
        <v>2006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4968</v>
      </c>
      <c r="E1130" s="32"/>
      <c r="F1130" s="32"/>
    </row>
    <row r="1131" spans="1:6" x14ac:dyDescent="0.25">
      <c r="A1131" s="36" t="s">
        <v>2009</v>
      </c>
      <c r="B1131" s="31" t="s">
        <v>2008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2011</v>
      </c>
      <c r="B1132" s="31" t="s">
        <v>2010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2013</v>
      </c>
      <c r="B1133" s="31" t="s">
        <v>2012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2015</v>
      </c>
      <c r="B1134" s="31" t="s">
        <v>2014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2017</v>
      </c>
      <c r="B1135" s="31" t="s">
        <v>2016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2019</v>
      </c>
      <c r="B1136" s="31" t="s">
        <v>2018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2021</v>
      </c>
      <c r="B1137" s="31" t="s">
        <v>2020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2023</v>
      </c>
      <c r="B1138" s="31" t="s">
        <v>2022</v>
      </c>
      <c r="C1138" s="37"/>
      <c r="D1138" s="32" t="s">
        <v>149</v>
      </c>
      <c r="E1138" s="37"/>
      <c r="F1138" s="37"/>
    </row>
    <row r="1139" spans="1:16384" x14ac:dyDescent="0.25">
      <c r="A1139" s="36" t="s">
        <v>2025</v>
      </c>
      <c r="B1139" s="31" t="s">
        <v>2024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2027</v>
      </c>
      <c r="B1140" s="31" t="s">
        <v>2026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4969</v>
      </c>
      <c r="C1141" s="32"/>
      <c r="E1141" s="32"/>
      <c r="F1141" s="32"/>
    </row>
    <row r="1142" spans="1:16384" x14ac:dyDescent="0.25">
      <c r="A1142" s="36" t="s">
        <v>2029</v>
      </c>
      <c r="B1142" s="31" t="s">
        <v>2028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2031</v>
      </c>
      <c r="B1143" s="31" t="s">
        <v>2030</v>
      </c>
      <c r="C1143" s="37"/>
      <c r="D1143" s="32" t="s">
        <v>149</v>
      </c>
      <c r="E1143" s="37"/>
      <c r="F1143" s="37"/>
    </row>
    <row r="1144" spans="1:16384" x14ac:dyDescent="0.25">
      <c r="A1144" s="36" t="s">
        <v>2032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2034</v>
      </c>
      <c r="B1145" s="31" t="s">
        <v>2033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2036</v>
      </c>
      <c r="B1146" s="31" t="s">
        <v>2035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4970</v>
      </c>
      <c r="C1147" s="32"/>
      <c r="E1147" s="32"/>
      <c r="F1147" s="32"/>
    </row>
    <row r="1148" spans="1:16384" x14ac:dyDescent="0.25">
      <c r="A1148" s="36" t="s">
        <v>2039</v>
      </c>
      <c r="B1148" s="31" t="s">
        <v>2038</v>
      </c>
      <c r="C1148" s="37"/>
      <c r="D1148" s="31" t="s">
        <v>2037</v>
      </c>
      <c r="E1148" s="37"/>
      <c r="F1148" s="37"/>
      <c r="G1148" s="31" t="s">
        <v>144</v>
      </c>
    </row>
    <row r="1149" spans="1:16384" s="97" customFormat="1" x14ac:dyDescent="0.25">
      <c r="A1149" s="36" t="s">
        <v>5437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2041</v>
      </c>
      <c r="B1150" s="31" t="s">
        <v>2040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2043</v>
      </c>
      <c r="B1151" s="31" t="s">
        <v>2042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2045</v>
      </c>
      <c r="B1152" s="31" t="s">
        <v>2044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2047</v>
      </c>
      <c r="B1153" s="31" t="s">
        <v>2046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4971</v>
      </c>
      <c r="C1154" s="32"/>
      <c r="E1154" s="32"/>
      <c r="F1154" s="32"/>
    </row>
    <row r="1155" spans="1:7" x14ac:dyDescent="0.25">
      <c r="A1155" s="36" t="s">
        <v>2048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2050</v>
      </c>
      <c r="B1156" s="31" t="s">
        <v>2049</v>
      </c>
      <c r="C1156" s="37"/>
      <c r="D1156" s="31" t="s">
        <v>149</v>
      </c>
      <c r="E1156" s="37"/>
      <c r="F1156" s="37"/>
    </row>
    <row r="1157" spans="1:7" x14ac:dyDescent="0.25">
      <c r="A1157" s="36" t="s">
        <v>2052</v>
      </c>
      <c r="B1157" s="31" t="s">
        <v>2051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2054</v>
      </c>
      <c r="B1158" s="31" t="s">
        <v>2053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2056</v>
      </c>
      <c r="B1159" s="31" t="s">
        <v>2055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2058</v>
      </c>
      <c r="B1160" s="31" t="s">
        <v>2057</v>
      </c>
      <c r="C1160" s="37"/>
      <c r="D1160" s="31" t="s">
        <v>149</v>
      </c>
      <c r="E1160" s="37"/>
      <c r="F1160" s="37"/>
    </row>
    <row r="1161" spans="1:7" x14ac:dyDescent="0.25">
      <c r="A1161" s="36" t="s">
        <v>2060</v>
      </c>
      <c r="B1161" s="31" t="s">
        <v>2059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2062</v>
      </c>
      <c r="B1162" s="31" t="s">
        <v>2061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2064</v>
      </c>
      <c r="B1163" s="31" t="s">
        <v>2063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2066</v>
      </c>
      <c r="B1164" s="31" t="s">
        <v>2065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2068</v>
      </c>
      <c r="B1165" s="31" t="s">
        <v>2067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2070</v>
      </c>
      <c r="B1166" s="31" t="s">
        <v>2069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2072</v>
      </c>
      <c r="B1167" s="31" t="s">
        <v>2071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2074</v>
      </c>
      <c r="B1168" s="31" t="s">
        <v>2073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2076</v>
      </c>
      <c r="B1169" s="31" t="s">
        <v>2075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4972</v>
      </c>
      <c r="C1170" s="32"/>
      <c r="E1170" s="32"/>
      <c r="F1170" s="32"/>
    </row>
    <row r="1171" spans="1:7" x14ac:dyDescent="0.25">
      <c r="A1171" s="36" t="s">
        <v>2077</v>
      </c>
      <c r="C1171" s="37"/>
      <c r="D1171" s="32" t="s">
        <v>149</v>
      </c>
      <c r="E1171" s="37"/>
      <c r="F1171" s="37"/>
    </row>
    <row r="1172" spans="1:7" x14ac:dyDescent="0.25">
      <c r="A1172" s="36" t="s">
        <v>2079</v>
      </c>
      <c r="B1172" s="31" t="s">
        <v>2078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2081</v>
      </c>
      <c r="B1173" s="31" t="s">
        <v>2080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4973</v>
      </c>
      <c r="C1174" s="32"/>
      <c r="E1174" s="32"/>
      <c r="F1174" s="32"/>
    </row>
    <row r="1175" spans="1:7" x14ac:dyDescent="0.25">
      <c r="A1175" s="36" t="s">
        <v>2083</v>
      </c>
      <c r="B1175" s="31" t="s">
        <v>2082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2085</v>
      </c>
      <c r="B1176" s="31" t="s">
        <v>2084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2087</v>
      </c>
      <c r="B1177" s="31" t="s">
        <v>2086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4974</v>
      </c>
      <c r="C1178" s="32"/>
      <c r="E1178" s="32"/>
      <c r="F1178" s="32"/>
    </row>
    <row r="1179" spans="1:7" x14ac:dyDescent="0.25">
      <c r="A1179" s="36" t="s">
        <v>2089</v>
      </c>
      <c r="B1179" s="31" t="s">
        <v>2088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2090</v>
      </c>
      <c r="B1180" s="31" t="s">
        <v>2088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2091</v>
      </c>
      <c r="B1181" s="31" t="s">
        <v>2088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2092</v>
      </c>
      <c r="B1182" s="31" t="s">
        <v>2088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2094</v>
      </c>
      <c r="B1183" s="31" t="s">
        <v>2093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2095</v>
      </c>
      <c r="B1184" s="31" t="s">
        <v>2093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4975</v>
      </c>
      <c r="C1185" s="32"/>
      <c r="E1185" s="32"/>
      <c r="F1185" s="32"/>
    </row>
    <row r="1186" spans="1:6" x14ac:dyDescent="0.25">
      <c r="A1186" s="36" t="s">
        <v>2097</v>
      </c>
      <c r="B1186" s="31" t="s">
        <v>2096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2099</v>
      </c>
      <c r="B1187" s="31" t="s">
        <v>2098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2101</v>
      </c>
      <c r="B1188" s="32" t="s">
        <v>2100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2102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2104</v>
      </c>
      <c r="B1190" s="31" t="s">
        <v>2103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2106</v>
      </c>
      <c r="B1191" s="31" t="s">
        <v>2105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4976</v>
      </c>
      <c r="C1192" s="32"/>
      <c r="E1192" s="32"/>
      <c r="F1192" s="32"/>
    </row>
    <row r="1193" spans="1:6" x14ac:dyDescent="0.25">
      <c r="A1193" s="36" t="s">
        <v>2108</v>
      </c>
      <c r="B1193" s="31" t="s">
        <v>2107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2110</v>
      </c>
      <c r="B1194" s="40" t="s">
        <v>2109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2111</v>
      </c>
      <c r="B1195" s="40"/>
      <c r="C1195" s="40"/>
      <c r="D1195" s="40"/>
      <c r="E1195" s="37"/>
      <c r="F1195" s="37"/>
    </row>
    <row r="1196" spans="1:6" x14ac:dyDescent="0.25">
      <c r="A1196" s="36" t="s">
        <v>2113</v>
      </c>
      <c r="B1196" s="31" t="s">
        <v>2112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2115</v>
      </c>
      <c r="B1197" s="31" t="s">
        <v>2114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2116</v>
      </c>
      <c r="B1198" s="31" t="s">
        <v>2112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2117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2119</v>
      </c>
      <c r="B1200" s="31" t="s">
        <v>2118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4977</v>
      </c>
      <c r="C1201" s="32"/>
      <c r="E1201" s="32"/>
      <c r="F1201" s="32"/>
    </row>
    <row r="1202" spans="1:7" x14ac:dyDescent="0.25">
      <c r="A1202" s="36" t="s">
        <v>2121</v>
      </c>
      <c r="B1202" s="31" t="s">
        <v>2120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2123</v>
      </c>
      <c r="B1203" s="31" t="s">
        <v>2122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2125</v>
      </c>
      <c r="B1204" s="31" t="s">
        <v>2124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2126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2128</v>
      </c>
      <c r="B1206" s="31" t="s">
        <v>2127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4978</v>
      </c>
      <c r="C1207" s="32"/>
      <c r="E1207" s="32"/>
      <c r="F1207" s="32"/>
    </row>
    <row r="1208" spans="1:7" x14ac:dyDescent="0.25">
      <c r="A1208" s="36" t="s">
        <v>2130</v>
      </c>
      <c r="B1208" s="31" t="s">
        <v>2129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4979</v>
      </c>
      <c r="E1209" s="32"/>
      <c r="F1209" s="32"/>
    </row>
    <row r="1210" spans="1:7" x14ac:dyDescent="0.25">
      <c r="A1210" s="36" t="s">
        <v>2131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2133</v>
      </c>
      <c r="B1211" s="31" t="s">
        <v>2132</v>
      </c>
      <c r="C1211" s="37"/>
      <c r="D1211" s="31" t="s">
        <v>149</v>
      </c>
      <c r="E1211" s="37"/>
      <c r="F1211" s="37"/>
    </row>
    <row r="1212" spans="1:7" x14ac:dyDescent="0.25">
      <c r="A1212" s="36" t="s">
        <v>2135</v>
      </c>
      <c r="B1212" s="31" t="s">
        <v>2134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2136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2137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2138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2140</v>
      </c>
      <c r="B1216" s="31" t="s">
        <v>2139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2142</v>
      </c>
      <c r="B1217" s="31" t="s">
        <v>2141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2144</v>
      </c>
      <c r="B1218" s="31" t="s">
        <v>2143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4980</v>
      </c>
      <c r="C1219" s="32"/>
      <c r="E1219" s="32"/>
      <c r="F1219" s="32"/>
    </row>
    <row r="1220" spans="1:7" x14ac:dyDescent="0.25">
      <c r="A1220" s="36" t="s">
        <v>2146</v>
      </c>
      <c r="B1220" s="31" t="s">
        <v>2145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2148</v>
      </c>
      <c r="B1221" s="31" t="s">
        <v>2147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2150</v>
      </c>
      <c r="B1222" s="31" t="s">
        <v>2149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4981</v>
      </c>
      <c r="C1223" s="32"/>
      <c r="E1223" s="32"/>
      <c r="F1223" s="32"/>
    </row>
    <row r="1224" spans="1:7" x14ac:dyDescent="0.25">
      <c r="A1224" s="36" t="s">
        <v>2152</v>
      </c>
      <c r="B1224" s="31" t="s">
        <v>2151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2154</v>
      </c>
      <c r="B1225" s="31" t="s">
        <v>2153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2155</v>
      </c>
      <c r="B1226" s="31" t="s">
        <v>2153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2156</v>
      </c>
      <c r="B1227" s="31" t="s">
        <v>2153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2157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2159</v>
      </c>
      <c r="B1229" s="31" t="s">
        <v>2158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2161</v>
      </c>
      <c r="B1230" s="31" t="s">
        <v>2160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4982</v>
      </c>
      <c r="C1231" s="32"/>
      <c r="E1231" s="32"/>
      <c r="F1231" s="32"/>
    </row>
    <row r="1232" spans="1:7" x14ac:dyDescent="0.25">
      <c r="A1232" s="36" t="s">
        <v>2163</v>
      </c>
      <c r="B1232" s="31" t="s">
        <v>2162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2165</v>
      </c>
      <c r="B1233" s="31" t="s">
        <v>2164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2167</v>
      </c>
      <c r="B1234" s="31" t="s">
        <v>2166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2169</v>
      </c>
      <c r="B1235" s="31" t="s">
        <v>2168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2170</v>
      </c>
      <c r="B1236" s="31" t="s">
        <v>2168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2172</v>
      </c>
      <c r="B1237" s="31" t="s">
        <v>2171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2174</v>
      </c>
      <c r="B1238" s="31" t="s">
        <v>2173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2176</v>
      </c>
      <c r="B1239" s="31" t="s">
        <v>2175</v>
      </c>
      <c r="C1239" s="37"/>
      <c r="D1239" s="31" t="s">
        <v>149</v>
      </c>
      <c r="E1239" s="37"/>
      <c r="F1239" s="37"/>
    </row>
    <row r="1240" spans="1:7" x14ac:dyDescent="0.25">
      <c r="A1240" s="36" t="s">
        <v>2177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2179</v>
      </c>
      <c r="B1241" s="31" t="s">
        <v>2178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4983</v>
      </c>
      <c r="C1242" s="32"/>
      <c r="D1242" s="32"/>
      <c r="E1242" s="32"/>
      <c r="F1242" s="32"/>
    </row>
    <row r="1243" spans="1:7" x14ac:dyDescent="0.25">
      <c r="A1243" s="36" t="s">
        <v>2180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2182</v>
      </c>
      <c r="B1244" s="31" t="s">
        <v>2181</v>
      </c>
      <c r="C1244" s="37"/>
      <c r="D1244" s="31" t="s">
        <v>149</v>
      </c>
      <c r="E1244" s="37"/>
      <c r="F1244" s="37"/>
    </row>
    <row r="1245" spans="1:7" x14ac:dyDescent="0.25">
      <c r="A1245" s="38" t="s">
        <v>2183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2185</v>
      </c>
      <c r="B1246" s="31" t="s">
        <v>2184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2186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2188</v>
      </c>
      <c r="B1248" s="31" t="s">
        <v>2187</v>
      </c>
      <c r="C1248" s="37"/>
      <c r="D1248" s="31" t="s">
        <v>149</v>
      </c>
      <c r="E1248" s="37"/>
      <c r="F1248" s="37"/>
    </row>
    <row r="1249" spans="1:7" x14ac:dyDescent="0.25">
      <c r="A1249" s="36" t="s">
        <v>2190</v>
      </c>
      <c r="B1249" s="31" t="s">
        <v>2189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2192</v>
      </c>
      <c r="B1250" s="31" t="s">
        <v>2191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2194</v>
      </c>
      <c r="B1251" s="31" t="s">
        <v>2193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4984</v>
      </c>
      <c r="C1252" s="32"/>
      <c r="E1252" s="32"/>
      <c r="F1252" s="32"/>
    </row>
    <row r="1253" spans="1:7" x14ac:dyDescent="0.25">
      <c r="A1253" s="36" t="s">
        <v>2195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2197</v>
      </c>
      <c r="B1254" s="31" t="s">
        <v>2196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2199</v>
      </c>
      <c r="B1255" s="31" t="s">
        <v>2198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4985</v>
      </c>
      <c r="C1256" s="32"/>
      <c r="E1256" s="32"/>
      <c r="F1256" s="32"/>
    </row>
    <row r="1257" spans="1:7" x14ac:dyDescent="0.25">
      <c r="A1257" s="36" t="s">
        <v>2201</v>
      </c>
      <c r="B1257" s="31" t="s">
        <v>2200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2203</v>
      </c>
      <c r="B1258" s="31" t="s">
        <v>2202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2205</v>
      </c>
      <c r="B1259" s="31" t="s">
        <v>2204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2206</v>
      </c>
      <c r="B1260" s="31" t="s">
        <v>2204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2207</v>
      </c>
      <c r="B1261" s="31" t="s">
        <v>2204</v>
      </c>
      <c r="C1261" s="37"/>
      <c r="D1261" s="31" t="s">
        <v>149</v>
      </c>
      <c r="E1261" s="37"/>
      <c r="F1261" s="37"/>
    </row>
    <row r="1262" spans="1:7" x14ac:dyDescent="0.25">
      <c r="A1262" s="36" t="s">
        <v>2209</v>
      </c>
      <c r="B1262" s="31" t="s">
        <v>2208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2211</v>
      </c>
      <c r="B1263" s="31" t="s">
        <v>2210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2213</v>
      </c>
      <c r="B1264" s="31" t="s">
        <v>2212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4986</v>
      </c>
      <c r="C1265" s="32"/>
      <c r="E1265" s="32"/>
      <c r="F1265" s="32"/>
    </row>
    <row r="1266" spans="1:7" x14ac:dyDescent="0.25">
      <c r="A1266" s="36" t="s">
        <v>2215</v>
      </c>
      <c r="B1266" s="31" t="s">
        <v>2214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2217</v>
      </c>
      <c r="B1267" s="31" t="s">
        <v>2216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2218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2220</v>
      </c>
      <c r="B1269" s="31" t="s">
        <v>2219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4987</v>
      </c>
      <c r="C1270" s="32"/>
      <c r="E1270" s="32"/>
      <c r="F1270" s="32"/>
    </row>
    <row r="1271" spans="1:7" x14ac:dyDescent="0.25">
      <c r="A1271" s="36" t="s">
        <v>2222</v>
      </c>
      <c r="B1271" s="31" t="s">
        <v>2221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2224</v>
      </c>
      <c r="B1272" s="31" t="s">
        <v>2223</v>
      </c>
      <c r="C1272" s="37">
        <v>8</v>
      </c>
      <c r="D1272" s="31" t="s">
        <v>149</v>
      </c>
      <c r="E1272" s="37" t="s">
        <v>147</v>
      </c>
      <c r="F1272" s="37" t="s">
        <v>2225</v>
      </c>
    </row>
    <row r="1273" spans="1:7" ht="14.4" x14ac:dyDescent="0.3">
      <c r="A1273" s="60" t="s">
        <v>4988</v>
      </c>
      <c r="C1273" s="32"/>
      <c r="E1273" s="32"/>
      <c r="F1273" s="32"/>
    </row>
    <row r="1274" spans="1:7" x14ac:dyDescent="0.25">
      <c r="A1274" s="36" t="s">
        <v>2227</v>
      </c>
      <c r="B1274" s="31" t="s">
        <v>2226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2229</v>
      </c>
      <c r="B1275" s="31" t="s">
        <v>2228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2231</v>
      </c>
      <c r="B1276" s="31" t="s">
        <v>2230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2233</v>
      </c>
      <c r="B1277" s="31" t="s">
        <v>2232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2235</v>
      </c>
      <c r="B1278" s="31" t="s">
        <v>2234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4989</v>
      </c>
      <c r="C1279" s="32"/>
      <c r="E1279" s="32"/>
      <c r="F1279" s="32"/>
    </row>
    <row r="1280" spans="1:7" x14ac:dyDescent="0.25">
      <c r="A1280" s="36" t="s">
        <v>2236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2238</v>
      </c>
      <c r="B1281" s="31" t="s">
        <v>2237</v>
      </c>
      <c r="C1281" s="37"/>
      <c r="D1281" s="31" t="s">
        <v>149</v>
      </c>
      <c r="E1281" s="37"/>
      <c r="F1281" s="37"/>
    </row>
    <row r="1282" spans="1:7" x14ac:dyDescent="0.25">
      <c r="A1282" s="36" t="s">
        <v>2240</v>
      </c>
      <c r="B1282" s="31" t="s">
        <v>2239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2242</v>
      </c>
      <c r="B1283" s="31" t="s">
        <v>2241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2243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2245</v>
      </c>
      <c r="B1285" s="31" t="s">
        <v>2244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2247</v>
      </c>
      <c r="B1286" s="31" t="s">
        <v>2246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4990</v>
      </c>
      <c r="C1287" s="32"/>
      <c r="E1287" s="32"/>
      <c r="F1287" s="32"/>
    </row>
    <row r="1288" spans="1:7" x14ac:dyDescent="0.25">
      <c r="A1288" s="36" t="s">
        <v>2249</v>
      </c>
      <c r="B1288" s="31" t="s">
        <v>2248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2251</v>
      </c>
      <c r="B1289" s="31" t="s">
        <v>2250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2253</v>
      </c>
      <c r="B1290" s="31" t="s">
        <v>2252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2255</v>
      </c>
      <c r="B1291" s="31" t="s">
        <v>2254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2256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2258</v>
      </c>
      <c r="B1293" s="31" t="s">
        <v>2257</v>
      </c>
      <c r="C1293" s="37"/>
      <c r="D1293" s="31" t="s">
        <v>189</v>
      </c>
      <c r="E1293" s="37"/>
      <c r="F1293" s="37"/>
    </row>
    <row r="1294" spans="1:7" x14ac:dyDescent="0.25">
      <c r="A1294" s="36" t="s">
        <v>2259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2261</v>
      </c>
      <c r="B1295" s="31" t="s">
        <v>2260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4991</v>
      </c>
      <c r="C1296" s="32"/>
      <c r="E1296" s="32"/>
      <c r="F1296" s="32"/>
    </row>
    <row r="1297" spans="1:7" x14ac:dyDescent="0.25">
      <c r="A1297" s="36" t="s">
        <v>2263</v>
      </c>
      <c r="B1297" s="31" t="s">
        <v>2262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2265</v>
      </c>
      <c r="B1298" s="31" t="s">
        <v>2264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2267</v>
      </c>
      <c r="B1299" s="31" t="s">
        <v>2266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2269</v>
      </c>
      <c r="B1300" s="31" t="s">
        <v>2268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2271</v>
      </c>
      <c r="B1301" s="31" t="s">
        <v>2270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4992</v>
      </c>
      <c r="C1302" s="32"/>
      <c r="E1302" s="32"/>
      <c r="F1302" s="32"/>
    </row>
    <row r="1303" spans="1:7" x14ac:dyDescent="0.25">
      <c r="A1303" s="36" t="s">
        <v>2273</v>
      </c>
      <c r="B1303" s="31" t="s">
        <v>2272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2275</v>
      </c>
      <c r="B1304" s="31" t="s">
        <v>2274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2277</v>
      </c>
      <c r="B1305" s="31" t="s">
        <v>2276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4993</v>
      </c>
      <c r="C1306" s="32"/>
      <c r="E1306" s="32"/>
      <c r="F1306" s="32"/>
    </row>
    <row r="1307" spans="1:7" x14ac:dyDescent="0.25">
      <c r="A1307" s="36" t="s">
        <v>2279</v>
      </c>
      <c r="B1307" s="31" t="s">
        <v>2278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2281</v>
      </c>
      <c r="B1308" s="31" t="s">
        <v>2280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2282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2284</v>
      </c>
      <c r="B1310" s="31" t="s">
        <v>2283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2286</v>
      </c>
      <c r="B1311" s="31" t="s">
        <v>2285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4994</v>
      </c>
      <c r="C1312" s="32"/>
      <c r="E1312" s="32"/>
      <c r="F1312" s="32"/>
    </row>
    <row r="1313" spans="1:7" x14ac:dyDescent="0.25">
      <c r="A1313" s="36" t="s">
        <v>2288</v>
      </c>
      <c r="B1313" s="31" t="s">
        <v>2287</v>
      </c>
      <c r="C1313" s="37"/>
      <c r="D1313" s="31" t="s">
        <v>149</v>
      </c>
      <c r="E1313" s="37"/>
      <c r="F1313" s="37"/>
    </row>
    <row r="1314" spans="1:7" x14ac:dyDescent="0.25">
      <c r="A1314" s="36" t="s">
        <v>2290</v>
      </c>
      <c r="B1314" s="31" t="s">
        <v>2289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2292</v>
      </c>
      <c r="B1315" s="31" t="s">
        <v>2291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4995</v>
      </c>
      <c r="C1316" s="32"/>
      <c r="E1316" s="32"/>
      <c r="F1316" s="32"/>
    </row>
    <row r="1317" spans="1:7" x14ac:dyDescent="0.25">
      <c r="A1317" s="36" t="s">
        <v>2294</v>
      </c>
      <c r="B1317" s="31" t="s">
        <v>2293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2296</v>
      </c>
      <c r="B1318" s="31" t="s">
        <v>2295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4996</v>
      </c>
      <c r="C1319" s="32"/>
      <c r="D1319" s="32"/>
      <c r="E1319" s="32"/>
      <c r="F1319" s="32"/>
    </row>
    <row r="1320" spans="1:7" x14ac:dyDescent="0.25">
      <c r="A1320" s="36" t="s">
        <v>2297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2299</v>
      </c>
      <c r="B1321" s="31" t="s">
        <v>2298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4997</v>
      </c>
      <c r="C1322" s="32"/>
      <c r="E1322" s="32"/>
      <c r="F1322" s="32"/>
    </row>
    <row r="1323" spans="1:7" x14ac:dyDescent="0.25">
      <c r="A1323" s="36" t="s">
        <v>2301</v>
      </c>
      <c r="B1323" s="31" t="s">
        <v>2300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2302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2304</v>
      </c>
      <c r="B1325" s="31" t="s">
        <v>2303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4998</v>
      </c>
      <c r="C1326" s="32"/>
      <c r="E1326" s="32"/>
      <c r="F1326" s="32"/>
    </row>
    <row r="1327" spans="1:7" x14ac:dyDescent="0.25">
      <c r="A1327" s="36" t="s">
        <v>2306</v>
      </c>
      <c r="B1327" s="31" t="s">
        <v>2305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2308</v>
      </c>
      <c r="B1328" s="31" t="s">
        <v>2307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2310</v>
      </c>
      <c r="B1329" s="31" t="s">
        <v>2309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2312</v>
      </c>
      <c r="B1330" s="31" t="s">
        <v>2311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4999</v>
      </c>
      <c r="E1331" s="32"/>
      <c r="F1331" s="32"/>
    </row>
    <row r="1332" spans="1:7" x14ac:dyDescent="0.25">
      <c r="A1332" s="36" t="s">
        <v>2314</v>
      </c>
      <c r="B1332" s="31" t="s">
        <v>2313</v>
      </c>
      <c r="C1332" s="37"/>
      <c r="D1332" s="31" t="s">
        <v>149</v>
      </c>
      <c r="E1332" s="37"/>
      <c r="F1332" s="37"/>
    </row>
    <row r="1333" spans="1:7" x14ac:dyDescent="0.25">
      <c r="A1333" s="36" t="s">
        <v>2316</v>
      </c>
      <c r="B1333" s="31" t="s">
        <v>2315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2318</v>
      </c>
      <c r="B1334" s="40" t="s">
        <v>2317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5000</v>
      </c>
      <c r="C1335" s="32"/>
      <c r="E1335" s="32"/>
      <c r="F1335" s="32"/>
    </row>
    <row r="1336" spans="1:7" x14ac:dyDescent="0.25">
      <c r="A1336" s="36" t="s">
        <v>2320</v>
      </c>
      <c r="B1336" s="31" t="s">
        <v>2319</v>
      </c>
      <c r="C1336" s="37"/>
      <c r="D1336" s="31" t="s">
        <v>149</v>
      </c>
      <c r="E1336" s="37"/>
      <c r="F1336" s="37"/>
    </row>
    <row r="1337" spans="1:7" x14ac:dyDescent="0.25">
      <c r="A1337" s="36" t="s">
        <v>2322</v>
      </c>
      <c r="B1337" s="31" t="s">
        <v>2321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5001</v>
      </c>
      <c r="C1338" s="32"/>
      <c r="E1338" s="32"/>
      <c r="F1338" s="32"/>
    </row>
    <row r="1339" spans="1:7" x14ac:dyDescent="0.25">
      <c r="A1339" s="36" t="s">
        <v>2324</v>
      </c>
      <c r="B1339" s="31" t="s">
        <v>2323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2325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2327</v>
      </c>
      <c r="B1341" s="31" t="s">
        <v>2326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2329</v>
      </c>
      <c r="B1342" s="31" t="s">
        <v>2328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2331</v>
      </c>
      <c r="B1343" s="31" t="s">
        <v>2330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2332</v>
      </c>
      <c r="C1344" s="37"/>
      <c r="D1344" s="40" t="s">
        <v>149</v>
      </c>
      <c r="E1344" s="37"/>
      <c r="F1344" s="37"/>
    </row>
    <row r="1345" spans="1:7" x14ac:dyDescent="0.25">
      <c r="A1345" s="36" t="s">
        <v>2334</v>
      </c>
      <c r="B1345" s="31" t="s">
        <v>2333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2335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2337</v>
      </c>
      <c r="B1347" s="31" t="s">
        <v>2336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2339</v>
      </c>
      <c r="B1348" s="31" t="s">
        <v>2338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2340</v>
      </c>
      <c r="B1349" s="31" t="s">
        <v>2338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2341</v>
      </c>
      <c r="B1350" s="31" t="s">
        <v>2338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2342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2344</v>
      </c>
      <c r="B1352" s="31" t="s">
        <v>2343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5002</v>
      </c>
      <c r="C1353" s="32"/>
      <c r="D1353" s="32"/>
      <c r="E1353" s="32"/>
      <c r="F1353" s="32"/>
    </row>
    <row r="1354" spans="1:7" x14ac:dyDescent="0.25">
      <c r="A1354" s="36" t="s">
        <v>2346</v>
      </c>
      <c r="B1354" s="31" t="s">
        <v>2345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2349</v>
      </c>
      <c r="B1355" s="31" t="s">
        <v>2348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2351</v>
      </c>
      <c r="B1356" s="31" t="s">
        <v>2350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2352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2354</v>
      </c>
      <c r="B1358" s="31" t="s">
        <v>2353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5003</v>
      </c>
      <c r="C1359" s="32"/>
      <c r="E1359" s="32"/>
      <c r="F1359" s="32"/>
    </row>
    <row r="1360" spans="1:7" x14ac:dyDescent="0.25">
      <c r="A1360" s="36" t="s">
        <v>2356</v>
      </c>
      <c r="B1360" s="31" t="s">
        <v>2355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2358</v>
      </c>
      <c r="B1361" s="31" t="s">
        <v>2357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2360</v>
      </c>
      <c r="B1362" s="58" t="s">
        <v>2359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2361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2363</v>
      </c>
      <c r="B1364" s="31" t="s">
        <v>2362</v>
      </c>
      <c r="C1364" s="37"/>
      <c r="D1364" s="31" t="s">
        <v>189</v>
      </c>
      <c r="E1364" s="37"/>
      <c r="F1364" s="37"/>
    </row>
    <row r="1365" spans="1:10" x14ac:dyDescent="0.25">
      <c r="A1365" s="36" t="s">
        <v>2365</v>
      </c>
      <c r="B1365" s="31" t="s">
        <v>2364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5004</v>
      </c>
      <c r="C1366" s="32"/>
      <c r="E1366" s="32"/>
      <c r="F1366" s="32"/>
    </row>
    <row r="1367" spans="1:10" x14ac:dyDescent="0.25">
      <c r="A1367" s="36" t="s">
        <v>2367</v>
      </c>
      <c r="B1367" s="31" t="s">
        <v>2366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2369</v>
      </c>
      <c r="B1368" s="31" t="s">
        <v>2368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5005</v>
      </c>
      <c r="C1369" s="32"/>
      <c r="E1369" s="32"/>
      <c r="F1369" s="32"/>
    </row>
    <row r="1370" spans="1:10" ht="14.4" x14ac:dyDescent="0.3">
      <c r="A1370" s="60" t="s">
        <v>5006</v>
      </c>
      <c r="C1370" s="32"/>
      <c r="E1370" s="32"/>
      <c r="F1370" s="32"/>
    </row>
    <row r="1371" spans="1:10" x14ac:dyDescent="0.25">
      <c r="A1371" s="36" t="s">
        <v>2370</v>
      </c>
      <c r="C1371" s="37"/>
      <c r="D1371" s="40" t="s">
        <v>149</v>
      </c>
      <c r="E1371" s="37"/>
      <c r="F1371" s="37"/>
    </row>
    <row r="1372" spans="1:10" x14ac:dyDescent="0.25">
      <c r="A1372" s="36" t="s">
        <v>2372</v>
      </c>
      <c r="B1372" s="31" t="s">
        <v>2371</v>
      </c>
      <c r="C1372" s="37"/>
      <c r="D1372" s="31" t="s">
        <v>149</v>
      </c>
      <c r="E1372" s="37"/>
      <c r="F1372" s="37"/>
    </row>
    <row r="1373" spans="1:10" x14ac:dyDescent="0.25">
      <c r="A1373" s="36" t="s">
        <v>2374</v>
      </c>
      <c r="B1373" s="31" t="s">
        <v>2373</v>
      </c>
      <c r="C1373" s="37"/>
      <c r="D1373" s="31" t="s">
        <v>149</v>
      </c>
      <c r="E1373" s="37"/>
      <c r="F1373" s="37"/>
    </row>
    <row r="1374" spans="1:10" x14ac:dyDescent="0.25">
      <c r="A1374" s="36" t="s">
        <v>2375</v>
      </c>
      <c r="B1374" s="31" t="s">
        <v>2373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2376</v>
      </c>
      <c r="B1375" s="31" t="s">
        <v>2373</v>
      </c>
      <c r="C1375" s="37"/>
      <c r="D1375" s="31" t="s">
        <v>149</v>
      </c>
      <c r="E1375" s="37"/>
      <c r="F1375" s="37"/>
    </row>
    <row r="1376" spans="1:10" x14ac:dyDescent="0.25">
      <c r="A1376" s="36" t="s">
        <v>2377</v>
      </c>
      <c r="B1376" s="31" t="s">
        <v>2373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2378</v>
      </c>
      <c r="B1377" s="31" t="s">
        <v>2373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2380</v>
      </c>
      <c r="B1378" s="31" t="s">
        <v>2379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5007</v>
      </c>
      <c r="C1379" s="32"/>
      <c r="E1379" s="32"/>
      <c r="F1379" s="32"/>
    </row>
    <row r="1380" spans="1:7" x14ac:dyDescent="0.25">
      <c r="A1380" s="36" t="s">
        <v>2382</v>
      </c>
      <c r="B1380" s="31" t="s">
        <v>2381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5008</v>
      </c>
      <c r="C1381" s="32"/>
      <c r="D1381" s="32"/>
      <c r="E1381" s="32"/>
      <c r="F1381" s="32"/>
    </row>
    <row r="1382" spans="1:7" x14ac:dyDescent="0.25">
      <c r="A1382" s="36" t="s">
        <v>2384</v>
      </c>
      <c r="B1382" s="31" t="s">
        <v>2383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2386</v>
      </c>
      <c r="B1383" s="31" t="s">
        <v>2385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2388</v>
      </c>
      <c r="B1384" s="31" t="s">
        <v>2387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2390</v>
      </c>
      <c r="B1385" s="31" t="s">
        <v>2389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2392</v>
      </c>
      <c r="B1386" s="31" t="s">
        <v>2391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2394</v>
      </c>
      <c r="B1387" s="31" t="s">
        <v>2393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2396</v>
      </c>
      <c r="B1388" s="31" t="s">
        <v>2395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5009</v>
      </c>
      <c r="C1389" s="32"/>
      <c r="E1389" s="32"/>
      <c r="F1389" s="32"/>
    </row>
    <row r="1390" spans="1:7" x14ac:dyDescent="0.25">
      <c r="A1390" s="36" t="s">
        <v>2398</v>
      </c>
      <c r="B1390" s="31" t="s">
        <v>2397</v>
      </c>
      <c r="C1390" s="37"/>
      <c r="D1390" s="31" t="s">
        <v>149</v>
      </c>
      <c r="E1390" s="37"/>
      <c r="F1390" s="37"/>
    </row>
    <row r="1391" spans="1:7" x14ac:dyDescent="0.25">
      <c r="A1391" s="36" t="s">
        <v>2400</v>
      </c>
      <c r="B1391" s="31" t="s">
        <v>2399</v>
      </c>
      <c r="C1391" s="37"/>
      <c r="D1391" s="31" t="s">
        <v>149</v>
      </c>
      <c r="E1391" s="37"/>
      <c r="F1391" s="37"/>
    </row>
    <row r="1392" spans="1:7" x14ac:dyDescent="0.25">
      <c r="A1392" s="36" t="s">
        <v>2402</v>
      </c>
      <c r="B1392" s="31" t="s">
        <v>2401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5010</v>
      </c>
      <c r="C1393" s="32"/>
      <c r="E1393" s="32"/>
      <c r="F1393" s="32"/>
    </row>
    <row r="1394" spans="1:7" x14ac:dyDescent="0.25">
      <c r="A1394" s="36" t="s">
        <v>2404</v>
      </c>
      <c r="B1394" s="31" t="s">
        <v>2403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2405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2407</v>
      </c>
      <c r="B1396" s="31" t="s">
        <v>2406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2409</v>
      </c>
      <c r="B1397" s="31" t="s">
        <v>2408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5011</v>
      </c>
      <c r="E1398" s="32"/>
      <c r="F1398" s="32"/>
    </row>
    <row r="1399" spans="1:7" x14ac:dyDescent="0.25">
      <c r="A1399" s="36" t="s">
        <v>2410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2412</v>
      </c>
      <c r="B1400" s="31" t="s">
        <v>2411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5012</v>
      </c>
      <c r="C1401" s="32"/>
      <c r="E1401" s="32"/>
      <c r="F1401" s="32"/>
    </row>
    <row r="1402" spans="1:7" x14ac:dyDescent="0.25">
      <c r="A1402" s="36" t="s">
        <v>2414</v>
      </c>
      <c r="B1402" s="31" t="s">
        <v>2413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2416</v>
      </c>
      <c r="B1403" s="31" t="s">
        <v>2415</v>
      </c>
      <c r="C1403" s="37"/>
      <c r="D1403" s="31" t="s">
        <v>149</v>
      </c>
      <c r="E1403" s="37"/>
      <c r="F1403" s="37"/>
    </row>
    <row r="1404" spans="1:7" x14ac:dyDescent="0.25">
      <c r="A1404" s="36" t="s">
        <v>2418</v>
      </c>
      <c r="B1404" s="31" t="s">
        <v>2417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2419</v>
      </c>
      <c r="B1405" s="31" t="s">
        <v>2417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2420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2421</v>
      </c>
      <c r="B1407" s="31" t="s">
        <v>2417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5013</v>
      </c>
      <c r="C1408" s="32"/>
      <c r="E1408" s="32"/>
      <c r="F1408" s="32"/>
    </row>
    <row r="1409" spans="1:7" x14ac:dyDescent="0.25">
      <c r="A1409" s="36" t="s">
        <v>2423</v>
      </c>
      <c r="B1409" s="31" t="s">
        <v>2422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2425</v>
      </c>
      <c r="B1410" s="31" t="s">
        <v>2424</v>
      </c>
      <c r="C1410" s="37"/>
      <c r="D1410" s="31" t="s">
        <v>149</v>
      </c>
      <c r="E1410" s="37"/>
      <c r="F1410" s="37"/>
    </row>
    <row r="1411" spans="1:7" x14ac:dyDescent="0.25">
      <c r="A1411" s="36" t="s">
        <v>2426</v>
      </c>
      <c r="B1411" s="31" t="s">
        <v>2424</v>
      </c>
      <c r="C1411" s="37"/>
      <c r="D1411" s="31" t="s">
        <v>149</v>
      </c>
      <c r="E1411" s="37"/>
      <c r="F1411" s="37"/>
    </row>
    <row r="1412" spans="1:7" x14ac:dyDescent="0.25">
      <c r="A1412" s="36" t="s">
        <v>2428</v>
      </c>
      <c r="B1412" s="31" t="s">
        <v>2427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2430</v>
      </c>
      <c r="B1413" s="32" t="s">
        <v>2429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2432</v>
      </c>
      <c r="B1414" s="31" t="s">
        <v>2431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5014</v>
      </c>
      <c r="C1415" s="32"/>
      <c r="E1415" s="32"/>
      <c r="F1415" s="32"/>
    </row>
    <row r="1416" spans="1:7" x14ac:dyDescent="0.25">
      <c r="A1416" s="36" t="s">
        <v>2434</v>
      </c>
      <c r="B1416" s="31" t="s">
        <v>2433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2436</v>
      </c>
      <c r="B1417" s="31" t="s">
        <v>2435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2438</v>
      </c>
      <c r="B1418" s="31" t="s">
        <v>2437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5015</v>
      </c>
      <c r="D1419" s="32"/>
    </row>
    <row r="1420" spans="1:7" x14ac:dyDescent="0.25">
      <c r="A1420" s="36" t="s">
        <v>2440</v>
      </c>
      <c r="B1420" s="31" t="s">
        <v>2439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5016</v>
      </c>
      <c r="D1421" s="32"/>
    </row>
    <row r="1422" spans="1:7" x14ac:dyDescent="0.25">
      <c r="A1422" s="36" t="s">
        <v>2442</v>
      </c>
      <c r="B1422" s="31" t="s">
        <v>2441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2444</v>
      </c>
      <c r="B1423" s="31" t="s">
        <v>2443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5017</v>
      </c>
      <c r="C1424" s="32"/>
      <c r="E1424" s="32"/>
      <c r="F1424" s="32"/>
    </row>
    <row r="1425" spans="1:7" x14ac:dyDescent="0.25">
      <c r="A1425" s="36" t="s">
        <v>2446</v>
      </c>
      <c r="B1425" s="31" t="s">
        <v>2445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5018</v>
      </c>
      <c r="C1426" s="32"/>
      <c r="E1426" s="32"/>
      <c r="F1426" s="32"/>
    </row>
    <row r="1427" spans="1:7" x14ac:dyDescent="0.25">
      <c r="A1427" s="36" t="s">
        <v>2448</v>
      </c>
      <c r="B1427" s="31" t="s">
        <v>2447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2449</v>
      </c>
      <c r="B1428" s="31" t="s">
        <v>2447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5019</v>
      </c>
      <c r="C1429" s="32"/>
      <c r="E1429" s="32"/>
      <c r="F1429" s="32"/>
    </row>
    <row r="1430" spans="1:7" x14ac:dyDescent="0.25">
      <c r="A1430" s="36" t="s">
        <v>2451</v>
      </c>
      <c r="B1430" s="31" t="s">
        <v>2450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2453</v>
      </c>
      <c r="B1431" s="31" t="s">
        <v>2452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2455</v>
      </c>
      <c r="B1432" s="40" t="s">
        <v>2454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2457</v>
      </c>
      <c r="B1433" s="31" t="s">
        <v>2456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2459</v>
      </c>
      <c r="B1434" s="31" t="s">
        <v>2458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2461</v>
      </c>
      <c r="B1435" s="31" t="s">
        <v>2460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2463</v>
      </c>
      <c r="B1436" s="31" t="s">
        <v>2462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2465</v>
      </c>
      <c r="B1437" s="31" t="s">
        <v>2464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2467</v>
      </c>
      <c r="B1438" s="31" t="s">
        <v>2466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5020</v>
      </c>
      <c r="C1439" s="32"/>
      <c r="E1439" s="32"/>
      <c r="F1439" s="32"/>
    </row>
    <row r="1440" spans="1:7" x14ac:dyDescent="0.25">
      <c r="A1440" s="36" t="s">
        <v>2469</v>
      </c>
      <c r="B1440" s="31" t="s">
        <v>2468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5021</v>
      </c>
      <c r="C1441" s="32"/>
      <c r="E1441" s="32"/>
      <c r="F1441" s="32"/>
    </row>
    <row r="1442" spans="1:7" ht="14.4" x14ac:dyDescent="0.3">
      <c r="A1442" s="60" t="s">
        <v>5022</v>
      </c>
      <c r="C1442" s="32"/>
      <c r="E1442" s="32"/>
      <c r="F1442" s="32"/>
    </row>
    <row r="1443" spans="1:7" x14ac:dyDescent="0.25">
      <c r="A1443" s="36" t="s">
        <v>2470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2472</v>
      </c>
      <c r="B1444" s="31" t="s">
        <v>2471</v>
      </c>
      <c r="C1444" s="37"/>
      <c r="D1444" s="31" t="s">
        <v>157</v>
      </c>
      <c r="E1444" s="37"/>
      <c r="F1444" s="37"/>
    </row>
    <row r="1445" spans="1:7" x14ac:dyDescent="0.25">
      <c r="A1445" s="36" t="s">
        <v>2474</v>
      </c>
      <c r="B1445" s="31" t="s">
        <v>2473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2476</v>
      </c>
      <c r="B1446" s="31" t="s">
        <v>2475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5023</v>
      </c>
      <c r="C1447" s="32"/>
      <c r="E1447" s="32"/>
      <c r="F1447" s="32"/>
    </row>
    <row r="1448" spans="1:7" x14ac:dyDescent="0.25">
      <c r="A1448" s="36" t="s">
        <v>2478</v>
      </c>
      <c r="B1448" s="31" t="s">
        <v>2477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5024</v>
      </c>
      <c r="C1449" s="32"/>
      <c r="E1449" s="32"/>
      <c r="F1449" s="32"/>
    </row>
    <row r="1450" spans="1:7" x14ac:dyDescent="0.25">
      <c r="A1450" s="36" t="s">
        <v>2480</v>
      </c>
      <c r="B1450" s="31" t="s">
        <v>2479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5025</v>
      </c>
      <c r="C1451" s="32"/>
      <c r="E1451" s="32"/>
      <c r="F1451" s="32"/>
    </row>
    <row r="1452" spans="1:7" x14ac:dyDescent="0.25">
      <c r="A1452" s="36" t="s">
        <v>2481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5026</v>
      </c>
      <c r="C1453" s="32"/>
      <c r="E1453" s="32"/>
      <c r="F1453" s="32"/>
    </row>
    <row r="1454" spans="1:7" x14ac:dyDescent="0.25">
      <c r="A1454" s="36" t="s">
        <v>2483</v>
      </c>
      <c r="B1454" s="31" t="s">
        <v>2482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5027</v>
      </c>
      <c r="C1455" s="32"/>
      <c r="E1455" s="32"/>
      <c r="F1455" s="32"/>
    </row>
    <row r="1456" spans="1:7" x14ac:dyDescent="0.25">
      <c r="A1456" s="36" t="s">
        <v>2485</v>
      </c>
      <c r="B1456" s="31" t="s">
        <v>2484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2487</v>
      </c>
      <c r="B1457" s="31" t="s">
        <v>2486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2489</v>
      </c>
      <c r="B1458" s="31" t="s">
        <v>2488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5028</v>
      </c>
      <c r="C1459" s="32"/>
      <c r="E1459" s="32"/>
      <c r="F1459" s="32"/>
    </row>
    <row r="1460" spans="1:7" x14ac:dyDescent="0.25">
      <c r="A1460" s="36" t="s">
        <v>2491</v>
      </c>
      <c r="B1460" s="31" t="s">
        <v>2490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2493</v>
      </c>
      <c r="B1461" s="31" t="s">
        <v>2492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2495</v>
      </c>
      <c r="B1462" s="31" t="s">
        <v>2494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5029</v>
      </c>
      <c r="C1463" s="32"/>
      <c r="E1463" s="32"/>
      <c r="F1463" s="32"/>
    </row>
    <row r="1464" spans="1:7" x14ac:dyDescent="0.25">
      <c r="A1464" s="36" t="s">
        <v>2497</v>
      </c>
      <c r="B1464" s="31" t="s">
        <v>2496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5030</v>
      </c>
      <c r="C1465" s="32"/>
      <c r="E1465" s="32"/>
      <c r="F1465" s="32"/>
    </row>
    <row r="1466" spans="1:7" x14ac:dyDescent="0.25">
      <c r="A1466" s="36" t="s">
        <v>2499</v>
      </c>
      <c r="B1466" s="31" t="s">
        <v>2498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2501</v>
      </c>
      <c r="B1467" s="31" t="s">
        <v>2500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5031</v>
      </c>
      <c r="C1468" s="32"/>
      <c r="E1468" s="32"/>
      <c r="F1468" s="32"/>
    </row>
    <row r="1469" spans="1:7" x14ac:dyDescent="0.25">
      <c r="A1469" s="36" t="s">
        <v>2503</v>
      </c>
      <c r="B1469" s="31" t="s">
        <v>2502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2505</v>
      </c>
      <c r="B1470" s="31" t="s">
        <v>2504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2506</v>
      </c>
      <c r="C1471" s="37"/>
      <c r="D1471" s="40" t="s">
        <v>189</v>
      </c>
      <c r="E1471" s="37"/>
      <c r="F1471" s="37"/>
    </row>
    <row r="1472" spans="1:7" x14ac:dyDescent="0.25">
      <c r="A1472" s="36" t="s">
        <v>2508</v>
      </c>
      <c r="B1472" s="31" t="s">
        <v>2507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2510</v>
      </c>
      <c r="B1473" s="31" t="s">
        <v>2509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2512</v>
      </c>
      <c r="B1474" s="31" t="s">
        <v>2511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2514</v>
      </c>
      <c r="B1475" s="31" t="s">
        <v>2513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2516</v>
      </c>
      <c r="B1476" s="31" t="s">
        <v>2515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2518</v>
      </c>
      <c r="B1477" s="31" t="s">
        <v>2517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2520</v>
      </c>
      <c r="B1478" s="31" t="s">
        <v>2519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2522</v>
      </c>
      <c r="B1479" s="31" t="s">
        <v>2521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2524</v>
      </c>
      <c r="B1480" s="31" t="s">
        <v>2523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2526</v>
      </c>
      <c r="B1481" s="31" t="s">
        <v>2525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2528</v>
      </c>
      <c r="B1482" s="31" t="s">
        <v>2527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2530</v>
      </c>
      <c r="B1483" s="31" t="s">
        <v>2529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2532</v>
      </c>
      <c r="B1484" s="31" t="s">
        <v>2531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2534</v>
      </c>
      <c r="B1485" s="31" t="s">
        <v>2533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2536</v>
      </c>
      <c r="B1486" s="31" t="s">
        <v>2535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2538</v>
      </c>
      <c r="B1487" s="31" t="s">
        <v>2537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2540</v>
      </c>
      <c r="B1488" s="31" t="s">
        <v>2539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5032</v>
      </c>
      <c r="C1489" s="32"/>
      <c r="E1489" s="32"/>
      <c r="F1489" s="32"/>
    </row>
    <row r="1490" spans="1:7" x14ac:dyDescent="0.25">
      <c r="A1490" s="36" t="s">
        <v>2541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2543</v>
      </c>
      <c r="B1491" s="31" t="s">
        <v>2542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2545</v>
      </c>
      <c r="B1492" s="31" t="s">
        <v>2544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2547</v>
      </c>
      <c r="B1493" s="31" t="s">
        <v>2546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2549</v>
      </c>
      <c r="B1494" s="31" t="s">
        <v>2548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2551</v>
      </c>
      <c r="B1495" s="31" t="s">
        <v>2550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2553</v>
      </c>
      <c r="B1496" s="31" t="s">
        <v>2552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2554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2556</v>
      </c>
      <c r="B1498" s="31" t="s">
        <v>2555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2558</v>
      </c>
      <c r="B1499" s="31" t="s">
        <v>2557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5033</v>
      </c>
      <c r="C1500" s="32"/>
      <c r="E1500" s="32"/>
      <c r="F1500" s="32"/>
    </row>
    <row r="1501" spans="1:7" x14ac:dyDescent="0.25">
      <c r="A1501" s="36" t="s">
        <v>2559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2561</v>
      </c>
      <c r="B1502" s="31" t="s">
        <v>2560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2563</v>
      </c>
      <c r="B1503" s="31" t="s">
        <v>2562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5034</v>
      </c>
      <c r="C1504" s="32"/>
      <c r="E1504" s="32"/>
      <c r="F1504" s="32"/>
    </row>
    <row r="1505" spans="1:7" x14ac:dyDescent="0.25">
      <c r="A1505" s="36" t="s">
        <v>2565</v>
      </c>
      <c r="B1505" s="31" t="s">
        <v>2564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5035</v>
      </c>
      <c r="C1506" s="32"/>
      <c r="E1506" s="32"/>
      <c r="F1506" s="32"/>
    </row>
    <row r="1507" spans="1:7" x14ac:dyDescent="0.25">
      <c r="A1507" s="36" t="s">
        <v>2566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2568</v>
      </c>
      <c r="B1508" s="31" t="s">
        <v>2567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5036</v>
      </c>
      <c r="C1509" s="32"/>
      <c r="E1509" s="32"/>
      <c r="F1509" s="32"/>
    </row>
    <row r="1510" spans="1:7" x14ac:dyDescent="0.25">
      <c r="A1510" s="36" t="s">
        <v>2570</v>
      </c>
      <c r="B1510" s="31" t="s">
        <v>2569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5037</v>
      </c>
      <c r="C1511" s="32"/>
      <c r="E1511" s="32"/>
      <c r="F1511" s="32"/>
    </row>
    <row r="1512" spans="1:7" x14ac:dyDescent="0.25">
      <c r="A1512" s="36" t="s">
        <v>2572</v>
      </c>
      <c r="B1512" s="31" t="s">
        <v>2571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5038</v>
      </c>
      <c r="C1513" s="32"/>
      <c r="E1513" s="32"/>
      <c r="F1513" s="32"/>
    </row>
    <row r="1514" spans="1:7" x14ac:dyDescent="0.25">
      <c r="A1514" s="36" t="s">
        <v>2574</v>
      </c>
      <c r="B1514" s="31" t="s">
        <v>2573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2576</v>
      </c>
      <c r="B1515" s="31" t="s">
        <v>2575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2578</v>
      </c>
      <c r="B1516" s="31" t="s">
        <v>2577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2580</v>
      </c>
      <c r="B1517" s="31" t="s">
        <v>2579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2582</v>
      </c>
      <c r="B1518" s="31" t="s">
        <v>2581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5039</v>
      </c>
    </row>
    <row r="1520" spans="1:7" x14ac:dyDescent="0.25">
      <c r="A1520" s="36" t="s">
        <v>2584</v>
      </c>
      <c r="B1520" s="31" t="s">
        <v>2583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5040</v>
      </c>
      <c r="C1521" s="32"/>
      <c r="E1521" s="32"/>
      <c r="F1521" s="32"/>
    </row>
    <row r="1522" spans="1:6" x14ac:dyDescent="0.25">
      <c r="A1522" s="36" t="s">
        <v>2586</v>
      </c>
      <c r="B1522" s="31" t="s">
        <v>2585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5041</v>
      </c>
      <c r="B1523" s="32"/>
      <c r="C1523" s="32"/>
      <c r="D1523" s="32"/>
      <c r="E1523" s="32"/>
      <c r="F1523" s="32"/>
    </row>
    <row r="1524" spans="1:6" x14ac:dyDescent="0.25">
      <c r="A1524" s="36" t="s">
        <v>2588</v>
      </c>
      <c r="B1524" s="31" t="s">
        <v>2587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5042</v>
      </c>
      <c r="C1525" s="32"/>
      <c r="E1525" s="32"/>
      <c r="F1525" s="32"/>
    </row>
    <row r="1526" spans="1:6" x14ac:dyDescent="0.25">
      <c r="A1526" s="36" t="s">
        <v>2590</v>
      </c>
      <c r="B1526" s="31" t="s">
        <v>2589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2592</v>
      </c>
      <c r="B1527" s="31" t="s">
        <v>2591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5043</v>
      </c>
      <c r="C1528" s="32"/>
      <c r="E1528" s="32"/>
      <c r="F1528" s="32"/>
    </row>
    <row r="1529" spans="1:6" x14ac:dyDescent="0.25">
      <c r="A1529" s="36" t="s">
        <v>2594</v>
      </c>
      <c r="B1529" s="31" t="s">
        <v>2593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5044</v>
      </c>
      <c r="C1530" s="32"/>
      <c r="E1530" s="32"/>
      <c r="F1530" s="32"/>
    </row>
    <row r="1531" spans="1:6" x14ac:dyDescent="0.25">
      <c r="A1531" s="36" t="s">
        <v>2596</v>
      </c>
      <c r="B1531" s="31" t="s">
        <v>2595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2597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2599</v>
      </c>
      <c r="B1533" s="31" t="s">
        <v>2598</v>
      </c>
      <c r="C1533" s="37"/>
      <c r="D1533" s="32" t="s">
        <v>149</v>
      </c>
      <c r="E1533" s="37"/>
      <c r="F1533" s="37"/>
    </row>
    <row r="1534" spans="1:6" x14ac:dyDescent="0.25">
      <c r="A1534" s="36" t="s">
        <v>2601</v>
      </c>
      <c r="B1534" s="31" t="s">
        <v>2600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2603</v>
      </c>
      <c r="B1535" s="31" t="s">
        <v>2602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5045</v>
      </c>
      <c r="C1536" s="32"/>
      <c r="E1536" s="32"/>
      <c r="F1536" s="32"/>
    </row>
    <row r="1537" spans="1:7" x14ac:dyDescent="0.25">
      <c r="A1537" s="36" t="s">
        <v>2605</v>
      </c>
      <c r="B1537" s="31" t="s">
        <v>2604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2606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2608</v>
      </c>
      <c r="B1539" s="31" t="s">
        <v>2607</v>
      </c>
      <c r="C1539" s="37"/>
      <c r="D1539" s="31" t="s">
        <v>149</v>
      </c>
      <c r="E1539" s="37"/>
      <c r="F1539" s="37"/>
    </row>
    <row r="1540" spans="1:7" x14ac:dyDescent="0.25">
      <c r="A1540" s="36" t="s">
        <v>2610</v>
      </c>
      <c r="B1540" s="31" t="s">
        <v>2609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5046</v>
      </c>
      <c r="C1541" s="32"/>
      <c r="E1541" s="32"/>
      <c r="F1541" s="32"/>
    </row>
    <row r="1542" spans="1:7" x14ac:dyDescent="0.25">
      <c r="A1542" s="36" t="s">
        <v>2612</v>
      </c>
      <c r="B1542" s="31" t="s">
        <v>2611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2613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2615</v>
      </c>
      <c r="B1544" s="31" t="s">
        <v>2614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2617</v>
      </c>
      <c r="B1545" s="31" t="s">
        <v>2616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2619</v>
      </c>
      <c r="B1546" s="31" t="s">
        <v>2618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5047</v>
      </c>
      <c r="C1547" s="32"/>
      <c r="E1547" s="32"/>
      <c r="F1547" s="32"/>
    </row>
    <row r="1548" spans="1:7" x14ac:dyDescent="0.25">
      <c r="A1548" s="36" t="s">
        <v>2621</v>
      </c>
      <c r="B1548" s="31" t="s">
        <v>2620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2623</v>
      </c>
      <c r="B1549" s="31" t="s">
        <v>2622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2625</v>
      </c>
      <c r="B1550" s="31" t="s">
        <v>2624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2627</v>
      </c>
      <c r="B1551" s="31" t="s">
        <v>2626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5048</v>
      </c>
      <c r="C1552" s="32"/>
      <c r="E1552" s="32"/>
      <c r="F1552" s="32"/>
    </row>
    <row r="1553" spans="1:7" x14ac:dyDescent="0.25">
      <c r="A1553" s="36" t="s">
        <v>2629</v>
      </c>
      <c r="B1553" s="31" t="s">
        <v>2628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2631</v>
      </c>
      <c r="B1554" s="31" t="s">
        <v>2630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2633</v>
      </c>
      <c r="B1555" s="31" t="s">
        <v>2632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2635</v>
      </c>
      <c r="B1556" s="31" t="s">
        <v>2634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5049</v>
      </c>
      <c r="C1557" s="32"/>
      <c r="E1557" s="32"/>
      <c r="F1557" s="32"/>
    </row>
    <row r="1558" spans="1:7" x14ac:dyDescent="0.25">
      <c r="A1558" s="36" t="s">
        <v>2637</v>
      </c>
      <c r="B1558" s="31" t="s">
        <v>2636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2639</v>
      </c>
      <c r="B1559" s="31" t="s">
        <v>2638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2641</v>
      </c>
      <c r="B1560" s="31" t="s">
        <v>2640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5050</v>
      </c>
      <c r="C1561" s="32"/>
      <c r="E1561" s="32"/>
      <c r="F1561" s="32"/>
    </row>
    <row r="1562" spans="1:7" x14ac:dyDescent="0.25">
      <c r="A1562" s="36" t="s">
        <v>2642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2644</v>
      </c>
      <c r="B1563" s="31" t="s">
        <v>2643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2645</v>
      </c>
      <c r="C1564" s="37"/>
      <c r="D1564" s="40" t="s">
        <v>189</v>
      </c>
      <c r="E1564" s="37"/>
      <c r="F1564" s="37"/>
    </row>
    <row r="1565" spans="1:7" x14ac:dyDescent="0.25">
      <c r="A1565" s="36" t="s">
        <v>2647</v>
      </c>
      <c r="B1565" s="31" t="s">
        <v>2646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5051</v>
      </c>
      <c r="C1566" s="32"/>
      <c r="E1566" s="32"/>
      <c r="F1566" s="32"/>
    </row>
    <row r="1567" spans="1:7" x14ac:dyDescent="0.25">
      <c r="A1567" s="36" t="s">
        <v>2649</v>
      </c>
      <c r="B1567" s="31" t="s">
        <v>2648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2651</v>
      </c>
      <c r="B1568" s="31" t="s">
        <v>2650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5052</v>
      </c>
      <c r="C1569" s="32"/>
      <c r="E1569" s="32"/>
      <c r="F1569" s="32"/>
    </row>
    <row r="1570" spans="1:7" x14ac:dyDescent="0.25">
      <c r="A1570" s="36" t="s">
        <v>2653</v>
      </c>
      <c r="B1570" s="31" t="s">
        <v>2652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5053</v>
      </c>
      <c r="C1571" s="32"/>
      <c r="E1571" s="32"/>
      <c r="F1571" s="32"/>
    </row>
    <row r="1572" spans="1:7" ht="14.4" x14ac:dyDescent="0.3">
      <c r="A1572" s="60" t="s">
        <v>5054</v>
      </c>
      <c r="C1572" s="32"/>
      <c r="E1572" s="32"/>
      <c r="F1572" s="32"/>
    </row>
    <row r="1573" spans="1:7" x14ac:dyDescent="0.25">
      <c r="A1573" s="36" t="s">
        <v>2655</v>
      </c>
      <c r="B1573" s="31" t="s">
        <v>2654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2657</v>
      </c>
      <c r="B1574" s="31" t="s">
        <v>2656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5055</v>
      </c>
      <c r="C1575" s="32"/>
      <c r="D1575" s="32"/>
      <c r="E1575" s="32"/>
      <c r="F1575" s="32"/>
    </row>
    <row r="1576" spans="1:7" x14ac:dyDescent="0.25">
      <c r="A1576" s="36" t="s">
        <v>2659</v>
      </c>
      <c r="B1576" s="31" t="s">
        <v>2658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2661</v>
      </c>
      <c r="B1577" s="31" t="s">
        <v>2660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2663</v>
      </c>
      <c r="B1578" s="31" t="s">
        <v>2662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2664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2666</v>
      </c>
      <c r="B1580" s="31" t="s">
        <v>2665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2667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2669</v>
      </c>
      <c r="B1582" s="31" t="s">
        <v>2668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5056</v>
      </c>
      <c r="C1583" s="32"/>
      <c r="D1583" s="32"/>
      <c r="E1583" s="32"/>
      <c r="F1583" s="32"/>
    </row>
    <row r="1584" spans="1:7" x14ac:dyDescent="0.25">
      <c r="A1584" s="36" t="s">
        <v>2671</v>
      </c>
      <c r="B1584" s="31" t="s">
        <v>2670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2673</v>
      </c>
      <c r="B1585" s="31" t="s">
        <v>2672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5057</v>
      </c>
      <c r="C1586" s="32"/>
      <c r="E1586" s="32"/>
      <c r="F1586" s="32"/>
    </row>
    <row r="1587" spans="1:7" x14ac:dyDescent="0.25">
      <c r="A1587" s="36" t="s">
        <v>2675</v>
      </c>
      <c r="B1587" s="31" t="s">
        <v>2674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5058</v>
      </c>
      <c r="C1588" s="32"/>
      <c r="E1588" s="32"/>
      <c r="F1588" s="32"/>
    </row>
    <row r="1589" spans="1:7" x14ac:dyDescent="0.25">
      <c r="A1589" s="36" t="s">
        <v>2677</v>
      </c>
      <c r="B1589" s="31" t="s">
        <v>2676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5059</v>
      </c>
      <c r="C1590" s="32"/>
      <c r="E1590" s="32"/>
      <c r="F1590" s="32"/>
    </row>
    <row r="1591" spans="1:7" x14ac:dyDescent="0.25">
      <c r="A1591" s="36" t="s">
        <v>2679</v>
      </c>
      <c r="B1591" s="31" t="s">
        <v>2678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2681</v>
      </c>
      <c r="B1592" s="31" t="s">
        <v>2680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2682</v>
      </c>
      <c r="B1593" s="31" t="s">
        <v>2680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2683</v>
      </c>
      <c r="B1594" s="31" t="s">
        <v>2680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5060</v>
      </c>
      <c r="C1595" s="32"/>
      <c r="E1595" s="32"/>
      <c r="F1595" s="32"/>
    </row>
    <row r="1596" spans="1:7" x14ac:dyDescent="0.25">
      <c r="A1596" s="36" t="s">
        <v>2684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2686</v>
      </c>
      <c r="B1597" s="31" t="s">
        <v>2685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5061</v>
      </c>
      <c r="C1598" s="32"/>
      <c r="D1598" s="32"/>
      <c r="E1598" s="32"/>
      <c r="F1598" s="32"/>
    </row>
    <row r="1599" spans="1:7" x14ac:dyDescent="0.25">
      <c r="A1599" s="36" t="s">
        <v>2688</v>
      </c>
      <c r="B1599" s="31" t="s">
        <v>2687</v>
      </c>
      <c r="C1599" s="37"/>
      <c r="D1599" s="31" t="s">
        <v>149</v>
      </c>
      <c r="E1599" s="37"/>
      <c r="F1599" s="37"/>
    </row>
    <row r="1600" spans="1:7" x14ac:dyDescent="0.25">
      <c r="A1600" s="36" t="s">
        <v>2690</v>
      </c>
      <c r="B1600" s="31" t="s">
        <v>2689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2692</v>
      </c>
      <c r="B1601" s="31" t="s">
        <v>2691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5062</v>
      </c>
      <c r="C1602" s="32"/>
      <c r="E1602" s="32"/>
      <c r="F1602" s="32"/>
    </row>
    <row r="1603" spans="1:7" x14ac:dyDescent="0.25">
      <c r="A1603" s="36" t="s">
        <v>2694</v>
      </c>
      <c r="B1603" s="31" t="s">
        <v>2693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2696</v>
      </c>
      <c r="B1604" s="31" t="s">
        <v>2695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2698</v>
      </c>
      <c r="B1605" s="31" t="s">
        <v>2697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2700</v>
      </c>
      <c r="B1606" s="31" t="s">
        <v>2699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5063</v>
      </c>
      <c r="C1607" s="32"/>
      <c r="E1607" s="32"/>
      <c r="F1607" s="32"/>
    </row>
    <row r="1608" spans="1:7" x14ac:dyDescent="0.25">
      <c r="A1608" s="36" t="s">
        <v>2702</v>
      </c>
      <c r="B1608" s="31" t="s">
        <v>2701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5064</v>
      </c>
      <c r="C1609" s="32"/>
      <c r="E1609" s="32"/>
      <c r="F1609" s="32"/>
    </row>
    <row r="1610" spans="1:7" x14ac:dyDescent="0.25">
      <c r="A1610" s="36" t="s">
        <v>2704</v>
      </c>
      <c r="B1610" s="31" t="s">
        <v>2703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2706</v>
      </c>
      <c r="B1611" s="31" t="s">
        <v>2705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2707</v>
      </c>
      <c r="C1612" s="37"/>
      <c r="D1612" s="40" t="s">
        <v>149</v>
      </c>
      <c r="E1612" s="37"/>
      <c r="F1612" s="37"/>
    </row>
    <row r="1613" spans="1:7" x14ac:dyDescent="0.25">
      <c r="A1613" s="36" t="s">
        <v>2709</v>
      </c>
      <c r="B1613" s="31" t="s">
        <v>2708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5065</v>
      </c>
      <c r="C1614" s="32"/>
      <c r="E1614" s="32"/>
      <c r="F1614" s="32"/>
    </row>
    <row r="1615" spans="1:7" x14ac:dyDescent="0.25">
      <c r="A1615" s="36" t="s">
        <v>2711</v>
      </c>
      <c r="B1615" s="31" t="s">
        <v>2710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2712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2714</v>
      </c>
      <c r="B1617" s="31" t="s">
        <v>2713</v>
      </c>
      <c r="C1617" s="37"/>
      <c r="D1617" s="40" t="s">
        <v>149</v>
      </c>
      <c r="E1617" s="37"/>
      <c r="F1617" s="37"/>
    </row>
    <row r="1618" spans="1:7" x14ac:dyDescent="0.25">
      <c r="A1618" s="36" t="s">
        <v>2716</v>
      </c>
      <c r="B1618" s="31" t="s">
        <v>2715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2718</v>
      </c>
      <c r="B1619" s="31" t="s">
        <v>2717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5066</v>
      </c>
      <c r="C1620" s="32"/>
      <c r="E1620" s="32"/>
      <c r="F1620" s="32"/>
    </row>
    <row r="1621" spans="1:7" x14ac:dyDescent="0.25">
      <c r="A1621" s="36" t="s">
        <v>2720</v>
      </c>
      <c r="B1621" s="31" t="s">
        <v>2719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5067</v>
      </c>
      <c r="C1622" s="32"/>
      <c r="E1622" s="32"/>
      <c r="F1622" s="32"/>
    </row>
    <row r="1623" spans="1:7" x14ac:dyDescent="0.25">
      <c r="A1623" s="36" t="s">
        <v>2722</v>
      </c>
      <c r="B1623" s="31" t="s">
        <v>2721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2723</v>
      </c>
      <c r="B1624" s="31" t="s">
        <v>2721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2725</v>
      </c>
      <c r="B1625" s="31" t="s">
        <v>2724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2727</v>
      </c>
      <c r="B1626" s="31" t="s">
        <v>2726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2729</v>
      </c>
      <c r="B1627" s="31" t="s">
        <v>2728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2731</v>
      </c>
      <c r="B1628" s="31" t="s">
        <v>2730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2732</v>
      </c>
      <c r="B1629" s="31" t="s">
        <v>2730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2733</v>
      </c>
      <c r="B1630" s="31" t="s">
        <v>2730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2735</v>
      </c>
      <c r="B1631" s="31" t="s">
        <v>2734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2737</v>
      </c>
      <c r="B1632" s="31" t="s">
        <v>2736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2738</v>
      </c>
      <c r="B1633" s="31" t="s">
        <v>2736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5068</v>
      </c>
      <c r="C1634" s="32"/>
      <c r="E1634" s="32"/>
      <c r="F1634" s="32"/>
    </row>
    <row r="1635" spans="1:6" x14ac:dyDescent="0.25">
      <c r="A1635" s="36" t="s">
        <v>2740</v>
      </c>
      <c r="B1635" s="31" t="s">
        <v>2739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5069</v>
      </c>
      <c r="C1636" s="32"/>
      <c r="E1636" s="32"/>
      <c r="F1636" s="32"/>
    </row>
    <row r="1637" spans="1:6" x14ac:dyDescent="0.25">
      <c r="A1637" s="36" t="s">
        <v>2742</v>
      </c>
      <c r="B1637" s="31" t="s">
        <v>2741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5070</v>
      </c>
      <c r="C1638" s="32"/>
      <c r="E1638" s="32"/>
      <c r="F1638" s="32"/>
    </row>
    <row r="1639" spans="1:6" x14ac:dyDescent="0.25">
      <c r="A1639" s="36" t="s">
        <v>2743</v>
      </c>
      <c r="C1639" s="37"/>
      <c r="D1639" s="31" t="s">
        <v>189</v>
      </c>
      <c r="E1639" s="37"/>
      <c r="F1639" s="37"/>
    </row>
    <row r="1640" spans="1:6" x14ac:dyDescent="0.25">
      <c r="A1640" s="36" t="s">
        <v>2745</v>
      </c>
      <c r="B1640" s="31" t="s">
        <v>2744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5071</v>
      </c>
      <c r="C1641" s="32"/>
      <c r="D1641" s="32"/>
      <c r="E1641" s="32"/>
      <c r="F1641" s="32"/>
    </row>
    <row r="1642" spans="1:6" x14ac:dyDescent="0.25">
      <c r="A1642" s="36" t="s">
        <v>2747</v>
      </c>
      <c r="B1642" s="31" t="s">
        <v>2746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5072</v>
      </c>
      <c r="D1643" s="32"/>
    </row>
    <row r="1644" spans="1:6" x14ac:dyDescent="0.25">
      <c r="A1644" s="36" t="s">
        <v>2749</v>
      </c>
      <c r="B1644" s="31" t="s">
        <v>2748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2751</v>
      </c>
      <c r="B1645" s="31" t="s">
        <v>2750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2752</v>
      </c>
      <c r="B1646" s="31" t="s">
        <v>2750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2753</v>
      </c>
      <c r="B1647" s="31" t="s">
        <v>2750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2755</v>
      </c>
      <c r="B1648" s="31" t="s">
        <v>2754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2757</v>
      </c>
      <c r="B1649" s="31" t="s">
        <v>2756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2759</v>
      </c>
      <c r="B1650" s="31" t="s">
        <v>2758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2761</v>
      </c>
      <c r="B1651" s="31" t="s">
        <v>2760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5073</v>
      </c>
      <c r="C1652" s="32"/>
      <c r="D1652" s="32"/>
      <c r="E1652" s="32"/>
      <c r="F1652" s="32"/>
    </row>
    <row r="1653" spans="1:6" x14ac:dyDescent="0.25">
      <c r="A1653" s="36" t="s">
        <v>2763</v>
      </c>
      <c r="B1653" s="31" t="s">
        <v>2762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2765</v>
      </c>
      <c r="B1654" s="31" t="s">
        <v>2764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2767</v>
      </c>
      <c r="B1655" s="31" t="s">
        <v>2766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2769</v>
      </c>
      <c r="B1656" s="31" t="s">
        <v>2768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2771</v>
      </c>
      <c r="B1657" s="31" t="s">
        <v>2770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5074</v>
      </c>
      <c r="C1658" s="32"/>
      <c r="E1658" s="32"/>
      <c r="F1658" s="32"/>
    </row>
    <row r="1659" spans="1:6" x14ac:dyDescent="0.25">
      <c r="A1659" s="36" t="s">
        <v>2773</v>
      </c>
      <c r="B1659" s="31" t="s">
        <v>2772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2775</v>
      </c>
      <c r="B1660" s="31" t="s">
        <v>2774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5075</v>
      </c>
      <c r="C1661" s="32"/>
      <c r="E1661" s="32"/>
      <c r="F1661" s="32"/>
    </row>
    <row r="1662" spans="1:6" x14ac:dyDescent="0.25">
      <c r="A1662" s="36" t="s">
        <v>2777</v>
      </c>
      <c r="B1662" s="31" t="s">
        <v>2776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2779</v>
      </c>
      <c r="B1663" s="31" t="s">
        <v>2778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5076</v>
      </c>
      <c r="C1664" s="32"/>
      <c r="E1664" s="32"/>
      <c r="F1664" s="32"/>
    </row>
    <row r="1665" spans="1:7" x14ac:dyDescent="0.25">
      <c r="A1665" s="36" t="s">
        <v>2780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2782</v>
      </c>
      <c r="B1666" s="31" t="s">
        <v>2781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2783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2785</v>
      </c>
      <c r="B1668" s="31" t="s">
        <v>2784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2786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2788</v>
      </c>
      <c r="B1670" s="31" t="s">
        <v>2787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2790</v>
      </c>
      <c r="B1671" s="31" t="s">
        <v>2789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5077</v>
      </c>
      <c r="C1672" s="32"/>
      <c r="E1672" s="32"/>
      <c r="F1672" s="32"/>
    </row>
    <row r="1673" spans="1:7" x14ac:dyDescent="0.25">
      <c r="A1673" s="36" t="s">
        <v>2792</v>
      </c>
      <c r="B1673" s="31" t="s">
        <v>2791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5078</v>
      </c>
      <c r="C1674" s="32"/>
      <c r="D1674" s="32"/>
      <c r="E1674" s="32"/>
      <c r="F1674" s="32"/>
    </row>
    <row r="1675" spans="1:7" x14ac:dyDescent="0.25">
      <c r="A1675" s="36" t="s">
        <v>2794</v>
      </c>
      <c r="B1675" s="31" t="s">
        <v>2793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5079</v>
      </c>
      <c r="C1676" s="32"/>
      <c r="E1676" s="32"/>
      <c r="F1676" s="32"/>
    </row>
    <row r="1677" spans="1:7" x14ac:dyDescent="0.25">
      <c r="A1677" s="36" t="s">
        <v>2796</v>
      </c>
      <c r="B1677" s="31" t="s">
        <v>2795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5080</v>
      </c>
      <c r="C1678" s="32"/>
      <c r="E1678" s="32"/>
      <c r="F1678" s="32"/>
    </row>
    <row r="1679" spans="1:7" x14ac:dyDescent="0.25">
      <c r="A1679" s="36" t="s">
        <v>2798</v>
      </c>
      <c r="B1679" s="31" t="s">
        <v>2797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2800</v>
      </c>
      <c r="B1680" s="31" t="s">
        <v>2799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2802</v>
      </c>
      <c r="B1681" s="31" t="s">
        <v>2801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2804</v>
      </c>
      <c r="B1682" s="31" t="s">
        <v>2803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2806</v>
      </c>
      <c r="B1683" s="31" t="s">
        <v>2805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5081</v>
      </c>
      <c r="C1684" s="32"/>
      <c r="E1684" s="32"/>
      <c r="F1684" s="32"/>
    </row>
    <row r="1685" spans="1:7" x14ac:dyDescent="0.25">
      <c r="A1685" s="36" t="s">
        <v>2808</v>
      </c>
      <c r="B1685" s="31" t="s">
        <v>2807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2810</v>
      </c>
      <c r="B1686" s="31" t="s">
        <v>2809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5082</v>
      </c>
      <c r="C1687" s="32"/>
      <c r="E1687" s="32"/>
      <c r="F1687" s="32"/>
    </row>
    <row r="1688" spans="1:7" x14ac:dyDescent="0.25">
      <c r="A1688" s="36" t="s">
        <v>2812</v>
      </c>
      <c r="B1688" s="31" t="s">
        <v>2811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2814</v>
      </c>
      <c r="B1689" s="31" t="s">
        <v>2813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2816</v>
      </c>
      <c r="B1690" s="31" t="s">
        <v>2815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2818</v>
      </c>
      <c r="B1691" s="31" t="s">
        <v>2817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5083</v>
      </c>
      <c r="C1692" s="32"/>
      <c r="E1692" s="32"/>
      <c r="F1692" s="32"/>
    </row>
    <row r="1693" spans="1:7" x14ac:dyDescent="0.25">
      <c r="A1693" s="36" t="s">
        <v>2820</v>
      </c>
      <c r="B1693" s="31" t="s">
        <v>2819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2822</v>
      </c>
      <c r="B1694" s="31" t="s">
        <v>2821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2824</v>
      </c>
      <c r="B1695" s="31" t="s">
        <v>2823</v>
      </c>
      <c r="C1695" s="37">
        <v>6</v>
      </c>
      <c r="D1695" s="31" t="s">
        <v>149</v>
      </c>
      <c r="E1695" s="37" t="s">
        <v>147</v>
      </c>
      <c r="F1695" s="37" t="s">
        <v>2225</v>
      </c>
      <c r="G1695" s="31" t="s">
        <v>144</v>
      </c>
    </row>
    <row r="1696" spans="1:7" x14ac:dyDescent="0.25">
      <c r="A1696" s="36" t="s">
        <v>2826</v>
      </c>
      <c r="B1696" s="31" t="s">
        <v>2825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2828</v>
      </c>
      <c r="B1697" s="31" t="s">
        <v>2827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2830</v>
      </c>
      <c r="B1698" s="31" t="s">
        <v>2829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5084</v>
      </c>
      <c r="C1699" s="32"/>
      <c r="E1699" s="32"/>
      <c r="F1699" s="32"/>
    </row>
    <row r="1700" spans="1:7" x14ac:dyDescent="0.25">
      <c r="A1700" s="36" t="s">
        <v>2832</v>
      </c>
      <c r="B1700" s="31" t="s">
        <v>2831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2834</v>
      </c>
      <c r="B1701" s="31" t="s">
        <v>2833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2836</v>
      </c>
      <c r="B1702" s="31" t="s">
        <v>2835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2837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2839</v>
      </c>
      <c r="B1704" s="31" t="s">
        <v>2838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2841</v>
      </c>
      <c r="B1705" s="31" t="s">
        <v>2840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5085</v>
      </c>
      <c r="E1706" s="32"/>
      <c r="F1706" s="32"/>
    </row>
    <row r="1707" spans="1:7" x14ac:dyDescent="0.25">
      <c r="A1707" s="36" t="s">
        <v>2843</v>
      </c>
      <c r="B1707" s="31" t="s">
        <v>2842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5086</v>
      </c>
      <c r="C1708" s="32"/>
      <c r="E1708" s="32"/>
      <c r="F1708" s="32"/>
    </row>
    <row r="1709" spans="1:7" x14ac:dyDescent="0.25">
      <c r="A1709" s="36" t="s">
        <v>2845</v>
      </c>
      <c r="B1709" s="31" t="s">
        <v>2844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2846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2848</v>
      </c>
      <c r="B1711" s="31" t="s">
        <v>2847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5087</v>
      </c>
      <c r="C1712" s="32"/>
      <c r="E1712" s="32"/>
      <c r="F1712" s="32"/>
    </row>
    <row r="1713" spans="1:7" x14ac:dyDescent="0.25">
      <c r="A1713" s="36" t="s">
        <v>2850</v>
      </c>
      <c r="B1713" s="31" t="s">
        <v>2849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2852</v>
      </c>
      <c r="B1714" s="31" t="s">
        <v>2851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2853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2855</v>
      </c>
      <c r="B1716" s="31" t="s">
        <v>2854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2857</v>
      </c>
      <c r="B1717" s="31" t="s">
        <v>2856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5088</v>
      </c>
      <c r="C1718" s="32"/>
      <c r="E1718" s="32"/>
      <c r="F1718" s="32"/>
    </row>
    <row r="1719" spans="1:7" x14ac:dyDescent="0.25">
      <c r="A1719" s="36" t="s">
        <v>2859</v>
      </c>
      <c r="B1719" s="31" t="s">
        <v>2858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2860</v>
      </c>
      <c r="C1720" s="37"/>
      <c r="D1720" s="32" t="s">
        <v>157</v>
      </c>
      <c r="E1720" s="37"/>
      <c r="F1720" s="37"/>
    </row>
    <row r="1721" spans="1:7" x14ac:dyDescent="0.25">
      <c r="A1721" s="36" t="s">
        <v>2862</v>
      </c>
      <c r="B1721" s="31" t="s">
        <v>2861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5089</v>
      </c>
      <c r="C1722" s="32"/>
      <c r="E1722" s="32"/>
      <c r="F1722" s="32"/>
    </row>
    <row r="1723" spans="1:7" x14ac:dyDescent="0.25">
      <c r="A1723" s="36" t="s">
        <v>2864</v>
      </c>
      <c r="B1723" s="31" t="s">
        <v>2863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2866</v>
      </c>
      <c r="B1724" s="31" t="s">
        <v>2865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5090</v>
      </c>
      <c r="C1725" s="32"/>
      <c r="E1725" s="32"/>
      <c r="F1725" s="32"/>
    </row>
    <row r="1726" spans="1:7" ht="14.4" x14ac:dyDescent="0.3">
      <c r="A1726" s="60" t="s">
        <v>5091</v>
      </c>
      <c r="C1726" s="32"/>
      <c r="E1726" s="32"/>
      <c r="F1726" s="32"/>
    </row>
    <row r="1727" spans="1:7" x14ac:dyDescent="0.25">
      <c r="A1727" s="36" t="s">
        <v>2868</v>
      </c>
      <c r="B1727" s="31" t="s">
        <v>2867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2870</v>
      </c>
      <c r="B1728" s="31" t="s">
        <v>2869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2872</v>
      </c>
      <c r="B1729" s="31" t="s">
        <v>2871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5092</v>
      </c>
      <c r="C1730" s="32"/>
      <c r="E1730" s="32"/>
      <c r="F1730" s="32"/>
    </row>
    <row r="1731" spans="1:7" ht="14.4" x14ac:dyDescent="0.3">
      <c r="A1731" s="60" t="s">
        <v>5093</v>
      </c>
      <c r="C1731" s="32"/>
      <c r="D1731" s="32"/>
      <c r="E1731" s="32"/>
      <c r="F1731" s="32"/>
    </row>
    <row r="1732" spans="1:7" x14ac:dyDescent="0.25">
      <c r="A1732" s="36" t="s">
        <v>2873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2875</v>
      </c>
      <c r="B1733" s="31" t="s">
        <v>2874</v>
      </c>
      <c r="C1733" s="37"/>
      <c r="D1733" s="31" t="s">
        <v>149</v>
      </c>
      <c r="E1733" s="37"/>
      <c r="F1733" s="37"/>
    </row>
    <row r="1734" spans="1:7" x14ac:dyDescent="0.25">
      <c r="A1734" s="36" t="s">
        <v>2877</v>
      </c>
      <c r="B1734" s="31" t="s">
        <v>2876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2879</v>
      </c>
      <c r="B1735" s="31" t="s">
        <v>2878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2880</v>
      </c>
      <c r="B1736" s="31" t="s">
        <v>2878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2881</v>
      </c>
      <c r="B1737" s="31" t="s">
        <v>2878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5094</v>
      </c>
      <c r="C1738" s="32"/>
      <c r="E1738" s="32"/>
      <c r="F1738" s="32"/>
    </row>
    <row r="1739" spans="1:7" x14ac:dyDescent="0.25">
      <c r="A1739" s="36" t="s">
        <v>2883</v>
      </c>
      <c r="B1739" s="31" t="s">
        <v>2882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2884</v>
      </c>
      <c r="B1740" s="31" t="s">
        <v>2882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2885</v>
      </c>
      <c r="B1741" s="31" t="s">
        <v>2882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5095</v>
      </c>
      <c r="C1742" s="32"/>
      <c r="E1742" s="32"/>
      <c r="F1742" s="32"/>
    </row>
    <row r="1743" spans="1:7" x14ac:dyDescent="0.25">
      <c r="A1743" s="36" t="s">
        <v>2887</v>
      </c>
      <c r="B1743" s="31" t="s">
        <v>2886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5096</v>
      </c>
      <c r="C1744" s="32"/>
      <c r="E1744" s="32"/>
      <c r="F1744" s="32"/>
    </row>
    <row r="1745" spans="1:6" x14ac:dyDescent="0.25">
      <c r="A1745" s="36" t="s">
        <v>2889</v>
      </c>
      <c r="B1745" s="31" t="s">
        <v>2888</v>
      </c>
      <c r="C1745" s="37"/>
      <c r="D1745" s="31" t="s">
        <v>149</v>
      </c>
      <c r="E1745" s="37"/>
      <c r="F1745" s="37"/>
    </row>
    <row r="1746" spans="1:6" x14ac:dyDescent="0.25">
      <c r="A1746" s="36" t="s">
        <v>2891</v>
      </c>
      <c r="B1746" s="31" t="s">
        <v>2890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5097</v>
      </c>
      <c r="C1747" s="32"/>
      <c r="E1747" s="32"/>
      <c r="F1747" s="32"/>
    </row>
    <row r="1748" spans="1:6" x14ac:dyDescent="0.25">
      <c r="A1748" s="36" t="s">
        <v>2893</v>
      </c>
      <c r="B1748" s="31" t="s">
        <v>2892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5098</v>
      </c>
      <c r="C1749" s="32"/>
      <c r="E1749" s="32"/>
      <c r="F1749" s="32"/>
    </row>
    <row r="1750" spans="1:6" x14ac:dyDescent="0.25">
      <c r="A1750" s="36" t="s">
        <v>2894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2896</v>
      </c>
      <c r="B1751" s="31" t="s">
        <v>2895</v>
      </c>
      <c r="C1751" s="37"/>
      <c r="D1751" s="31" t="s">
        <v>149</v>
      </c>
      <c r="E1751" s="37"/>
      <c r="F1751" s="37"/>
    </row>
    <row r="1752" spans="1:6" x14ac:dyDescent="0.25">
      <c r="A1752" s="36" t="s">
        <v>2898</v>
      </c>
      <c r="B1752" s="31" t="s">
        <v>2897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5099</v>
      </c>
      <c r="C1753" s="32"/>
      <c r="E1753" s="32"/>
      <c r="F1753" s="32"/>
    </row>
    <row r="1754" spans="1:6" x14ac:dyDescent="0.25">
      <c r="A1754" s="36" t="s">
        <v>2900</v>
      </c>
      <c r="B1754" s="31" t="s">
        <v>2899</v>
      </c>
      <c r="C1754" s="37"/>
      <c r="D1754" s="31" t="s">
        <v>149</v>
      </c>
      <c r="E1754" s="37"/>
      <c r="F1754" s="37"/>
    </row>
    <row r="1755" spans="1:6" x14ac:dyDescent="0.25">
      <c r="A1755" s="41" t="s">
        <v>2902</v>
      </c>
      <c r="B1755" s="40" t="s">
        <v>2901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5100</v>
      </c>
    </row>
    <row r="1757" spans="1:6" x14ac:dyDescent="0.25">
      <c r="A1757" s="36" t="s">
        <v>2904</v>
      </c>
      <c r="B1757" s="31" t="s">
        <v>2903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2906</v>
      </c>
      <c r="B1758" s="31" t="s">
        <v>2905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5101</v>
      </c>
    </row>
    <row r="1760" spans="1:6" x14ac:dyDescent="0.25">
      <c r="A1760" s="36" t="s">
        <v>2908</v>
      </c>
      <c r="B1760" s="31" t="s">
        <v>2907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2910</v>
      </c>
      <c r="B1761" s="31" t="s">
        <v>2909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5102</v>
      </c>
      <c r="C1762" s="32"/>
      <c r="E1762" s="32"/>
      <c r="F1762" s="32"/>
    </row>
    <row r="1763" spans="1:7" x14ac:dyDescent="0.25">
      <c r="A1763" s="36" t="s">
        <v>2912</v>
      </c>
      <c r="B1763" s="31" t="s">
        <v>2911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2913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2915</v>
      </c>
      <c r="B1765" s="31" t="s">
        <v>2914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5103</v>
      </c>
      <c r="C1766" s="32"/>
      <c r="E1766" s="32"/>
      <c r="F1766" s="32"/>
    </row>
    <row r="1767" spans="1:7" x14ac:dyDescent="0.25">
      <c r="A1767" s="36" t="s">
        <v>2916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2918</v>
      </c>
      <c r="B1768" s="31" t="s">
        <v>2917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2919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2921</v>
      </c>
      <c r="B1770" s="31" t="s">
        <v>2920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5104</v>
      </c>
      <c r="C1771" s="32"/>
      <c r="E1771" s="32"/>
      <c r="F1771" s="32"/>
    </row>
    <row r="1772" spans="1:7" x14ac:dyDescent="0.25">
      <c r="A1772" s="36" t="s">
        <v>2923</v>
      </c>
      <c r="B1772" s="31" t="s">
        <v>2922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5105</v>
      </c>
      <c r="C1773" s="32"/>
      <c r="E1773" s="32"/>
      <c r="F1773" s="32"/>
    </row>
    <row r="1774" spans="1:7" x14ac:dyDescent="0.25">
      <c r="A1774" s="36" t="s">
        <v>2925</v>
      </c>
      <c r="B1774" s="31" t="s">
        <v>2924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2926</v>
      </c>
      <c r="C1775" s="37"/>
      <c r="D1775" s="40" t="s">
        <v>149</v>
      </c>
      <c r="E1775" s="37"/>
      <c r="F1775" s="37"/>
    </row>
    <row r="1776" spans="1:7" x14ac:dyDescent="0.25">
      <c r="A1776" s="36" t="s">
        <v>2928</v>
      </c>
      <c r="B1776" s="31" t="s">
        <v>2927</v>
      </c>
      <c r="C1776" s="37"/>
      <c r="D1776" s="31" t="s">
        <v>149</v>
      </c>
      <c r="E1776" s="37"/>
      <c r="F1776" s="37"/>
    </row>
    <row r="1777" spans="1:7" x14ac:dyDescent="0.25">
      <c r="A1777" s="36" t="s">
        <v>2930</v>
      </c>
      <c r="B1777" s="31" t="s">
        <v>2929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5106</v>
      </c>
      <c r="C1778" s="32"/>
      <c r="E1778" s="32"/>
      <c r="F1778" s="32"/>
    </row>
    <row r="1779" spans="1:7" x14ac:dyDescent="0.25">
      <c r="A1779" s="36" t="s">
        <v>2932</v>
      </c>
      <c r="B1779" s="31" t="s">
        <v>2931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5107</v>
      </c>
      <c r="C1780" s="32"/>
      <c r="E1780" s="32"/>
      <c r="F1780" s="32"/>
    </row>
    <row r="1781" spans="1:7" x14ac:dyDescent="0.25">
      <c r="A1781" s="36" t="s">
        <v>2934</v>
      </c>
      <c r="B1781" s="31" t="s">
        <v>2933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5108</v>
      </c>
      <c r="C1782" s="32"/>
      <c r="E1782" s="32"/>
      <c r="F1782" s="32"/>
    </row>
    <row r="1783" spans="1:7" x14ac:dyDescent="0.25">
      <c r="A1783" s="36" t="s">
        <v>2936</v>
      </c>
      <c r="B1783" s="31" t="s">
        <v>2935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2938</v>
      </c>
      <c r="B1784" s="31" t="s">
        <v>2937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5109</v>
      </c>
      <c r="C1785" s="32"/>
      <c r="E1785" s="32"/>
      <c r="F1785" s="32"/>
    </row>
    <row r="1786" spans="1:7" x14ac:dyDescent="0.25">
      <c r="A1786" s="36" t="s">
        <v>2940</v>
      </c>
      <c r="B1786" s="31" t="s">
        <v>2939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2942</v>
      </c>
      <c r="B1787" s="31" t="s">
        <v>2941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5110</v>
      </c>
      <c r="C1788" s="32"/>
      <c r="E1788" s="32"/>
      <c r="F1788" s="32"/>
    </row>
    <row r="1789" spans="1:7" ht="14.4" x14ac:dyDescent="0.3">
      <c r="A1789" s="60" t="s">
        <v>5111</v>
      </c>
      <c r="C1789" s="32"/>
      <c r="E1789" s="32"/>
      <c r="F1789" s="32"/>
    </row>
    <row r="1790" spans="1:7" x14ac:dyDescent="0.25">
      <c r="A1790" s="36" t="s">
        <v>2944</v>
      </c>
      <c r="B1790" s="31" t="s">
        <v>2943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2946</v>
      </c>
      <c r="B1791" s="31" t="s">
        <v>2945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2947</v>
      </c>
      <c r="B1792" s="31" t="s">
        <v>2945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2948</v>
      </c>
      <c r="B1793" s="31" t="s">
        <v>2945</v>
      </c>
      <c r="C1793" s="37"/>
      <c r="D1793" s="31" t="s">
        <v>149</v>
      </c>
      <c r="E1793" s="37"/>
      <c r="F1793" s="37"/>
    </row>
    <row r="1794" spans="1:7" x14ac:dyDescent="0.25">
      <c r="A1794" s="36" t="s">
        <v>2949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2951</v>
      </c>
      <c r="B1795" s="31" t="s">
        <v>2950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5112</v>
      </c>
      <c r="C1796" s="32"/>
      <c r="E1796" s="32"/>
      <c r="F1796" s="32"/>
    </row>
    <row r="1797" spans="1:7" ht="14.4" x14ac:dyDescent="0.3">
      <c r="A1797" s="60" t="s">
        <v>5113</v>
      </c>
      <c r="C1797" s="32"/>
      <c r="E1797" s="32"/>
      <c r="F1797" s="32"/>
    </row>
    <row r="1798" spans="1:7" x14ac:dyDescent="0.25">
      <c r="A1798" s="36" t="s">
        <v>2953</v>
      </c>
      <c r="B1798" s="31" t="s">
        <v>2952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2955</v>
      </c>
      <c r="B1799" s="31" t="s">
        <v>2954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5114</v>
      </c>
      <c r="C1800" s="32"/>
      <c r="E1800" s="32"/>
      <c r="F1800" s="32"/>
    </row>
    <row r="1801" spans="1:7" x14ac:dyDescent="0.25">
      <c r="A1801" s="36" t="s">
        <v>2957</v>
      </c>
      <c r="B1801" s="31" t="s">
        <v>2956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5115</v>
      </c>
      <c r="C1802" s="32"/>
      <c r="E1802" s="32"/>
      <c r="F1802" s="32"/>
    </row>
    <row r="1803" spans="1:7" x14ac:dyDescent="0.25">
      <c r="A1803" s="36" t="s">
        <v>2959</v>
      </c>
      <c r="B1803" s="31" t="s">
        <v>2958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2961</v>
      </c>
      <c r="B1804" s="31" t="s">
        <v>2960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5116</v>
      </c>
      <c r="C1805" s="32"/>
      <c r="E1805" s="32"/>
      <c r="F1805" s="32"/>
    </row>
    <row r="1806" spans="1:7" x14ac:dyDescent="0.25">
      <c r="A1806" s="36" t="s">
        <v>2963</v>
      </c>
      <c r="B1806" s="31" t="s">
        <v>2962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2965</v>
      </c>
      <c r="B1807" s="31" t="s">
        <v>2964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5117</v>
      </c>
      <c r="C1808" s="32"/>
      <c r="E1808" s="32"/>
      <c r="F1808" s="32"/>
    </row>
    <row r="1809" spans="1:7" x14ac:dyDescent="0.25">
      <c r="A1809" s="36" t="s">
        <v>2967</v>
      </c>
      <c r="B1809" s="31" t="s">
        <v>2966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2969</v>
      </c>
      <c r="B1810" s="31" t="s">
        <v>2968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2971</v>
      </c>
      <c r="B1811" s="31" t="s">
        <v>2970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2973</v>
      </c>
      <c r="B1812" s="31" t="s">
        <v>2972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2975</v>
      </c>
      <c r="B1813" s="31" t="s">
        <v>2974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2976</v>
      </c>
      <c r="B1814" s="31" t="s">
        <v>2974</v>
      </c>
      <c r="C1814" s="32"/>
      <c r="D1814" s="31" t="s">
        <v>189</v>
      </c>
      <c r="E1814" s="37"/>
      <c r="F1814" s="37"/>
    </row>
    <row r="1815" spans="1:7" x14ac:dyDescent="0.25">
      <c r="A1815" s="36" t="s">
        <v>2977</v>
      </c>
      <c r="B1815" s="31" t="s">
        <v>2974</v>
      </c>
      <c r="C1815" s="37"/>
      <c r="D1815" s="31" t="s">
        <v>189</v>
      </c>
      <c r="E1815" s="37"/>
      <c r="F1815" s="37"/>
    </row>
    <row r="1816" spans="1:7" x14ac:dyDescent="0.25">
      <c r="A1816" s="36" t="s">
        <v>2979</v>
      </c>
      <c r="B1816" s="31" t="s">
        <v>2978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2981</v>
      </c>
      <c r="B1817" s="31" t="s">
        <v>2980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2983</v>
      </c>
      <c r="B1818" s="31" t="s">
        <v>2982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5118</v>
      </c>
      <c r="C1819" s="32"/>
      <c r="E1819" s="32"/>
      <c r="F1819" s="32"/>
    </row>
    <row r="1820" spans="1:7" x14ac:dyDescent="0.25">
      <c r="A1820" s="36" t="s">
        <v>2985</v>
      </c>
      <c r="B1820" s="31" t="s">
        <v>2984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2987</v>
      </c>
      <c r="B1821" s="31" t="s">
        <v>2986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2989</v>
      </c>
      <c r="B1822" s="31" t="s">
        <v>2988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5119</v>
      </c>
      <c r="C1823" s="32"/>
      <c r="E1823" s="32"/>
      <c r="F1823" s="32"/>
    </row>
    <row r="1824" spans="1:7" x14ac:dyDescent="0.25">
      <c r="A1824" s="36" t="s">
        <v>2991</v>
      </c>
      <c r="B1824" s="31" t="s">
        <v>2990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2993</v>
      </c>
      <c r="B1825" s="31" t="s">
        <v>2992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2995</v>
      </c>
      <c r="B1826" s="31" t="s">
        <v>2994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5120</v>
      </c>
      <c r="C1827" s="32"/>
      <c r="E1827" s="32"/>
      <c r="F1827" s="32"/>
    </row>
    <row r="1828" spans="1:7" x14ac:dyDescent="0.25">
      <c r="A1828" s="36" t="s">
        <v>2996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2998</v>
      </c>
      <c r="B1829" s="31" t="s">
        <v>2997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3000</v>
      </c>
      <c r="B1830" s="31" t="s">
        <v>2999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5121</v>
      </c>
      <c r="C1831" s="32"/>
      <c r="E1831" s="32"/>
      <c r="F1831" s="32"/>
    </row>
    <row r="1832" spans="1:7" x14ac:dyDescent="0.25">
      <c r="A1832" s="36" t="s">
        <v>3002</v>
      </c>
      <c r="B1832" s="31" t="s">
        <v>3001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5122</v>
      </c>
      <c r="C1833" s="32"/>
      <c r="E1833" s="32"/>
      <c r="F1833" s="32"/>
    </row>
    <row r="1834" spans="1:7" x14ac:dyDescent="0.25">
      <c r="A1834" s="36" t="s">
        <v>3004</v>
      </c>
      <c r="B1834" s="31" t="s">
        <v>3003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5123</v>
      </c>
      <c r="C1835" s="32"/>
      <c r="E1835" s="32"/>
      <c r="F1835" s="32"/>
    </row>
    <row r="1836" spans="1:7" x14ac:dyDescent="0.25">
      <c r="A1836" s="36" t="s">
        <v>3006</v>
      </c>
      <c r="B1836" s="31" t="s">
        <v>3005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3008</v>
      </c>
      <c r="B1837" s="31" t="s">
        <v>3007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3010</v>
      </c>
      <c r="B1838" s="31" t="s">
        <v>3009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3012</v>
      </c>
      <c r="B1839" s="31" t="s">
        <v>3011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3014</v>
      </c>
      <c r="B1840" s="31" t="s">
        <v>3013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5124</v>
      </c>
      <c r="C1841" s="32"/>
      <c r="E1841" s="32"/>
      <c r="F1841" s="32"/>
    </row>
    <row r="1842" spans="1:7" x14ac:dyDescent="0.25">
      <c r="A1842" s="36" t="s">
        <v>3016</v>
      </c>
      <c r="B1842" s="31" t="s">
        <v>3015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3018</v>
      </c>
      <c r="B1843" s="31" t="s">
        <v>3017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3020</v>
      </c>
      <c r="B1844" s="31" t="s">
        <v>3019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3022</v>
      </c>
      <c r="B1845" s="31" t="s">
        <v>3021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3024</v>
      </c>
      <c r="B1846" s="31" t="s">
        <v>3023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3026</v>
      </c>
      <c r="B1847" s="31" t="s">
        <v>3025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3028</v>
      </c>
      <c r="B1848" s="31" t="s">
        <v>3027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3030</v>
      </c>
      <c r="B1849" s="31" t="s">
        <v>3029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3032</v>
      </c>
      <c r="B1850" s="31" t="s">
        <v>3031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5125</v>
      </c>
      <c r="C1851" s="32"/>
      <c r="E1851" s="32"/>
      <c r="F1851" s="32"/>
    </row>
    <row r="1852" spans="1:7" x14ac:dyDescent="0.25">
      <c r="A1852" s="36" t="s">
        <v>3034</v>
      </c>
      <c r="B1852" s="31" t="s">
        <v>3033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5126</v>
      </c>
      <c r="C1853" s="32"/>
      <c r="E1853" s="32"/>
      <c r="F1853" s="32"/>
    </row>
    <row r="1854" spans="1:7" ht="14.4" x14ac:dyDescent="0.3">
      <c r="A1854" s="60" t="s">
        <v>5127</v>
      </c>
      <c r="C1854" s="32"/>
      <c r="E1854" s="32"/>
      <c r="F1854" s="32"/>
    </row>
    <row r="1855" spans="1:7" x14ac:dyDescent="0.25">
      <c r="A1855" s="36" t="s">
        <v>3036</v>
      </c>
      <c r="B1855" s="31" t="s">
        <v>3035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3038</v>
      </c>
      <c r="B1856" s="31" t="s">
        <v>3037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3040</v>
      </c>
      <c r="B1857" s="31" t="s">
        <v>3039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5128</v>
      </c>
    </row>
    <row r="1859" spans="1:6" x14ac:dyDescent="0.25">
      <c r="A1859" s="36" t="s">
        <v>3042</v>
      </c>
      <c r="B1859" s="31" t="s">
        <v>3041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5129</v>
      </c>
      <c r="C1860" s="32"/>
      <c r="E1860" s="32"/>
      <c r="F1860" s="32"/>
    </row>
    <row r="1861" spans="1:6" x14ac:dyDescent="0.25">
      <c r="A1861" s="36" t="s">
        <v>3044</v>
      </c>
      <c r="B1861" s="31" t="s">
        <v>3043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5130</v>
      </c>
      <c r="E1862" s="32"/>
      <c r="F1862" s="32"/>
    </row>
    <row r="1863" spans="1:6" x14ac:dyDescent="0.25">
      <c r="A1863" s="36" t="s">
        <v>3046</v>
      </c>
      <c r="B1863" s="31" t="s">
        <v>3045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5131</v>
      </c>
      <c r="C1864" s="32"/>
      <c r="E1864" s="32"/>
      <c r="F1864" s="32"/>
    </row>
    <row r="1865" spans="1:6" x14ac:dyDescent="0.25">
      <c r="A1865" s="36" t="s">
        <v>3048</v>
      </c>
      <c r="B1865" s="31" t="s">
        <v>3047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5132</v>
      </c>
      <c r="C1866" s="32"/>
      <c r="E1866" s="32"/>
      <c r="F1866" s="32"/>
    </row>
    <row r="1867" spans="1:6" x14ac:dyDescent="0.25">
      <c r="A1867" s="36" t="s">
        <v>3050</v>
      </c>
      <c r="B1867" s="31" t="s">
        <v>3049</v>
      </c>
      <c r="C1867" s="37"/>
      <c r="D1867" s="31" t="s">
        <v>1291</v>
      </c>
      <c r="E1867" s="37"/>
      <c r="F1867" s="37"/>
    </row>
    <row r="1868" spans="1:6" x14ac:dyDescent="0.25">
      <c r="A1868" s="36" t="s">
        <v>3052</v>
      </c>
      <c r="B1868" s="31" t="s">
        <v>3051</v>
      </c>
      <c r="C1868" s="37"/>
      <c r="D1868" s="31" t="s">
        <v>1299</v>
      </c>
      <c r="E1868" s="37"/>
      <c r="F1868" s="37"/>
    </row>
    <row r="1869" spans="1:6" x14ac:dyDescent="0.25">
      <c r="A1869" s="36" t="s">
        <v>3053</v>
      </c>
      <c r="B1869" s="31" t="s">
        <v>3049</v>
      </c>
      <c r="C1869" s="37"/>
      <c r="D1869" s="31" t="s">
        <v>1299</v>
      </c>
      <c r="E1869" s="37"/>
      <c r="F1869" s="37"/>
    </row>
    <row r="1870" spans="1:6" x14ac:dyDescent="0.25">
      <c r="A1870" s="36" t="s">
        <v>3054</v>
      </c>
      <c r="B1870" s="31" t="s">
        <v>3049</v>
      </c>
      <c r="C1870" s="37"/>
      <c r="D1870" s="31" t="s">
        <v>1291</v>
      </c>
      <c r="E1870" s="37"/>
      <c r="F1870" s="37"/>
    </row>
    <row r="1871" spans="1:6" x14ac:dyDescent="0.25">
      <c r="A1871" s="36" t="s">
        <v>3056</v>
      </c>
      <c r="B1871" s="31" t="s">
        <v>3055</v>
      </c>
      <c r="C1871" s="37"/>
      <c r="D1871" s="31" t="s">
        <v>1299</v>
      </c>
      <c r="E1871" s="37"/>
      <c r="F1871" s="37"/>
    </row>
    <row r="1872" spans="1:6" x14ac:dyDescent="0.25">
      <c r="A1872" s="36" t="s">
        <v>3057</v>
      </c>
      <c r="B1872" s="31" t="s">
        <v>3049</v>
      </c>
      <c r="C1872" s="37"/>
      <c r="D1872" s="31" t="s">
        <v>1299</v>
      </c>
      <c r="E1872" s="37"/>
      <c r="F1872" s="37"/>
    </row>
    <row r="1873" spans="1:7" x14ac:dyDescent="0.25">
      <c r="A1873" s="36" t="s">
        <v>3059</v>
      </c>
      <c r="B1873" s="31" t="s">
        <v>3058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5133</v>
      </c>
      <c r="E1874" s="32"/>
      <c r="F1874" s="32"/>
    </row>
    <row r="1875" spans="1:7" x14ac:dyDescent="0.25">
      <c r="A1875" s="36" t="s">
        <v>3061</v>
      </c>
      <c r="B1875" s="31" t="s">
        <v>3060</v>
      </c>
      <c r="C1875" s="37"/>
      <c r="D1875" s="31" t="s">
        <v>1299</v>
      </c>
      <c r="E1875" s="37"/>
      <c r="F1875" s="37"/>
    </row>
    <row r="1876" spans="1:7" x14ac:dyDescent="0.25">
      <c r="A1876" s="36" t="s">
        <v>3063</v>
      </c>
      <c r="B1876" s="31" t="s">
        <v>3062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5134</v>
      </c>
      <c r="C1877" s="32"/>
      <c r="E1877" s="32"/>
      <c r="F1877" s="32"/>
    </row>
    <row r="1878" spans="1:7" x14ac:dyDescent="0.25">
      <c r="A1878" s="36" t="s">
        <v>3065</v>
      </c>
      <c r="B1878" s="31" t="s">
        <v>3064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5135</v>
      </c>
      <c r="C1879" s="32"/>
      <c r="E1879" s="32"/>
      <c r="F1879" s="32"/>
    </row>
    <row r="1880" spans="1:7" x14ac:dyDescent="0.25">
      <c r="A1880" s="37" t="s">
        <v>3066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3068</v>
      </c>
      <c r="B1881" s="31" t="s">
        <v>3067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3069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5136</v>
      </c>
      <c r="E1883" s="32"/>
      <c r="F1883" s="32"/>
    </row>
    <row r="1884" spans="1:7" x14ac:dyDescent="0.25">
      <c r="A1884" s="36" t="s">
        <v>3071</v>
      </c>
      <c r="B1884" s="31" t="s">
        <v>3070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3073</v>
      </c>
      <c r="B1885" s="31" t="s">
        <v>3072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5137</v>
      </c>
      <c r="E1886" s="32"/>
      <c r="F1886" s="32"/>
    </row>
    <row r="1887" spans="1:7" x14ac:dyDescent="0.25">
      <c r="A1887" s="36" t="s">
        <v>3075</v>
      </c>
      <c r="B1887" s="31" t="s">
        <v>3074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3077</v>
      </c>
      <c r="B1888" s="31" t="s">
        <v>3076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3078</v>
      </c>
      <c r="B1889" s="31" t="s">
        <v>3076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3079</v>
      </c>
      <c r="B1890" s="31" t="s">
        <v>3076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5138</v>
      </c>
      <c r="C1891" s="32"/>
      <c r="E1891" s="32"/>
      <c r="F1891" s="32"/>
    </row>
    <row r="1892" spans="1:7" x14ac:dyDescent="0.25">
      <c r="A1892" s="36" t="s">
        <v>3081</v>
      </c>
      <c r="B1892" s="31" t="s">
        <v>3080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3082</v>
      </c>
      <c r="B1893" s="31" t="s">
        <v>3080</v>
      </c>
      <c r="C1893" s="37"/>
      <c r="D1893" s="31" t="s">
        <v>149</v>
      </c>
      <c r="E1893" s="37"/>
      <c r="F1893" s="37"/>
    </row>
    <row r="1894" spans="1:7" x14ac:dyDescent="0.25">
      <c r="A1894" s="36" t="s">
        <v>3083</v>
      </c>
      <c r="B1894" s="31" t="s">
        <v>3080</v>
      </c>
      <c r="C1894" s="37"/>
      <c r="D1894" s="31" t="s">
        <v>149</v>
      </c>
      <c r="E1894" s="37"/>
      <c r="F1894" s="37"/>
    </row>
    <row r="1895" spans="1:7" x14ac:dyDescent="0.25">
      <c r="A1895" s="36" t="s">
        <v>3085</v>
      </c>
      <c r="B1895" s="31" t="s">
        <v>3084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3086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3088</v>
      </c>
      <c r="B1897" s="31" t="s">
        <v>3087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3090</v>
      </c>
      <c r="B1898" s="31" t="s">
        <v>3089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3092</v>
      </c>
      <c r="B1899" s="31" t="s">
        <v>3091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3093</v>
      </c>
      <c r="B1900" s="31" t="s">
        <v>3091</v>
      </c>
      <c r="C1900" s="32"/>
      <c r="D1900" s="31" t="s">
        <v>149</v>
      </c>
      <c r="E1900" s="32"/>
      <c r="F1900" s="32"/>
    </row>
    <row r="1901" spans="1:7" x14ac:dyDescent="0.25">
      <c r="A1901" s="36" t="s">
        <v>3094</v>
      </c>
      <c r="B1901" s="31" t="s">
        <v>3091</v>
      </c>
      <c r="C1901" s="37"/>
      <c r="D1901" s="32" t="s">
        <v>149</v>
      </c>
      <c r="E1901" s="37"/>
      <c r="F1901" s="37"/>
    </row>
    <row r="1902" spans="1:7" x14ac:dyDescent="0.25">
      <c r="A1902" s="36" t="s">
        <v>3096</v>
      </c>
      <c r="B1902" s="31" t="s">
        <v>3095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3098</v>
      </c>
      <c r="B1903" s="31" t="s">
        <v>3097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5139</v>
      </c>
      <c r="C1904" s="32"/>
      <c r="E1904" s="32"/>
      <c r="F1904" s="32"/>
    </row>
    <row r="1905" spans="1:7" x14ac:dyDescent="0.25">
      <c r="A1905" s="36" t="s">
        <v>2347</v>
      </c>
      <c r="B1905" s="40" t="s">
        <v>3099</v>
      </c>
      <c r="C1905" s="40"/>
      <c r="D1905" s="40" t="s">
        <v>149</v>
      </c>
      <c r="E1905" s="37"/>
      <c r="F1905" s="37"/>
    </row>
    <row r="1906" spans="1:7" x14ac:dyDescent="0.25">
      <c r="A1906" s="36" t="s">
        <v>3101</v>
      </c>
      <c r="B1906" s="31" t="s">
        <v>3100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5140</v>
      </c>
      <c r="C1907" s="32"/>
      <c r="E1907" s="32"/>
      <c r="F1907" s="32"/>
    </row>
    <row r="1908" spans="1:7" x14ac:dyDescent="0.25">
      <c r="A1908" s="36" t="s">
        <v>3103</v>
      </c>
      <c r="B1908" s="31" t="s">
        <v>3102</v>
      </c>
      <c r="C1908" s="37"/>
      <c r="D1908" s="31" t="s">
        <v>149</v>
      </c>
      <c r="E1908" s="37"/>
      <c r="F1908" s="37"/>
    </row>
    <row r="1909" spans="1:7" x14ac:dyDescent="0.25">
      <c r="A1909" s="36" t="s">
        <v>3104</v>
      </c>
      <c r="B1909" s="31" t="s">
        <v>3102</v>
      </c>
      <c r="C1909" s="37"/>
      <c r="D1909" s="31" t="s">
        <v>149</v>
      </c>
      <c r="E1909" s="37"/>
      <c r="F1909" s="37"/>
    </row>
    <row r="1910" spans="1:7" x14ac:dyDescent="0.25">
      <c r="A1910" s="36" t="s">
        <v>3105</v>
      </c>
      <c r="B1910" s="31" t="s">
        <v>3102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5141</v>
      </c>
      <c r="C1911" s="32"/>
      <c r="E1911" s="32"/>
      <c r="F1911" s="32"/>
    </row>
    <row r="1912" spans="1:7" x14ac:dyDescent="0.25">
      <c r="A1912" s="36" t="s">
        <v>3107</v>
      </c>
      <c r="B1912" s="31" t="s">
        <v>3106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5142</v>
      </c>
      <c r="C1913" s="32"/>
      <c r="E1913" s="32"/>
      <c r="F1913" s="32"/>
    </row>
    <row r="1914" spans="1:7" x14ac:dyDescent="0.25">
      <c r="A1914" s="36" t="s">
        <v>3110</v>
      </c>
      <c r="B1914" s="31" t="s">
        <v>3109</v>
      </c>
      <c r="C1914" s="32">
        <v>6</v>
      </c>
      <c r="D1914" s="31" t="s">
        <v>3108</v>
      </c>
      <c r="E1914" s="37" t="s">
        <v>147</v>
      </c>
      <c r="F1914" s="37" t="s">
        <v>160</v>
      </c>
    </row>
    <row r="1915" spans="1:7" x14ac:dyDescent="0.25">
      <c r="A1915" s="36" t="s">
        <v>3112</v>
      </c>
      <c r="B1915" s="31" t="s">
        <v>3111</v>
      </c>
      <c r="C1915" s="37">
        <v>10</v>
      </c>
      <c r="D1915" s="31" t="s">
        <v>2037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5143</v>
      </c>
      <c r="C1916" s="32"/>
      <c r="E1916" s="32"/>
      <c r="F1916" s="32"/>
    </row>
    <row r="1917" spans="1:7" ht="14.4" x14ac:dyDescent="0.3">
      <c r="A1917" s="60" t="s">
        <v>5144</v>
      </c>
      <c r="C1917" s="32"/>
      <c r="E1917" s="32"/>
      <c r="F1917" s="32"/>
    </row>
    <row r="1918" spans="1:7" x14ac:dyDescent="0.25">
      <c r="A1918" s="36" t="s">
        <v>3114</v>
      </c>
      <c r="B1918" s="31" t="s">
        <v>3113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3116</v>
      </c>
      <c r="B1919" s="31" t="s">
        <v>3115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3117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3119</v>
      </c>
      <c r="B1921" s="31" t="s">
        <v>3118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5145</v>
      </c>
      <c r="E1922" s="32"/>
      <c r="F1922" s="32"/>
    </row>
    <row r="1923" spans="1:7" x14ac:dyDescent="0.25">
      <c r="A1923" s="36" t="s">
        <v>3121</v>
      </c>
      <c r="B1923" s="31" t="s">
        <v>3120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3123</v>
      </c>
      <c r="B1924" s="31" t="s">
        <v>3122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5146</v>
      </c>
      <c r="C1925" s="32"/>
      <c r="E1925" s="32"/>
      <c r="F1925" s="32"/>
    </row>
    <row r="1926" spans="1:7" x14ac:dyDescent="0.25">
      <c r="A1926" s="36" t="s">
        <v>3125</v>
      </c>
      <c r="B1926" s="31" t="s">
        <v>3124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5147</v>
      </c>
      <c r="C1927" s="32"/>
      <c r="E1927" s="32"/>
      <c r="F1927" s="32"/>
    </row>
    <row r="1928" spans="1:7" x14ac:dyDescent="0.25">
      <c r="A1928" s="36" t="s">
        <v>3127</v>
      </c>
      <c r="B1928" s="31" t="s">
        <v>3126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5148</v>
      </c>
      <c r="C1929" s="32"/>
      <c r="E1929" s="32"/>
      <c r="F1929" s="32"/>
    </row>
    <row r="1930" spans="1:7" x14ac:dyDescent="0.25">
      <c r="A1930" s="36" t="s">
        <v>3129</v>
      </c>
      <c r="B1930" s="31" t="s">
        <v>3128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3131</v>
      </c>
      <c r="B1931" s="31" t="s">
        <v>3130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3133</v>
      </c>
      <c r="B1932" s="31" t="s">
        <v>3132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3135</v>
      </c>
      <c r="B1933" s="31" t="s">
        <v>3134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5149</v>
      </c>
      <c r="C1934" s="32"/>
      <c r="E1934" s="32"/>
      <c r="F1934" s="32"/>
    </row>
    <row r="1935" spans="1:7" x14ac:dyDescent="0.25">
      <c r="A1935" s="36" t="s">
        <v>3137</v>
      </c>
      <c r="B1935" s="31" t="s">
        <v>3136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3139</v>
      </c>
      <c r="B1936" s="31" t="s">
        <v>3138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3140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3142</v>
      </c>
      <c r="B1938" s="31" t="s">
        <v>3141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5150</v>
      </c>
      <c r="C1939" s="32"/>
      <c r="E1939" s="32"/>
      <c r="F1939" s="32"/>
    </row>
    <row r="1940" spans="1:7" ht="14.4" x14ac:dyDescent="0.3">
      <c r="A1940" s="60" t="s">
        <v>5151</v>
      </c>
      <c r="C1940" s="32"/>
      <c r="E1940" s="32"/>
      <c r="F1940" s="32"/>
    </row>
    <row r="1941" spans="1:7" x14ac:dyDescent="0.25">
      <c r="A1941" s="36" t="s">
        <v>3144</v>
      </c>
      <c r="B1941" s="31" t="s">
        <v>3143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3146</v>
      </c>
      <c r="B1942" s="31" t="s">
        <v>3145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3148</v>
      </c>
      <c r="B1943" s="31" t="s">
        <v>3147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5152</v>
      </c>
      <c r="C1944" s="32"/>
      <c r="E1944" s="32"/>
      <c r="F1944" s="32"/>
    </row>
    <row r="1945" spans="1:7" x14ac:dyDescent="0.25">
      <c r="A1945" s="36" t="s">
        <v>3150</v>
      </c>
      <c r="B1945" s="31" t="s">
        <v>3149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3152</v>
      </c>
      <c r="B1946" s="31" t="s">
        <v>3151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3154</v>
      </c>
      <c r="B1947" s="31" t="s">
        <v>3153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5153</v>
      </c>
      <c r="C1948" s="32"/>
      <c r="E1948" s="32"/>
      <c r="F1948" s="32"/>
    </row>
    <row r="1949" spans="1:7" x14ac:dyDescent="0.25">
      <c r="A1949" s="36" t="s">
        <v>3155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3157</v>
      </c>
      <c r="B1950" s="31" t="s">
        <v>3156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3158</v>
      </c>
      <c r="C1951" s="37"/>
      <c r="D1951" s="40" t="s">
        <v>149</v>
      </c>
      <c r="E1951" s="37"/>
      <c r="F1951" s="37"/>
    </row>
    <row r="1952" spans="1:7" x14ac:dyDescent="0.25">
      <c r="A1952" s="36" t="s">
        <v>3160</v>
      </c>
      <c r="B1952" s="31" t="s">
        <v>3159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3162</v>
      </c>
      <c r="B1953" s="31" t="s">
        <v>3161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5154</v>
      </c>
      <c r="C1954" s="32"/>
      <c r="E1954" s="32"/>
      <c r="F1954" s="32"/>
    </row>
    <row r="1955" spans="1:7" x14ac:dyDescent="0.25">
      <c r="A1955" s="36" t="s">
        <v>3164</v>
      </c>
      <c r="B1955" s="31" t="s">
        <v>3163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3166</v>
      </c>
      <c r="B1956" s="31" t="s">
        <v>3165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3168</v>
      </c>
      <c r="B1957" s="31" t="s">
        <v>3167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3170</v>
      </c>
      <c r="B1958" s="31" t="s">
        <v>3169</v>
      </c>
      <c r="C1958" s="37">
        <v>10</v>
      </c>
      <c r="D1958" s="31" t="s">
        <v>149</v>
      </c>
      <c r="E1958" s="37" t="s">
        <v>147</v>
      </c>
      <c r="F1958" s="37" t="s">
        <v>3171</v>
      </c>
      <c r="G1958" s="31" t="s">
        <v>144</v>
      </c>
    </row>
    <row r="1959" spans="1:7" x14ac:dyDescent="0.25">
      <c r="A1959" s="36" t="s">
        <v>3173</v>
      </c>
      <c r="B1959" s="31" t="s">
        <v>3172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3175</v>
      </c>
      <c r="B1960" s="31" t="s">
        <v>3174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3176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3178</v>
      </c>
      <c r="B1962" s="31" t="s">
        <v>3177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5155</v>
      </c>
      <c r="C1963" s="32"/>
      <c r="E1963" s="32"/>
      <c r="F1963" s="32"/>
    </row>
    <row r="1964" spans="1:7" x14ac:dyDescent="0.25">
      <c r="A1964" s="36" t="s">
        <v>3180</v>
      </c>
      <c r="B1964" s="31" t="s">
        <v>3179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5156</v>
      </c>
      <c r="E1965" s="32"/>
      <c r="F1965" s="32"/>
    </row>
    <row r="1966" spans="1:7" x14ac:dyDescent="0.25">
      <c r="A1966" s="36" t="s">
        <v>3182</v>
      </c>
      <c r="B1966" s="31" t="s">
        <v>3181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3183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3185</v>
      </c>
      <c r="B1968" s="31" t="s">
        <v>3184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3186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3188</v>
      </c>
      <c r="B1970" s="31" t="s">
        <v>3187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3189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3190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3191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3192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3193</v>
      </c>
      <c r="C1975" s="37"/>
      <c r="D1975" s="31" t="s">
        <v>189</v>
      </c>
      <c r="E1975" s="37"/>
      <c r="F1975" s="37"/>
    </row>
    <row r="1976" spans="1:7" x14ac:dyDescent="0.25">
      <c r="A1976" s="36" t="s">
        <v>3195</v>
      </c>
      <c r="B1976" s="31" t="s">
        <v>3194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5157</v>
      </c>
    </row>
    <row r="1978" spans="1:7" x14ac:dyDescent="0.25">
      <c r="A1978" s="36" t="s">
        <v>3197</v>
      </c>
      <c r="B1978" s="31" t="s">
        <v>3196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3199</v>
      </c>
      <c r="B1979" s="31" t="s">
        <v>3198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5158</v>
      </c>
      <c r="C1980" s="32"/>
      <c r="E1980" s="32"/>
      <c r="F1980" s="32"/>
    </row>
    <row r="1981" spans="1:7" x14ac:dyDescent="0.25">
      <c r="A1981" s="36" t="s">
        <v>3201</v>
      </c>
      <c r="B1981" s="31" t="s">
        <v>3200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3203</v>
      </c>
      <c r="B1982" s="31" t="s">
        <v>3202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5159</v>
      </c>
      <c r="C1983" s="32"/>
      <c r="E1983" s="32"/>
      <c r="F1983" s="32"/>
    </row>
    <row r="1984" spans="1:7" x14ac:dyDescent="0.25">
      <c r="A1984" s="36" t="s">
        <v>3205</v>
      </c>
      <c r="B1984" s="31" t="s">
        <v>3204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3206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3208</v>
      </c>
      <c r="B1986" s="31" t="s">
        <v>3207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5160</v>
      </c>
      <c r="C1987" s="32"/>
      <c r="E1987" s="32"/>
      <c r="F1987" s="32"/>
    </row>
    <row r="1988" spans="1:7" x14ac:dyDescent="0.25">
      <c r="A1988" s="36" t="s">
        <v>3210</v>
      </c>
      <c r="B1988" s="31" t="s">
        <v>3209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5161</v>
      </c>
      <c r="C1989" s="32"/>
      <c r="E1989" s="32"/>
      <c r="F1989" s="32"/>
    </row>
    <row r="1990" spans="1:7" x14ac:dyDescent="0.25">
      <c r="A1990" s="36" t="s">
        <v>3212</v>
      </c>
      <c r="B1990" s="31" t="s">
        <v>3211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5162</v>
      </c>
      <c r="C1991" s="32"/>
      <c r="E1991" s="32"/>
      <c r="F1991" s="32"/>
    </row>
    <row r="1992" spans="1:7" x14ac:dyDescent="0.25">
      <c r="A1992" s="36" t="s">
        <v>5432</v>
      </c>
      <c r="B1992" s="31" t="s">
        <v>3213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3215</v>
      </c>
      <c r="B1993" s="31" t="s">
        <v>3214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5163</v>
      </c>
      <c r="C1994" s="32"/>
      <c r="E1994" s="32"/>
      <c r="F1994" s="32"/>
    </row>
    <row r="1995" spans="1:7" x14ac:dyDescent="0.25">
      <c r="A1995" s="36" t="s">
        <v>3217</v>
      </c>
      <c r="B1995" s="31" t="s">
        <v>3216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3218</v>
      </c>
      <c r="B1996" s="31" t="s">
        <v>3216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3219</v>
      </c>
      <c r="B1997" s="31" t="s">
        <v>3216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5164</v>
      </c>
      <c r="C1998" s="32"/>
      <c r="E1998" s="32"/>
      <c r="F1998" s="32"/>
    </row>
    <row r="1999" spans="1:7" x14ac:dyDescent="0.25">
      <c r="A1999" s="36" t="s">
        <v>3221</v>
      </c>
      <c r="B1999" s="31" t="s">
        <v>3220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5165</v>
      </c>
      <c r="B2000" s="32"/>
      <c r="C2000" s="32"/>
      <c r="D2000" s="32"/>
      <c r="E2000" s="32"/>
      <c r="F2000" s="32"/>
    </row>
    <row r="2001" spans="1:7" x14ac:dyDescent="0.25">
      <c r="A2001" s="36" t="s">
        <v>3223</v>
      </c>
      <c r="B2001" s="31" t="s">
        <v>3222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3225</v>
      </c>
      <c r="B2002" s="31" t="s">
        <v>3224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5166</v>
      </c>
      <c r="E2003" s="32"/>
      <c r="F2003" s="32"/>
    </row>
    <row r="2004" spans="1:7" x14ac:dyDescent="0.25">
      <c r="A2004" s="36" t="s">
        <v>3227</v>
      </c>
      <c r="B2004" s="31" t="s">
        <v>3226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3229</v>
      </c>
      <c r="B2005" s="31" t="s">
        <v>3228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5167</v>
      </c>
      <c r="C2006" s="32"/>
      <c r="E2006" s="32"/>
      <c r="F2006" s="32"/>
    </row>
    <row r="2007" spans="1:7" x14ac:dyDescent="0.25">
      <c r="A2007" s="36" t="s">
        <v>3231</v>
      </c>
      <c r="B2007" s="31" t="s">
        <v>3230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3232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3234</v>
      </c>
      <c r="B2009" s="31" t="s">
        <v>3233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5168</v>
      </c>
      <c r="C2010" s="32"/>
      <c r="E2010" s="32"/>
      <c r="F2010" s="32"/>
    </row>
    <row r="2011" spans="1:7" ht="14.4" x14ac:dyDescent="0.3">
      <c r="A2011" s="60" t="s">
        <v>5169</v>
      </c>
      <c r="C2011" s="32"/>
      <c r="E2011" s="32"/>
      <c r="F2011" s="32"/>
    </row>
    <row r="2012" spans="1:7" x14ac:dyDescent="0.25">
      <c r="A2012" s="36" t="s">
        <v>3236</v>
      </c>
      <c r="B2012" s="31" t="s">
        <v>3235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3238</v>
      </c>
      <c r="B2013" s="31" t="s">
        <v>3237</v>
      </c>
      <c r="C2013" s="37"/>
      <c r="D2013" s="31" t="s">
        <v>149</v>
      </c>
      <c r="E2013" s="37"/>
      <c r="F2013" s="37"/>
    </row>
    <row r="2014" spans="1:7" x14ac:dyDescent="0.25">
      <c r="A2014" s="36" t="s">
        <v>3240</v>
      </c>
      <c r="B2014" s="31" t="s">
        <v>3239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3242</v>
      </c>
      <c r="B2015" s="31" t="s">
        <v>3241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3244</v>
      </c>
      <c r="B2016" s="31" t="s">
        <v>3243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3246</v>
      </c>
      <c r="B2017" s="31" t="s">
        <v>3245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5170</v>
      </c>
      <c r="C2018" s="32"/>
      <c r="E2018" s="32"/>
      <c r="F2018" s="32"/>
    </row>
    <row r="2019" spans="1:7" x14ac:dyDescent="0.25">
      <c r="A2019" s="36" t="s">
        <v>3248</v>
      </c>
      <c r="B2019" s="31" t="s">
        <v>3247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5171</v>
      </c>
      <c r="C2020" s="32"/>
      <c r="E2020" s="32"/>
      <c r="F2020" s="32"/>
    </row>
    <row r="2021" spans="1:7" x14ac:dyDescent="0.25">
      <c r="A2021" s="36" t="s">
        <v>3250</v>
      </c>
      <c r="B2021" s="31" t="s">
        <v>3249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5172</v>
      </c>
      <c r="C2022" s="32"/>
      <c r="E2022" s="32"/>
      <c r="F2022" s="32"/>
    </row>
    <row r="2023" spans="1:7" x14ac:dyDescent="0.25">
      <c r="A2023" s="36" t="s">
        <v>3252</v>
      </c>
      <c r="B2023" s="31" t="s">
        <v>3251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3254</v>
      </c>
      <c r="B2024" s="31" t="s">
        <v>3253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3256</v>
      </c>
      <c r="B2025" s="31" t="s">
        <v>3255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3258</v>
      </c>
      <c r="B2026" s="31" t="s">
        <v>3257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3260</v>
      </c>
      <c r="B2027" s="31" t="s">
        <v>3259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3262</v>
      </c>
      <c r="B2028" s="31" t="s">
        <v>3261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3264</v>
      </c>
      <c r="B2029" s="31" t="s">
        <v>3263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3266</v>
      </c>
      <c r="B2030" s="31" t="s">
        <v>3265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3268</v>
      </c>
      <c r="B2031" s="31" t="s">
        <v>3267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3270</v>
      </c>
      <c r="B2032" s="31" t="s">
        <v>3269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3272</v>
      </c>
      <c r="B2033" s="31" t="s">
        <v>3271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5173</v>
      </c>
      <c r="C2034" s="32"/>
      <c r="E2034" s="32"/>
      <c r="F2034" s="32"/>
    </row>
    <row r="2035" spans="1:7" x14ac:dyDescent="0.25">
      <c r="A2035" s="36" t="s">
        <v>3274</v>
      </c>
      <c r="B2035" s="31" t="s">
        <v>3273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3276</v>
      </c>
      <c r="B2036" s="31" t="s">
        <v>3275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3278</v>
      </c>
      <c r="B2037" s="31" t="s">
        <v>3277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3280</v>
      </c>
      <c r="B2038" s="31" t="s">
        <v>3279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3282</v>
      </c>
      <c r="B2039" s="31" t="s">
        <v>3281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5174</v>
      </c>
      <c r="C2040" s="32"/>
      <c r="E2040" s="32"/>
      <c r="F2040" s="32"/>
    </row>
    <row r="2041" spans="1:7" x14ac:dyDescent="0.25">
      <c r="A2041" s="36" t="s">
        <v>3283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3285</v>
      </c>
      <c r="B2042" s="31" t="s">
        <v>3284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5175</v>
      </c>
      <c r="C2043" s="32"/>
      <c r="D2043" s="32"/>
      <c r="E2043" s="32"/>
      <c r="F2043" s="32"/>
    </row>
    <row r="2044" spans="1:7" x14ac:dyDescent="0.25">
      <c r="A2044" s="36" t="s">
        <v>3287</v>
      </c>
      <c r="B2044" s="31" t="s">
        <v>3286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5176</v>
      </c>
      <c r="C2045" s="32"/>
      <c r="E2045" s="32"/>
      <c r="F2045" s="32"/>
    </row>
    <row r="2046" spans="1:7" x14ac:dyDescent="0.25">
      <c r="A2046" s="36" t="s">
        <v>3289</v>
      </c>
      <c r="B2046" s="31" t="s">
        <v>3288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3291</v>
      </c>
      <c r="B2047" s="31" t="s">
        <v>3290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5177</v>
      </c>
      <c r="C2048" s="32"/>
      <c r="D2048" s="32"/>
      <c r="E2048" s="32"/>
      <c r="F2048" s="32"/>
    </row>
    <row r="2049" spans="1:7" x14ac:dyDescent="0.25">
      <c r="A2049" s="36" t="s">
        <v>3293</v>
      </c>
      <c r="B2049" s="31" t="s">
        <v>3292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5178</v>
      </c>
      <c r="C2050" s="32"/>
      <c r="E2050" s="32"/>
      <c r="F2050" s="32"/>
    </row>
    <row r="2051" spans="1:7" x14ac:dyDescent="0.25">
      <c r="A2051" s="36" t="s">
        <v>3295</v>
      </c>
      <c r="B2051" s="31" t="s">
        <v>3294</v>
      </c>
      <c r="C2051" s="37"/>
      <c r="D2051" s="31" t="s">
        <v>149</v>
      </c>
      <c r="E2051" s="37"/>
      <c r="F2051" s="37"/>
    </row>
    <row r="2052" spans="1:7" x14ac:dyDescent="0.25">
      <c r="A2052" s="36" t="s">
        <v>3297</v>
      </c>
      <c r="B2052" s="31" t="s">
        <v>3296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3299</v>
      </c>
      <c r="B2053" s="31" t="s">
        <v>3298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5179</v>
      </c>
      <c r="C2054" s="32"/>
      <c r="E2054" s="32"/>
      <c r="F2054" s="32"/>
    </row>
    <row r="2055" spans="1:7" x14ac:dyDescent="0.25">
      <c r="A2055" s="36" t="s">
        <v>3301</v>
      </c>
      <c r="B2055" s="31" t="s">
        <v>3300</v>
      </c>
      <c r="C2055" s="37"/>
      <c r="D2055" s="31" t="s">
        <v>149</v>
      </c>
      <c r="E2055" s="37"/>
      <c r="F2055" s="37"/>
    </row>
    <row r="2056" spans="1:7" x14ac:dyDescent="0.25">
      <c r="A2056" s="36" t="s">
        <v>3303</v>
      </c>
      <c r="B2056" s="31" t="s">
        <v>3302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5180</v>
      </c>
      <c r="C2057" s="32"/>
      <c r="E2057" s="32"/>
      <c r="F2057" s="32"/>
    </row>
    <row r="2058" spans="1:7" x14ac:dyDescent="0.25">
      <c r="A2058" s="36" t="s">
        <v>3304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3306</v>
      </c>
      <c r="B2059" s="31" t="s">
        <v>3305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5181</v>
      </c>
      <c r="C2060" s="32"/>
      <c r="E2060" s="32"/>
      <c r="F2060" s="32"/>
    </row>
    <row r="2061" spans="1:7" x14ac:dyDescent="0.25">
      <c r="A2061" s="36" t="s">
        <v>3307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3309</v>
      </c>
      <c r="B2062" s="31" t="s">
        <v>3308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3311</v>
      </c>
      <c r="B2063" s="31" t="s">
        <v>3310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3313</v>
      </c>
      <c r="B2064" s="31" t="s">
        <v>3312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3314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3316</v>
      </c>
      <c r="B2066" s="31" t="s">
        <v>3315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5182</v>
      </c>
      <c r="C2067" s="32"/>
      <c r="E2067" s="32"/>
      <c r="F2067" s="32"/>
    </row>
    <row r="2068" spans="1:6" x14ac:dyDescent="0.25">
      <c r="A2068" s="36" t="s">
        <v>3317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3319</v>
      </c>
      <c r="B2069" s="31" t="s">
        <v>3318</v>
      </c>
      <c r="C2069" s="37"/>
      <c r="D2069" s="31" t="s">
        <v>149</v>
      </c>
      <c r="E2069" s="37"/>
      <c r="F2069" s="37"/>
    </row>
    <row r="2070" spans="1:6" x14ac:dyDescent="0.25">
      <c r="A2070" s="36" t="s">
        <v>3321</v>
      </c>
      <c r="B2070" s="31" t="s">
        <v>3320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3322</v>
      </c>
      <c r="B2071" s="31" t="s">
        <v>3320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3323</v>
      </c>
      <c r="B2072" s="31" t="s">
        <v>3320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5183</v>
      </c>
      <c r="C2073" s="32"/>
      <c r="E2073" s="32"/>
      <c r="F2073" s="32"/>
    </row>
    <row r="2074" spans="1:6" x14ac:dyDescent="0.25">
      <c r="A2074" s="36" t="s">
        <v>3325</v>
      </c>
      <c r="B2074" s="31" t="s">
        <v>3324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5184</v>
      </c>
      <c r="C2075" s="32"/>
      <c r="E2075" s="32"/>
      <c r="F2075" s="32"/>
    </row>
    <row r="2076" spans="1:6" x14ac:dyDescent="0.25">
      <c r="A2076" s="36" t="s">
        <v>3327</v>
      </c>
      <c r="B2076" s="31" t="s">
        <v>3326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5185</v>
      </c>
      <c r="C2077" s="32"/>
      <c r="E2077" s="32"/>
      <c r="F2077" s="32"/>
    </row>
    <row r="2078" spans="1:6" x14ac:dyDescent="0.25">
      <c r="A2078" s="36" t="s">
        <v>3328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3330</v>
      </c>
      <c r="B2079" s="31" t="s">
        <v>3329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3331</v>
      </c>
      <c r="C2080" s="37"/>
      <c r="D2080" s="40" t="s">
        <v>149</v>
      </c>
      <c r="E2080" s="37"/>
      <c r="F2080" s="37"/>
    </row>
    <row r="2081" spans="1:7" x14ac:dyDescent="0.25">
      <c r="A2081" s="36" t="s">
        <v>3333</v>
      </c>
      <c r="B2081" s="31" t="s">
        <v>3332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5186</v>
      </c>
      <c r="C2082" s="32"/>
      <c r="E2082" s="32"/>
      <c r="F2082" s="32"/>
    </row>
    <row r="2083" spans="1:7" x14ac:dyDescent="0.25">
      <c r="A2083" s="36" t="s">
        <v>3335</v>
      </c>
      <c r="B2083" s="31" t="s">
        <v>3334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3337</v>
      </c>
      <c r="B2084" s="31" t="s">
        <v>3336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5187</v>
      </c>
      <c r="C2085" s="32"/>
      <c r="E2085" s="32"/>
      <c r="F2085" s="32"/>
    </row>
    <row r="2086" spans="1:7" x14ac:dyDescent="0.25">
      <c r="A2086" s="36" t="s">
        <v>3339</v>
      </c>
      <c r="B2086" s="31" t="s">
        <v>3338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3340</v>
      </c>
      <c r="B2087" s="31" t="s">
        <v>3338</v>
      </c>
      <c r="C2087" s="37"/>
      <c r="D2087" s="31" t="s">
        <v>157</v>
      </c>
      <c r="E2087" s="37"/>
      <c r="F2087" s="37"/>
    </row>
    <row r="2088" spans="1:7" x14ac:dyDescent="0.25">
      <c r="A2088" s="36" t="s">
        <v>3341</v>
      </c>
      <c r="B2088" s="31" t="s">
        <v>3338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5188</v>
      </c>
      <c r="E2089" s="32"/>
      <c r="F2089" s="32"/>
    </row>
    <row r="2090" spans="1:7" ht="14.4" x14ac:dyDescent="0.3">
      <c r="A2090" s="60" t="s">
        <v>5189</v>
      </c>
      <c r="C2090" s="32"/>
      <c r="E2090" s="32"/>
      <c r="F2090" s="32"/>
    </row>
    <row r="2091" spans="1:7" x14ac:dyDescent="0.25">
      <c r="A2091" s="36" t="s">
        <v>3342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3344</v>
      </c>
      <c r="B2092" s="31" t="s">
        <v>3343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3346</v>
      </c>
      <c r="B2093" s="31" t="s">
        <v>3345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3348</v>
      </c>
      <c r="B2094" s="31" t="s">
        <v>3347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5190</v>
      </c>
      <c r="C2095" s="32"/>
      <c r="E2095" s="32"/>
      <c r="F2095" s="32"/>
    </row>
    <row r="2096" spans="1:7" x14ac:dyDescent="0.25">
      <c r="A2096" s="36" t="s">
        <v>3350</v>
      </c>
      <c r="B2096" s="31" t="s">
        <v>3349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3352</v>
      </c>
      <c r="B2097" s="31" t="s">
        <v>3351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5191</v>
      </c>
      <c r="C2098" s="32"/>
      <c r="E2098" s="32"/>
      <c r="F2098" s="32"/>
    </row>
    <row r="2099" spans="1:7" x14ac:dyDescent="0.25">
      <c r="A2099" s="36" t="s">
        <v>3354</v>
      </c>
      <c r="B2099" s="31" t="s">
        <v>3353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5192</v>
      </c>
      <c r="C2100" s="32"/>
      <c r="E2100" s="32"/>
      <c r="F2100" s="32"/>
    </row>
    <row r="2101" spans="1:7" ht="14.4" x14ac:dyDescent="0.3">
      <c r="A2101" s="60" t="s">
        <v>5193</v>
      </c>
      <c r="E2101" s="32"/>
      <c r="F2101" s="32"/>
    </row>
    <row r="2102" spans="1:7" x14ac:dyDescent="0.25">
      <c r="A2102" s="36" t="s">
        <v>3356</v>
      </c>
      <c r="B2102" s="31" t="s">
        <v>3355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3358</v>
      </c>
      <c r="B2103" s="31" t="s">
        <v>3357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3360</v>
      </c>
      <c r="B2104" s="31" t="s">
        <v>3359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5194</v>
      </c>
      <c r="E2105" s="32"/>
      <c r="F2105" s="32"/>
    </row>
    <row r="2106" spans="1:7" x14ac:dyDescent="0.25">
      <c r="A2106" s="36" t="s">
        <v>3362</v>
      </c>
      <c r="B2106" s="31" t="s">
        <v>3361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3364</v>
      </c>
      <c r="B2107" s="31" t="s">
        <v>3363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3366</v>
      </c>
      <c r="B2108" s="31" t="s">
        <v>3365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3368</v>
      </c>
      <c r="B2109" s="31" t="s">
        <v>3367</v>
      </c>
      <c r="C2109" s="37"/>
      <c r="D2109" s="31" t="s">
        <v>189</v>
      </c>
      <c r="E2109" s="37"/>
      <c r="F2109" s="37"/>
    </row>
    <row r="2110" spans="1:7" x14ac:dyDescent="0.25">
      <c r="A2110" s="36" t="s">
        <v>3370</v>
      </c>
      <c r="B2110" s="31" t="s">
        <v>3369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5195</v>
      </c>
      <c r="C2111" s="32"/>
      <c r="E2111" s="32"/>
      <c r="F2111" s="32"/>
    </row>
    <row r="2112" spans="1:7" x14ac:dyDescent="0.25">
      <c r="A2112" s="36" t="s">
        <v>3371</v>
      </c>
      <c r="C2112" s="37">
        <v>8</v>
      </c>
      <c r="D2112" s="40" t="s">
        <v>149</v>
      </c>
      <c r="E2112" s="37" t="s">
        <v>147</v>
      </c>
      <c r="F2112" s="37" t="s">
        <v>3372</v>
      </c>
    </row>
    <row r="2113" spans="1:7" x14ac:dyDescent="0.25">
      <c r="A2113" s="36" t="s">
        <v>3374</v>
      </c>
      <c r="B2113" s="31" t="s">
        <v>3373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5196</v>
      </c>
      <c r="C2114" s="32"/>
      <c r="E2114" s="32"/>
      <c r="F2114" s="32"/>
    </row>
    <row r="2115" spans="1:7" x14ac:dyDescent="0.25">
      <c r="A2115" s="36" t="s">
        <v>3376</v>
      </c>
      <c r="B2115" s="31" t="s">
        <v>3375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3378</v>
      </c>
      <c r="B2116" s="31" t="s">
        <v>3377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3380</v>
      </c>
      <c r="B2117" s="31" t="s">
        <v>3379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3382</v>
      </c>
      <c r="B2118" s="31" t="s">
        <v>3381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3384</v>
      </c>
      <c r="B2119" s="31" t="s">
        <v>3383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3386</v>
      </c>
      <c r="B2120" s="31" t="s">
        <v>3385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3387</v>
      </c>
      <c r="B2121" s="31" t="s">
        <v>3385</v>
      </c>
      <c r="C2121" s="37"/>
      <c r="D2121" s="31" t="s">
        <v>149</v>
      </c>
      <c r="E2121" s="37"/>
      <c r="F2121" s="37"/>
    </row>
    <row r="2122" spans="1:7" x14ac:dyDescent="0.25">
      <c r="A2122" s="36" t="s">
        <v>3388</v>
      </c>
      <c r="B2122" s="31" t="s">
        <v>3385</v>
      </c>
      <c r="C2122" s="37"/>
      <c r="D2122" s="31" t="s">
        <v>149</v>
      </c>
      <c r="E2122" s="37"/>
      <c r="F2122" s="37"/>
    </row>
    <row r="2123" spans="1:7" x14ac:dyDescent="0.25">
      <c r="A2123" s="36" t="s">
        <v>3390</v>
      </c>
      <c r="B2123" s="31" t="s">
        <v>3389</v>
      </c>
      <c r="C2123" s="37"/>
      <c r="D2123" s="31" t="s">
        <v>149</v>
      </c>
      <c r="E2123" s="37"/>
      <c r="F2123" s="37"/>
    </row>
    <row r="2124" spans="1:7" x14ac:dyDescent="0.25">
      <c r="A2124" s="36" t="s">
        <v>3392</v>
      </c>
      <c r="B2124" s="31" t="s">
        <v>3391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5197</v>
      </c>
      <c r="C2125" s="32"/>
      <c r="E2125" s="32"/>
      <c r="F2125" s="32"/>
    </row>
    <row r="2126" spans="1:7" x14ac:dyDescent="0.25">
      <c r="A2126" s="36" t="s">
        <v>3394</v>
      </c>
      <c r="B2126" s="31" t="s">
        <v>3393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3396</v>
      </c>
      <c r="B2127" s="31" t="s">
        <v>3395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3398</v>
      </c>
      <c r="B2128" s="31" t="s">
        <v>3397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3399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3401</v>
      </c>
      <c r="B2130" s="31" t="s">
        <v>3400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3402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3404</v>
      </c>
      <c r="B2132" s="31" t="s">
        <v>3403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3406</v>
      </c>
      <c r="B2133" s="31" t="s">
        <v>3405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3408</v>
      </c>
      <c r="B2134" s="31" t="s">
        <v>3407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3410</v>
      </c>
      <c r="B2135" s="31" t="s">
        <v>3409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3412</v>
      </c>
      <c r="B2136" s="31" t="s">
        <v>3411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3414</v>
      </c>
      <c r="B2137" s="31" t="s">
        <v>3413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3416</v>
      </c>
      <c r="B2138" s="31" t="s">
        <v>3415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3418</v>
      </c>
      <c r="B2139" s="31" t="s">
        <v>3417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5198</v>
      </c>
      <c r="C2140" s="32"/>
      <c r="E2140" s="32"/>
      <c r="F2140" s="32"/>
    </row>
    <row r="2141" spans="1:7" x14ac:dyDescent="0.25">
      <c r="A2141" s="36" t="s">
        <v>3420</v>
      </c>
      <c r="B2141" s="31" t="s">
        <v>3419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3422</v>
      </c>
      <c r="B2142" s="31" t="s">
        <v>3421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3424</v>
      </c>
      <c r="B2143" s="31" t="s">
        <v>3423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3425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3427</v>
      </c>
      <c r="B2145" s="31" t="s">
        <v>3426</v>
      </c>
      <c r="C2145" s="37"/>
      <c r="D2145" s="31" t="s">
        <v>189</v>
      </c>
      <c r="E2145" s="37"/>
      <c r="F2145" s="37"/>
    </row>
    <row r="2146" spans="1:7" x14ac:dyDescent="0.25">
      <c r="A2146" s="36" t="s">
        <v>3429</v>
      </c>
      <c r="B2146" s="31" t="s">
        <v>3428</v>
      </c>
      <c r="C2146" s="37"/>
      <c r="D2146" s="31" t="s">
        <v>189</v>
      </c>
      <c r="E2146" s="37"/>
      <c r="F2146" s="37"/>
    </row>
    <row r="2147" spans="1:7" x14ac:dyDescent="0.25">
      <c r="A2147" s="36" t="s">
        <v>3431</v>
      </c>
      <c r="B2147" s="31" t="s">
        <v>3430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3432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3434</v>
      </c>
      <c r="B2149" s="31" t="s">
        <v>3433</v>
      </c>
      <c r="C2149" s="37"/>
      <c r="D2149" s="31" t="s">
        <v>189</v>
      </c>
      <c r="E2149" s="37"/>
      <c r="F2149" s="37"/>
    </row>
    <row r="2150" spans="1:7" x14ac:dyDescent="0.25">
      <c r="A2150" s="36" t="s">
        <v>3436</v>
      </c>
      <c r="B2150" s="31" t="s">
        <v>3435</v>
      </c>
      <c r="C2150" s="37"/>
      <c r="D2150" s="31" t="s">
        <v>189</v>
      </c>
      <c r="E2150" s="37"/>
      <c r="F2150" s="37"/>
    </row>
    <row r="2151" spans="1:7" x14ac:dyDescent="0.25">
      <c r="A2151" s="36" t="s">
        <v>3438</v>
      </c>
      <c r="B2151" s="31" t="s">
        <v>3437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3440</v>
      </c>
      <c r="B2152" s="31" t="s">
        <v>3439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3442</v>
      </c>
      <c r="B2153" s="31" t="s">
        <v>3441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3444</v>
      </c>
      <c r="B2154" s="31" t="s">
        <v>3443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3445</v>
      </c>
      <c r="C2155" s="37"/>
      <c r="D2155" s="31" t="s">
        <v>189</v>
      </c>
      <c r="E2155" s="37"/>
      <c r="F2155" s="37"/>
    </row>
    <row r="2156" spans="1:7" x14ac:dyDescent="0.25">
      <c r="A2156" s="36" t="s">
        <v>3446</v>
      </c>
      <c r="B2156" s="31" t="s">
        <v>3443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3448</v>
      </c>
      <c r="B2157" s="31" t="s">
        <v>3447</v>
      </c>
      <c r="C2157" s="37"/>
      <c r="D2157" s="31" t="s">
        <v>189</v>
      </c>
      <c r="E2157" s="37"/>
      <c r="F2157" s="37"/>
    </row>
    <row r="2158" spans="1:7" x14ac:dyDescent="0.25">
      <c r="A2158" s="36" t="s">
        <v>3450</v>
      </c>
      <c r="B2158" s="31" t="s">
        <v>3449</v>
      </c>
      <c r="C2158" s="37"/>
      <c r="D2158" s="31" t="s">
        <v>189</v>
      </c>
      <c r="E2158" s="37"/>
      <c r="F2158" s="37"/>
    </row>
    <row r="2159" spans="1:7" x14ac:dyDescent="0.25">
      <c r="A2159" s="36" t="s">
        <v>3452</v>
      </c>
      <c r="B2159" s="31" t="s">
        <v>3451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5199</v>
      </c>
      <c r="C2160" s="32"/>
      <c r="E2160" s="32"/>
      <c r="F2160" s="32"/>
    </row>
    <row r="2161" spans="1:7" x14ac:dyDescent="0.25">
      <c r="A2161" s="36" t="s">
        <v>3454</v>
      </c>
      <c r="B2161" s="31" t="s">
        <v>3453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3455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3457</v>
      </c>
      <c r="B2163" s="31" t="s">
        <v>3456</v>
      </c>
      <c r="C2163" s="37"/>
      <c r="D2163" s="31" t="s">
        <v>189</v>
      </c>
      <c r="E2163" s="37"/>
      <c r="F2163" s="37"/>
    </row>
    <row r="2164" spans="1:7" x14ac:dyDescent="0.25">
      <c r="A2164" s="36" t="s">
        <v>3459</v>
      </c>
      <c r="B2164" s="31" t="s">
        <v>3458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3461</v>
      </c>
      <c r="B2165" s="31" t="s">
        <v>3460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5200</v>
      </c>
      <c r="C2166" s="32"/>
      <c r="E2166" s="32"/>
      <c r="F2166" s="32"/>
    </row>
    <row r="2167" spans="1:7" x14ac:dyDescent="0.25">
      <c r="A2167" s="36" t="s">
        <v>3463</v>
      </c>
      <c r="B2167" s="31" t="s">
        <v>3462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5201</v>
      </c>
      <c r="C2168" s="32"/>
      <c r="E2168" s="32"/>
      <c r="F2168" s="32"/>
    </row>
    <row r="2169" spans="1:7" x14ac:dyDescent="0.25">
      <c r="A2169" s="36" t="s">
        <v>3465</v>
      </c>
      <c r="B2169" s="31" t="s">
        <v>3464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3466</v>
      </c>
      <c r="B2170" s="31" t="s">
        <v>3464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3467</v>
      </c>
      <c r="B2171" s="31" t="s">
        <v>3464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3469</v>
      </c>
      <c r="B2172" s="31" t="s">
        <v>3468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5202</v>
      </c>
      <c r="C2173" s="32"/>
      <c r="E2173" s="32"/>
      <c r="F2173" s="32"/>
    </row>
    <row r="2174" spans="1:7" x14ac:dyDescent="0.25">
      <c r="A2174" s="36" t="s">
        <v>3470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3472</v>
      </c>
      <c r="B2175" s="31" t="s">
        <v>3471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3473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3475</v>
      </c>
      <c r="B2177" s="31" t="s">
        <v>3474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5203</v>
      </c>
      <c r="C2178" s="32"/>
      <c r="E2178" s="32"/>
      <c r="F2178" s="32"/>
    </row>
    <row r="2179" spans="1:7" x14ac:dyDescent="0.25">
      <c r="A2179" s="36" t="s">
        <v>3477</v>
      </c>
      <c r="B2179" s="31" t="s">
        <v>3476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3479</v>
      </c>
      <c r="B2180" s="31" t="s">
        <v>3478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3480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3482</v>
      </c>
      <c r="B2182" s="31" t="s">
        <v>3481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3484</v>
      </c>
      <c r="B2183" s="31" t="s">
        <v>3483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3486</v>
      </c>
      <c r="B2184" s="31" t="s">
        <v>3485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5204</v>
      </c>
      <c r="C2185" s="32"/>
      <c r="E2185" s="32"/>
      <c r="F2185" s="32"/>
    </row>
    <row r="2186" spans="1:7" x14ac:dyDescent="0.25">
      <c r="A2186" s="36" t="s">
        <v>3487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3489</v>
      </c>
      <c r="B2187" s="31" t="s">
        <v>3488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3491</v>
      </c>
      <c r="B2188" s="31" t="s">
        <v>3490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3493</v>
      </c>
      <c r="B2189" s="31" t="s">
        <v>3492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5205</v>
      </c>
      <c r="C2190" s="32"/>
      <c r="E2190" s="32"/>
      <c r="F2190" s="32"/>
    </row>
    <row r="2191" spans="1:7" x14ac:dyDescent="0.25">
      <c r="A2191" s="36" t="s">
        <v>3495</v>
      </c>
      <c r="B2191" s="31" t="s">
        <v>3494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5206</v>
      </c>
      <c r="C2192" s="32"/>
      <c r="E2192" s="32"/>
      <c r="F2192" s="32"/>
    </row>
    <row r="2193" spans="1:6" x14ac:dyDescent="0.25">
      <c r="A2193" s="36" t="s">
        <v>3497</v>
      </c>
      <c r="B2193" s="31" t="s">
        <v>3496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3499</v>
      </c>
      <c r="B2194" s="31" t="s">
        <v>3498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3501</v>
      </c>
      <c r="B2195" s="31" t="s">
        <v>3500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3502</v>
      </c>
      <c r="B2196" s="31" t="s">
        <v>3500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3503</v>
      </c>
      <c r="B2197" s="31" t="s">
        <v>3500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3504</v>
      </c>
      <c r="B2198" s="31" t="s">
        <v>3500</v>
      </c>
      <c r="C2198" s="37"/>
      <c r="D2198" s="31" t="s">
        <v>149</v>
      </c>
      <c r="E2198" s="37"/>
      <c r="F2198" s="37"/>
    </row>
    <row r="2199" spans="1:6" x14ac:dyDescent="0.25">
      <c r="A2199" s="36" t="s">
        <v>3506</v>
      </c>
      <c r="B2199" s="31" t="s">
        <v>3505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3508</v>
      </c>
      <c r="B2200" s="31" t="s">
        <v>3507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3510</v>
      </c>
      <c r="B2201" s="31" t="s">
        <v>3509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3511</v>
      </c>
      <c r="B2202" s="31" t="s">
        <v>3509</v>
      </c>
      <c r="C2202" s="37"/>
      <c r="D2202" s="31" t="s">
        <v>149</v>
      </c>
      <c r="E2202" s="37"/>
      <c r="F2202" s="37"/>
    </row>
    <row r="2203" spans="1:6" x14ac:dyDescent="0.25">
      <c r="A2203" s="36" t="s">
        <v>3512</v>
      </c>
      <c r="B2203" s="31" t="s">
        <v>3509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5207</v>
      </c>
      <c r="C2204" s="32"/>
      <c r="E2204" s="32"/>
      <c r="F2204" s="32"/>
    </row>
    <row r="2205" spans="1:6" x14ac:dyDescent="0.25">
      <c r="A2205" s="36" t="s">
        <v>3514</v>
      </c>
      <c r="B2205" s="31" t="s">
        <v>3513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3516</v>
      </c>
      <c r="B2206" s="31" t="s">
        <v>3515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5208</v>
      </c>
      <c r="C2207" s="32"/>
      <c r="D2207" s="32"/>
      <c r="E2207" s="32"/>
      <c r="F2207" s="32"/>
    </row>
    <row r="2208" spans="1:6" ht="14.4" x14ac:dyDescent="0.3">
      <c r="A2208" s="60" t="s">
        <v>5209</v>
      </c>
      <c r="C2208" s="32"/>
      <c r="E2208" s="32"/>
      <c r="F2208" s="32"/>
    </row>
    <row r="2209" spans="1:7" x14ac:dyDescent="0.25">
      <c r="A2209" s="36" t="s">
        <v>3518</v>
      </c>
      <c r="B2209" s="31" t="s">
        <v>3517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3520</v>
      </c>
      <c r="B2210" s="31" t="s">
        <v>3519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3522</v>
      </c>
      <c r="B2211" s="31" t="s">
        <v>3521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5210</v>
      </c>
      <c r="C2212" s="32"/>
      <c r="D2212" s="32"/>
      <c r="E2212" s="32"/>
      <c r="F2212" s="32"/>
    </row>
    <row r="2213" spans="1:7" x14ac:dyDescent="0.25">
      <c r="A2213" s="36" t="s">
        <v>3524</v>
      </c>
      <c r="B2213" s="31" t="s">
        <v>3523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5211</v>
      </c>
      <c r="C2214" s="32"/>
      <c r="E2214" s="32"/>
      <c r="F2214" s="32"/>
    </row>
    <row r="2215" spans="1:7" x14ac:dyDescent="0.25">
      <c r="A2215" s="36" t="s">
        <v>3526</v>
      </c>
      <c r="B2215" s="31" t="s">
        <v>3525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5212</v>
      </c>
      <c r="C2216" s="32"/>
      <c r="E2216" s="32"/>
      <c r="F2216" s="32"/>
    </row>
    <row r="2217" spans="1:7" x14ac:dyDescent="0.25">
      <c r="A2217" s="36" t="s">
        <v>3528</v>
      </c>
      <c r="B2217" s="31" t="s">
        <v>3527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3530</v>
      </c>
      <c r="B2218" s="31" t="s">
        <v>3529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3531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3533</v>
      </c>
      <c r="B2220" s="31" t="s">
        <v>3532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3535</v>
      </c>
      <c r="B2221" s="31" t="s">
        <v>3534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5213</v>
      </c>
      <c r="C2222" s="32"/>
      <c r="E2222" s="32"/>
      <c r="F2222" s="32"/>
    </row>
    <row r="2223" spans="1:7" x14ac:dyDescent="0.25">
      <c r="A2223" s="36" t="s">
        <v>3537</v>
      </c>
      <c r="B2223" s="31" t="s">
        <v>3536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3539</v>
      </c>
      <c r="B2224" s="31" t="s">
        <v>3538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3541</v>
      </c>
      <c r="B2225" s="31" t="s">
        <v>3540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5214</v>
      </c>
      <c r="C2226" s="32"/>
      <c r="E2226" s="32"/>
      <c r="F2226" s="32"/>
    </row>
    <row r="2227" spans="1:7" x14ac:dyDescent="0.25">
      <c r="A2227" s="36" t="s">
        <v>3543</v>
      </c>
      <c r="B2227" s="31" t="s">
        <v>3542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3546</v>
      </c>
      <c r="B2228" s="31" t="s">
        <v>3545</v>
      </c>
      <c r="C2228" s="37">
        <v>7</v>
      </c>
      <c r="D2228" s="31" t="s">
        <v>3544</v>
      </c>
      <c r="E2228" s="37" t="s">
        <v>147</v>
      </c>
      <c r="F2228" s="37" t="s">
        <v>222</v>
      </c>
    </row>
    <row r="2229" spans="1:7" x14ac:dyDescent="0.25">
      <c r="A2229" s="36" t="s">
        <v>3548</v>
      </c>
      <c r="B2229" s="31" t="s">
        <v>3547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3550</v>
      </c>
      <c r="B2230" s="31" t="s">
        <v>3549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3552</v>
      </c>
      <c r="B2231" s="31" t="s">
        <v>3551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3554</v>
      </c>
      <c r="B2232" s="31" t="s">
        <v>3553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3556</v>
      </c>
      <c r="B2233" s="31" t="s">
        <v>3555</v>
      </c>
      <c r="C2233" s="37">
        <v>8</v>
      </c>
      <c r="D2233" s="31" t="s">
        <v>3544</v>
      </c>
      <c r="E2233" s="37" t="s">
        <v>147</v>
      </c>
      <c r="F2233" s="37" t="s">
        <v>222</v>
      </c>
    </row>
    <row r="2234" spans="1:7" x14ac:dyDescent="0.25">
      <c r="A2234" s="36" t="s">
        <v>3558</v>
      </c>
      <c r="C2234" s="32">
        <v>6</v>
      </c>
      <c r="D2234" s="31" t="s">
        <v>3557</v>
      </c>
      <c r="E2234" s="37" t="s">
        <v>147</v>
      </c>
      <c r="F2234" s="37" t="s">
        <v>222</v>
      </c>
    </row>
    <row r="2235" spans="1:7" x14ac:dyDescent="0.25">
      <c r="A2235" s="36" t="s">
        <v>3560</v>
      </c>
      <c r="B2235" s="31" t="s">
        <v>3559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3562</v>
      </c>
      <c r="B2236" s="31" t="s">
        <v>3561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3564</v>
      </c>
      <c r="B2237" s="31" t="s">
        <v>3563</v>
      </c>
      <c r="C2237" s="37">
        <v>7</v>
      </c>
      <c r="D2237" s="31" t="s">
        <v>3544</v>
      </c>
      <c r="E2237" s="37" t="s">
        <v>147</v>
      </c>
      <c r="F2237" s="37" t="s">
        <v>222</v>
      </c>
    </row>
    <row r="2238" spans="1:7" x14ac:dyDescent="0.25">
      <c r="A2238" s="36" t="s">
        <v>3566</v>
      </c>
      <c r="B2238" s="31" t="s">
        <v>3565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3568</v>
      </c>
      <c r="B2239" s="31" t="s">
        <v>3567</v>
      </c>
      <c r="C2239" s="37">
        <v>5</v>
      </c>
      <c r="D2239" s="31" t="s">
        <v>3544</v>
      </c>
      <c r="E2239" s="37" t="s">
        <v>147</v>
      </c>
      <c r="F2239" s="37" t="s">
        <v>222</v>
      </c>
    </row>
    <row r="2240" spans="1:7" x14ac:dyDescent="0.25">
      <c r="A2240" s="36" t="s">
        <v>3570</v>
      </c>
      <c r="B2240" s="31" t="s">
        <v>3569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3572</v>
      </c>
      <c r="B2241" s="31" t="s">
        <v>3571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3574</v>
      </c>
      <c r="B2242" s="31" t="s">
        <v>3573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3576</v>
      </c>
      <c r="B2243" s="31" t="s">
        <v>3575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3578</v>
      </c>
      <c r="B2244" s="31" t="s">
        <v>3577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3580</v>
      </c>
      <c r="B2245" s="31" t="s">
        <v>3579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3581</v>
      </c>
      <c r="B2246" s="31" t="s">
        <v>3579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3582</v>
      </c>
      <c r="B2247" s="31" t="s">
        <v>3579</v>
      </c>
      <c r="C2247" s="37"/>
      <c r="D2247" s="31" t="s">
        <v>769</v>
      </c>
      <c r="E2247" s="37"/>
      <c r="F2247" s="37"/>
    </row>
    <row r="2248" spans="1:7" x14ac:dyDescent="0.25">
      <c r="A2248" s="36" t="s">
        <v>3584</v>
      </c>
      <c r="B2248" s="31" t="s">
        <v>3583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3586</v>
      </c>
      <c r="B2249" s="31" t="s">
        <v>3585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3588</v>
      </c>
      <c r="B2250" s="31" t="s">
        <v>3587</v>
      </c>
      <c r="C2250" s="37">
        <v>8</v>
      </c>
      <c r="D2250" s="31" t="s">
        <v>3544</v>
      </c>
      <c r="E2250" s="37" t="s">
        <v>147</v>
      </c>
      <c r="F2250" s="37" t="s">
        <v>222</v>
      </c>
    </row>
    <row r="2251" spans="1:7" ht="14.4" x14ac:dyDescent="0.3">
      <c r="A2251" s="60" t="s">
        <v>5215</v>
      </c>
      <c r="C2251" s="32"/>
      <c r="E2251" s="32"/>
      <c r="F2251" s="32"/>
    </row>
    <row r="2252" spans="1:7" x14ac:dyDescent="0.25">
      <c r="A2252" s="36" t="s">
        <v>3590</v>
      </c>
      <c r="B2252" s="31" t="s">
        <v>3589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3592</v>
      </c>
      <c r="B2253" s="31" t="s">
        <v>3591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3593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3595</v>
      </c>
      <c r="B2255" s="31" t="s">
        <v>3594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3597</v>
      </c>
      <c r="B2256" s="31" t="s">
        <v>3596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3599</v>
      </c>
      <c r="B2257" s="31" t="s">
        <v>3598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3601</v>
      </c>
      <c r="B2258" s="31" t="s">
        <v>3600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3602</v>
      </c>
      <c r="C2259" s="37"/>
      <c r="D2259" s="40" t="s">
        <v>149</v>
      </c>
      <c r="E2259" s="37"/>
      <c r="F2259" s="37"/>
    </row>
    <row r="2260" spans="1:7" x14ac:dyDescent="0.25">
      <c r="A2260" s="36" t="s">
        <v>3604</v>
      </c>
      <c r="B2260" s="31" t="s">
        <v>3603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3606</v>
      </c>
      <c r="B2261" s="31" t="s">
        <v>3605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3608</v>
      </c>
      <c r="B2262" s="31" t="s">
        <v>3607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3609</v>
      </c>
      <c r="C2263" s="37"/>
      <c r="D2263" s="31" t="s">
        <v>149</v>
      </c>
      <c r="E2263" s="37"/>
      <c r="F2263" s="37"/>
    </row>
    <row r="2264" spans="1:7" x14ac:dyDescent="0.25">
      <c r="A2264" s="36" t="s">
        <v>3611</v>
      </c>
      <c r="B2264" s="31" t="s">
        <v>3610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3613</v>
      </c>
      <c r="B2265" s="31" t="s">
        <v>3612</v>
      </c>
      <c r="C2265" s="32"/>
      <c r="D2265" s="31" t="s">
        <v>149</v>
      </c>
      <c r="E2265" s="32"/>
      <c r="F2265" s="32"/>
    </row>
    <row r="2266" spans="1:7" x14ac:dyDescent="0.25">
      <c r="A2266" s="36" t="s">
        <v>3615</v>
      </c>
      <c r="B2266" s="31" t="s">
        <v>3614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3617</v>
      </c>
      <c r="B2267" s="31" t="s">
        <v>3616</v>
      </c>
      <c r="C2267" s="32"/>
      <c r="D2267" s="31" t="s">
        <v>149</v>
      </c>
      <c r="E2267" s="32"/>
      <c r="F2267" s="32"/>
    </row>
    <row r="2268" spans="1:7" x14ac:dyDescent="0.25">
      <c r="A2268" s="36" t="s">
        <v>3618</v>
      </c>
      <c r="B2268" s="31" t="s">
        <v>3616</v>
      </c>
      <c r="C2268" s="37"/>
      <c r="D2268" s="31" t="s">
        <v>149</v>
      </c>
      <c r="E2268" s="37"/>
      <c r="F2268" s="37"/>
    </row>
    <row r="2269" spans="1:7" x14ac:dyDescent="0.25">
      <c r="A2269" s="36" t="s">
        <v>3619</v>
      </c>
      <c r="B2269" s="31" t="s">
        <v>3616</v>
      </c>
      <c r="C2269" s="37"/>
      <c r="D2269" s="31" t="s">
        <v>149</v>
      </c>
      <c r="E2269" s="37"/>
      <c r="F2269" s="37"/>
    </row>
    <row r="2270" spans="1:7" x14ac:dyDescent="0.25">
      <c r="A2270" s="36" t="s">
        <v>3620</v>
      </c>
      <c r="B2270" s="31" t="s">
        <v>3616</v>
      </c>
      <c r="C2270" s="37"/>
      <c r="D2270" s="31" t="s">
        <v>149</v>
      </c>
      <c r="E2270" s="37"/>
      <c r="F2270" s="37"/>
    </row>
    <row r="2271" spans="1:7" x14ac:dyDescent="0.25">
      <c r="A2271" s="36" t="s">
        <v>3622</v>
      </c>
      <c r="B2271" s="31" t="s">
        <v>3621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3624</v>
      </c>
      <c r="B2272" s="31" t="s">
        <v>3623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3626</v>
      </c>
      <c r="B2273" s="31" t="s">
        <v>3625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5216</v>
      </c>
      <c r="C2274" s="32"/>
      <c r="E2274" s="32"/>
      <c r="F2274" s="32"/>
    </row>
    <row r="2275" spans="1:7" x14ac:dyDescent="0.25">
      <c r="A2275" s="36" t="s">
        <v>3628</v>
      </c>
      <c r="B2275" s="31" t="s">
        <v>3627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3630</v>
      </c>
      <c r="B2276" s="31" t="s">
        <v>3629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3632</v>
      </c>
      <c r="B2277" s="31" t="s">
        <v>3631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3634</v>
      </c>
      <c r="B2278" s="31" t="s">
        <v>3633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5217</v>
      </c>
      <c r="C2279" s="32"/>
      <c r="E2279" s="32"/>
      <c r="F2279" s="32"/>
    </row>
    <row r="2280" spans="1:7" x14ac:dyDescent="0.25">
      <c r="A2280" s="36" t="s">
        <v>3636</v>
      </c>
      <c r="B2280" s="31" t="s">
        <v>3635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5218</v>
      </c>
      <c r="C2281" s="32"/>
      <c r="E2281" s="32"/>
      <c r="F2281" s="32"/>
    </row>
    <row r="2282" spans="1:7" ht="14.4" x14ac:dyDescent="0.3">
      <c r="A2282" s="60" t="s">
        <v>5219</v>
      </c>
      <c r="C2282" s="32"/>
      <c r="E2282" s="32"/>
      <c r="F2282" s="32"/>
    </row>
    <row r="2283" spans="1:7" x14ac:dyDescent="0.25">
      <c r="A2283" s="36" t="s">
        <v>3638</v>
      </c>
      <c r="B2283" s="31" t="s">
        <v>3637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5220</v>
      </c>
      <c r="C2284" s="32"/>
      <c r="E2284" s="32"/>
      <c r="F2284" s="32"/>
    </row>
    <row r="2285" spans="1:7" x14ac:dyDescent="0.25">
      <c r="A2285" s="36" t="s">
        <v>3640</v>
      </c>
      <c r="B2285" s="31" t="s">
        <v>3639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3641</v>
      </c>
      <c r="B2286" s="31" t="s">
        <v>3639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3642</v>
      </c>
      <c r="B2287" s="31" t="s">
        <v>3639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3644</v>
      </c>
      <c r="B2288" s="31" t="s">
        <v>3643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3646</v>
      </c>
      <c r="B2289" s="31" t="s">
        <v>3645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3648</v>
      </c>
      <c r="B2290" s="31" t="s">
        <v>3647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3650</v>
      </c>
      <c r="B2291" s="31" t="s">
        <v>3649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3651</v>
      </c>
      <c r="B2292" s="31" t="s">
        <v>3649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3652</v>
      </c>
      <c r="B2293" s="31" t="s">
        <v>3649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3653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3655</v>
      </c>
      <c r="B2295" s="31" t="s">
        <v>3654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5221</v>
      </c>
      <c r="C2296" s="32"/>
      <c r="E2296" s="32"/>
      <c r="F2296" s="32"/>
    </row>
    <row r="2297" spans="1:7" x14ac:dyDescent="0.25">
      <c r="A2297" s="36" t="s">
        <v>3657</v>
      </c>
      <c r="B2297" s="31" t="s">
        <v>3656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3659</v>
      </c>
      <c r="B2298" s="31" t="s">
        <v>3658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3661</v>
      </c>
      <c r="B2299" s="31" t="s">
        <v>3660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5222</v>
      </c>
      <c r="C2300" s="32"/>
      <c r="E2300" s="32"/>
      <c r="F2300" s="32"/>
    </row>
    <row r="2301" spans="1:7" ht="14.4" x14ac:dyDescent="0.3">
      <c r="A2301" s="60" t="s">
        <v>5223</v>
      </c>
      <c r="C2301" s="32"/>
      <c r="E2301" s="32"/>
      <c r="F2301" s="32"/>
    </row>
    <row r="2302" spans="1:7" x14ac:dyDescent="0.25">
      <c r="A2302" s="36" t="s">
        <v>3663</v>
      </c>
      <c r="B2302" s="31" t="s">
        <v>3662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3664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3666</v>
      </c>
      <c r="B2304" s="31" t="s">
        <v>3665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5224</v>
      </c>
      <c r="B2305" s="32"/>
      <c r="C2305" s="32"/>
      <c r="D2305" s="32"/>
      <c r="E2305" s="32"/>
      <c r="F2305" s="32"/>
    </row>
    <row r="2306" spans="1:7" x14ac:dyDescent="0.25">
      <c r="A2306" s="36" t="s">
        <v>3668</v>
      </c>
      <c r="B2306" s="31" t="s">
        <v>3667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3670</v>
      </c>
      <c r="B2307" s="31" t="s">
        <v>3669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5225</v>
      </c>
      <c r="C2308" s="32"/>
      <c r="E2308" s="32"/>
      <c r="F2308" s="32"/>
    </row>
    <row r="2309" spans="1:7" ht="14.4" x14ac:dyDescent="0.3">
      <c r="A2309" s="60" t="s">
        <v>5226</v>
      </c>
      <c r="C2309" s="32"/>
      <c r="E2309" s="32"/>
      <c r="F2309" s="32"/>
    </row>
    <row r="2310" spans="1:7" x14ac:dyDescent="0.25">
      <c r="A2310" s="36" t="s">
        <v>3672</v>
      </c>
      <c r="B2310" s="31" t="s">
        <v>3671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3674</v>
      </c>
      <c r="B2311" s="31" t="s">
        <v>3673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3675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3676</v>
      </c>
      <c r="C2313" s="37">
        <v>7</v>
      </c>
      <c r="D2313" s="31" t="s">
        <v>149</v>
      </c>
      <c r="E2313" s="37" t="s">
        <v>147</v>
      </c>
      <c r="F2313" s="37" t="s">
        <v>3171</v>
      </c>
    </row>
    <row r="2314" spans="1:7" x14ac:dyDescent="0.25">
      <c r="A2314" s="36" t="s">
        <v>3678</v>
      </c>
      <c r="B2314" s="31" t="s">
        <v>3677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3680</v>
      </c>
      <c r="B2315" s="31" t="s">
        <v>3679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3682</v>
      </c>
      <c r="B2316" s="31" t="s">
        <v>3681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5227</v>
      </c>
      <c r="C2317" s="32"/>
      <c r="E2317" s="32"/>
      <c r="F2317" s="32"/>
    </row>
    <row r="2318" spans="1:7" x14ac:dyDescent="0.25">
      <c r="A2318" s="36" t="s">
        <v>3684</v>
      </c>
      <c r="B2318" s="31" t="s">
        <v>3683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3686</v>
      </c>
      <c r="B2319" s="31" t="s">
        <v>3685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3688</v>
      </c>
      <c r="B2320" s="31" t="s">
        <v>3687</v>
      </c>
      <c r="C2320" s="37"/>
      <c r="D2320" s="32" t="s">
        <v>157</v>
      </c>
      <c r="E2320" s="37"/>
      <c r="F2320" s="37"/>
    </row>
    <row r="2321" spans="1:7" x14ac:dyDescent="0.25">
      <c r="A2321" s="36" t="s">
        <v>3690</v>
      </c>
      <c r="B2321" s="31" t="s">
        <v>3689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3691</v>
      </c>
      <c r="B2322" s="31" t="s">
        <v>3687</v>
      </c>
      <c r="C2322" s="37"/>
      <c r="D2322" s="31" t="s">
        <v>157</v>
      </c>
      <c r="E2322" s="37"/>
      <c r="F2322" s="37"/>
    </row>
    <row r="2323" spans="1:7" x14ac:dyDescent="0.25">
      <c r="A2323" s="36" t="s">
        <v>3693</v>
      </c>
      <c r="B2323" s="31" t="s">
        <v>3692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3695</v>
      </c>
      <c r="B2324" s="31" t="s">
        <v>3694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3697</v>
      </c>
      <c r="B2325" s="31" t="s">
        <v>3696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5228</v>
      </c>
      <c r="C2326" s="32"/>
      <c r="E2326" s="32"/>
      <c r="F2326" s="32"/>
    </row>
    <row r="2327" spans="1:7" x14ac:dyDescent="0.25">
      <c r="A2327" s="36" t="s">
        <v>3699</v>
      </c>
      <c r="B2327" s="31" t="s">
        <v>3698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3701</v>
      </c>
      <c r="B2328" s="31" t="s">
        <v>3700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3703</v>
      </c>
      <c r="B2329" s="31" t="s">
        <v>3702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3705</v>
      </c>
      <c r="B2330" s="31" t="s">
        <v>3704</v>
      </c>
      <c r="C2330" s="37"/>
      <c r="D2330" s="31" t="s">
        <v>157</v>
      </c>
      <c r="E2330" s="37"/>
      <c r="F2330" s="37"/>
    </row>
    <row r="2331" spans="1:7" x14ac:dyDescent="0.25">
      <c r="A2331" s="36" t="s">
        <v>3706</v>
      </c>
      <c r="B2331" s="31" t="s">
        <v>3687</v>
      </c>
      <c r="C2331" s="37"/>
      <c r="D2331" s="31" t="s">
        <v>157</v>
      </c>
      <c r="E2331" s="37"/>
      <c r="F2331" s="37"/>
    </row>
    <row r="2332" spans="1:7" x14ac:dyDescent="0.25">
      <c r="A2332" s="36" t="s">
        <v>3708</v>
      </c>
      <c r="B2332" s="31" t="s">
        <v>3707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3710</v>
      </c>
      <c r="B2333" s="31" t="s">
        <v>3709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3711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3713</v>
      </c>
      <c r="B2335" s="31" t="s">
        <v>3712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3715</v>
      </c>
      <c r="B2336" s="31" t="s">
        <v>3714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3717</v>
      </c>
      <c r="B2337" s="31" t="s">
        <v>3716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3719</v>
      </c>
      <c r="B2338" s="31" t="s">
        <v>3718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3721</v>
      </c>
      <c r="B2339" s="31" t="s">
        <v>3720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3722</v>
      </c>
      <c r="B2340" s="31" t="s">
        <v>3720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3723</v>
      </c>
      <c r="B2341" s="31" t="s">
        <v>3720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3725</v>
      </c>
      <c r="B2342" s="31" t="s">
        <v>3724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3727</v>
      </c>
      <c r="B2343" s="31" t="s">
        <v>3726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3728</v>
      </c>
      <c r="B2344" s="31" t="s">
        <v>3726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3729</v>
      </c>
      <c r="B2345" s="31" t="s">
        <v>3726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3731</v>
      </c>
      <c r="B2346" s="31" t="s">
        <v>3730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3733</v>
      </c>
      <c r="B2347" s="31" t="s">
        <v>3732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3735</v>
      </c>
      <c r="B2348" s="31" t="s">
        <v>3734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3736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3738</v>
      </c>
      <c r="B2350" s="31" t="s">
        <v>3737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3740</v>
      </c>
      <c r="B2351" s="31" t="s">
        <v>3739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3742</v>
      </c>
      <c r="B2352" s="31" t="s">
        <v>3741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3744</v>
      </c>
      <c r="B2353" s="31" t="s">
        <v>3743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3745</v>
      </c>
      <c r="B2354" s="31" t="s">
        <v>3743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3746</v>
      </c>
      <c r="B2355" s="31" t="s">
        <v>3743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5229</v>
      </c>
      <c r="C2356" s="32"/>
      <c r="E2356" s="32"/>
      <c r="F2356" s="32"/>
    </row>
    <row r="2357" spans="1:7" x14ac:dyDescent="0.25">
      <c r="A2357" s="36" t="s">
        <v>3748</v>
      </c>
      <c r="B2357" s="31" t="s">
        <v>3747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5230</v>
      </c>
      <c r="C2358" s="32"/>
      <c r="E2358" s="32"/>
      <c r="F2358" s="32"/>
    </row>
    <row r="2359" spans="1:7" x14ac:dyDescent="0.25">
      <c r="A2359" s="36" t="s">
        <v>3750</v>
      </c>
      <c r="B2359" s="31" t="s">
        <v>3749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3752</v>
      </c>
      <c r="B2360" s="31" t="s">
        <v>3751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5231</v>
      </c>
      <c r="C2361" s="32"/>
      <c r="E2361" s="32"/>
      <c r="F2361" s="32"/>
    </row>
    <row r="2362" spans="1:7" x14ac:dyDescent="0.25">
      <c r="A2362" s="36" t="s">
        <v>3754</v>
      </c>
      <c r="B2362" s="31" t="s">
        <v>3753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3756</v>
      </c>
      <c r="B2363" s="31" t="s">
        <v>3755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5232</v>
      </c>
      <c r="C2364" s="32"/>
      <c r="E2364" s="32"/>
      <c r="F2364" s="32"/>
    </row>
    <row r="2365" spans="1:7" x14ac:dyDescent="0.25">
      <c r="A2365" s="36" t="s">
        <v>3757</v>
      </c>
      <c r="C2365" s="37"/>
      <c r="D2365" s="40" t="s">
        <v>149</v>
      </c>
      <c r="E2365" s="37"/>
      <c r="F2365" s="37"/>
    </row>
    <row r="2366" spans="1:7" x14ac:dyDescent="0.25">
      <c r="A2366" s="36" t="s">
        <v>3759</v>
      </c>
      <c r="B2366" s="31" t="s">
        <v>3758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5233</v>
      </c>
      <c r="C2367" s="32"/>
      <c r="E2367" s="32"/>
      <c r="F2367" s="32"/>
    </row>
    <row r="2368" spans="1:7" x14ac:dyDescent="0.25">
      <c r="A2368" s="36" t="s">
        <v>3761</v>
      </c>
      <c r="B2368" s="31" t="s">
        <v>3760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5234</v>
      </c>
      <c r="C2369" s="32"/>
      <c r="E2369" s="32"/>
      <c r="F2369" s="32"/>
    </row>
    <row r="2370" spans="1:7" x14ac:dyDescent="0.25">
      <c r="A2370" s="36" t="s">
        <v>3763</v>
      </c>
      <c r="B2370" s="31" t="s">
        <v>3762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5235</v>
      </c>
      <c r="C2371" s="32"/>
      <c r="E2371" s="32"/>
      <c r="F2371" s="32"/>
    </row>
    <row r="2372" spans="1:7" x14ac:dyDescent="0.25">
      <c r="A2372" s="36" t="s">
        <v>3764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3766</v>
      </c>
      <c r="B2373" s="31" t="s">
        <v>3765</v>
      </c>
      <c r="C2373" s="37"/>
      <c r="D2373" s="31" t="s">
        <v>157</v>
      </c>
      <c r="E2373" s="37"/>
      <c r="F2373" s="37"/>
    </row>
    <row r="2374" spans="1:7" x14ac:dyDescent="0.25">
      <c r="A2374" s="36" t="s">
        <v>3768</v>
      </c>
      <c r="B2374" s="31" t="s">
        <v>3767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3770</v>
      </c>
      <c r="B2375" s="31" t="s">
        <v>3769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3772</v>
      </c>
      <c r="B2376" s="31" t="s">
        <v>3771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3774</v>
      </c>
      <c r="B2377" s="31" t="s">
        <v>3773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5236</v>
      </c>
      <c r="C2378" s="32"/>
      <c r="E2378" s="32"/>
      <c r="F2378" s="32"/>
    </row>
    <row r="2379" spans="1:7" x14ac:dyDescent="0.25">
      <c r="A2379" s="36" t="s">
        <v>3776</v>
      </c>
      <c r="B2379" s="31" t="s">
        <v>3775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3777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3779</v>
      </c>
      <c r="B2381" s="31" t="s">
        <v>3778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3781</v>
      </c>
      <c r="B2382" s="31" t="s">
        <v>3780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3783</v>
      </c>
      <c r="B2383" s="31" t="s">
        <v>3782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3785</v>
      </c>
      <c r="B2384" s="31" t="s">
        <v>3784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3787</v>
      </c>
      <c r="B2385" s="31" t="s">
        <v>3786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3789</v>
      </c>
      <c r="B2386" s="31" t="s">
        <v>3788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3791</v>
      </c>
      <c r="B2387" s="31" t="s">
        <v>3790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3793</v>
      </c>
      <c r="B2388" s="31" t="s">
        <v>3792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3794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3796</v>
      </c>
      <c r="B2390" s="31" t="s">
        <v>3795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5237</v>
      </c>
      <c r="C2391" s="32"/>
      <c r="E2391" s="32"/>
      <c r="F2391" s="32"/>
    </row>
    <row r="2392" spans="1:7" x14ac:dyDescent="0.25">
      <c r="A2392" s="36" t="s">
        <v>3798</v>
      </c>
      <c r="B2392" s="31" t="s">
        <v>3797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3800</v>
      </c>
      <c r="B2393" s="31" t="s">
        <v>3799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5238</v>
      </c>
      <c r="C2394" s="32"/>
      <c r="E2394" s="32"/>
      <c r="F2394" s="32"/>
    </row>
    <row r="2395" spans="1:7" x14ac:dyDescent="0.25">
      <c r="A2395" s="36" t="s">
        <v>3802</v>
      </c>
      <c r="B2395" s="31" t="s">
        <v>3801</v>
      </c>
      <c r="C2395" s="39">
        <v>0</v>
      </c>
      <c r="D2395" s="31" t="s">
        <v>3557</v>
      </c>
      <c r="E2395" s="37" t="s">
        <v>152</v>
      </c>
      <c r="F2395" s="37" t="s">
        <v>163</v>
      </c>
    </row>
    <row r="2396" spans="1:7" x14ac:dyDescent="0.25">
      <c r="A2396" s="36" t="s">
        <v>3803</v>
      </c>
      <c r="C2396" s="32"/>
      <c r="D2396" s="31" t="s">
        <v>149</v>
      </c>
      <c r="E2396" s="37"/>
      <c r="F2396" s="37"/>
    </row>
    <row r="2397" spans="1:7" x14ac:dyDescent="0.25">
      <c r="A2397" s="36" t="s">
        <v>3805</v>
      </c>
      <c r="B2397" s="31" t="s">
        <v>3804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3806</v>
      </c>
      <c r="B2398" s="31" t="s">
        <v>3804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3807</v>
      </c>
      <c r="B2399" s="31" t="s">
        <v>3804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3809</v>
      </c>
      <c r="B2400" s="31" t="s">
        <v>3808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3811</v>
      </c>
      <c r="B2401" s="31" t="s">
        <v>3810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3813</v>
      </c>
      <c r="B2402" s="31" t="s">
        <v>3812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5239</v>
      </c>
      <c r="C2403" s="32"/>
      <c r="E2403" s="32"/>
      <c r="F2403" s="32"/>
    </row>
    <row r="2404" spans="1:7" x14ac:dyDescent="0.25">
      <c r="A2404" s="36" t="s">
        <v>3815</v>
      </c>
      <c r="B2404" s="31" t="s">
        <v>3814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3816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3818</v>
      </c>
      <c r="B2406" s="31" t="s">
        <v>3817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3820</v>
      </c>
      <c r="B2407" s="31" t="s">
        <v>3819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3822</v>
      </c>
      <c r="B2408" s="31" t="s">
        <v>3821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3824</v>
      </c>
      <c r="B2409" s="31" t="s">
        <v>3823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5240</v>
      </c>
      <c r="C2410" s="32"/>
      <c r="E2410" s="32"/>
      <c r="F2410" s="32"/>
    </row>
    <row r="2411" spans="1:7" x14ac:dyDescent="0.25">
      <c r="A2411" s="36" t="s">
        <v>3825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3827</v>
      </c>
      <c r="B2412" s="31" t="s">
        <v>3826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3829</v>
      </c>
      <c r="B2413" s="31" t="s">
        <v>3828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3831</v>
      </c>
      <c r="B2414" s="31" t="s">
        <v>3830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5241</v>
      </c>
      <c r="C2415" s="32"/>
      <c r="E2415" s="32"/>
      <c r="F2415" s="32"/>
    </row>
    <row r="2416" spans="1:7" x14ac:dyDescent="0.25">
      <c r="A2416" s="36" t="s">
        <v>3833</v>
      </c>
      <c r="B2416" s="31" t="s">
        <v>3832</v>
      </c>
      <c r="C2416" s="32"/>
      <c r="D2416" s="31" t="s">
        <v>157</v>
      </c>
      <c r="E2416" s="37"/>
      <c r="F2416" s="37"/>
    </row>
    <row r="2417" spans="1:7" x14ac:dyDescent="0.25">
      <c r="A2417" s="36" t="s">
        <v>3835</v>
      </c>
      <c r="B2417" s="31" t="s">
        <v>3834</v>
      </c>
      <c r="C2417" s="32"/>
      <c r="D2417" s="31" t="s">
        <v>157</v>
      </c>
      <c r="E2417" s="37"/>
      <c r="F2417" s="37"/>
    </row>
    <row r="2418" spans="1:7" x14ac:dyDescent="0.25">
      <c r="A2418" s="36" t="s">
        <v>3837</v>
      </c>
      <c r="B2418" s="31" t="s">
        <v>3836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3838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3840</v>
      </c>
      <c r="B2420" s="31" t="s">
        <v>3839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3842</v>
      </c>
      <c r="B2421" s="31" t="s">
        <v>3841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3844</v>
      </c>
      <c r="B2422" s="31" t="s">
        <v>3843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3846</v>
      </c>
      <c r="B2423" s="31" t="s">
        <v>3845</v>
      </c>
      <c r="C2423" s="37"/>
      <c r="D2423" s="31" t="s">
        <v>157</v>
      </c>
      <c r="E2423" s="37"/>
      <c r="F2423" s="37"/>
    </row>
    <row r="2424" spans="1:7" x14ac:dyDescent="0.25">
      <c r="A2424" s="36" t="s">
        <v>3847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3849</v>
      </c>
      <c r="B2425" s="31" t="s">
        <v>3848</v>
      </c>
      <c r="C2425" s="37"/>
      <c r="D2425" s="31" t="s">
        <v>157</v>
      </c>
      <c r="E2425" s="37"/>
      <c r="F2425" s="37"/>
    </row>
    <row r="2426" spans="1:7" x14ac:dyDescent="0.25">
      <c r="A2426" s="36" t="s">
        <v>3850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3851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3853</v>
      </c>
      <c r="B2428" s="31" t="s">
        <v>3852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3855</v>
      </c>
      <c r="B2429" s="31" t="s">
        <v>3854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3857</v>
      </c>
      <c r="B2430" s="31" t="s">
        <v>3856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3859</v>
      </c>
      <c r="B2431" s="31" t="s">
        <v>3858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3860</v>
      </c>
      <c r="C2432" s="37"/>
      <c r="D2432" s="31" t="s">
        <v>157</v>
      </c>
      <c r="E2432" s="37"/>
      <c r="F2432" s="37"/>
    </row>
    <row r="2433" spans="1:7" x14ac:dyDescent="0.25">
      <c r="A2433" s="36" t="s">
        <v>3862</v>
      </c>
      <c r="B2433" s="31" t="s">
        <v>3861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3864</v>
      </c>
      <c r="B2434" s="31" t="s">
        <v>3863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3866</v>
      </c>
      <c r="B2435" s="31" t="s">
        <v>3865</v>
      </c>
      <c r="C2435" s="37"/>
      <c r="D2435" s="31" t="s">
        <v>157</v>
      </c>
      <c r="E2435" s="37"/>
      <c r="F2435" s="37"/>
    </row>
    <row r="2436" spans="1:7" x14ac:dyDescent="0.25">
      <c r="A2436" s="36" t="s">
        <v>3868</v>
      </c>
      <c r="B2436" s="31" t="s">
        <v>3867</v>
      </c>
      <c r="C2436" s="37"/>
      <c r="D2436" s="31" t="s">
        <v>157</v>
      </c>
      <c r="E2436" s="37"/>
      <c r="F2436" s="37"/>
    </row>
    <row r="2437" spans="1:7" x14ac:dyDescent="0.25">
      <c r="A2437" s="36" t="s">
        <v>3870</v>
      </c>
      <c r="B2437" s="31" t="s">
        <v>3869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3871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5242</v>
      </c>
      <c r="C2439" s="32"/>
      <c r="E2439" s="32"/>
      <c r="F2439" s="32"/>
    </row>
    <row r="2440" spans="1:7" x14ac:dyDescent="0.25">
      <c r="A2440" s="36" t="s">
        <v>3873</v>
      </c>
      <c r="B2440" s="31" t="s">
        <v>3872</v>
      </c>
      <c r="C2440" s="37"/>
      <c r="D2440" s="31" t="s">
        <v>157</v>
      </c>
      <c r="E2440" s="37"/>
      <c r="F2440" s="37"/>
    </row>
    <row r="2441" spans="1:7" x14ac:dyDescent="0.25">
      <c r="A2441" s="36" t="s">
        <v>3875</v>
      </c>
      <c r="B2441" s="31" t="s">
        <v>3874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3876</v>
      </c>
      <c r="B2442" s="31" t="s">
        <v>3874</v>
      </c>
      <c r="C2442" s="37"/>
      <c r="D2442" s="31" t="s">
        <v>157</v>
      </c>
      <c r="E2442" s="37"/>
      <c r="F2442" s="37"/>
    </row>
    <row r="2443" spans="1:7" x14ac:dyDescent="0.25">
      <c r="A2443" s="36" t="s">
        <v>3878</v>
      </c>
      <c r="B2443" s="31" t="s">
        <v>3877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3880</v>
      </c>
      <c r="B2444" s="31" t="s">
        <v>3879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3881</v>
      </c>
      <c r="B2445" s="32" t="s">
        <v>3882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3883</v>
      </c>
      <c r="B2446" s="31" t="s">
        <v>3882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3884</v>
      </c>
      <c r="B2447" s="32" t="s">
        <v>3885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3886</v>
      </c>
      <c r="B2448" s="31" t="s">
        <v>3885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5243</v>
      </c>
      <c r="C2449" s="32"/>
      <c r="E2449" s="32"/>
      <c r="F2449" s="32"/>
    </row>
    <row r="2450" spans="1:13" x14ac:dyDescent="0.25">
      <c r="A2450" s="36" t="s">
        <v>3888</v>
      </c>
      <c r="B2450" s="31" t="s">
        <v>3887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3889</v>
      </c>
      <c r="B2451" s="32" t="s">
        <v>3890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3891</v>
      </c>
      <c r="B2452" s="31" t="s">
        <v>3890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3893</v>
      </c>
      <c r="B2453" s="31" t="s">
        <v>3892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5244</v>
      </c>
      <c r="C2454" s="32"/>
      <c r="E2454" s="32"/>
      <c r="F2454" s="32"/>
    </row>
    <row r="2455" spans="1:13" x14ac:dyDescent="0.25">
      <c r="A2455" s="36" t="s">
        <v>3895</v>
      </c>
      <c r="B2455" s="31" t="s">
        <v>3894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3897</v>
      </c>
      <c r="B2456" s="31" t="s">
        <v>3896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3899</v>
      </c>
      <c r="B2457" s="31" t="s">
        <v>3898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3901</v>
      </c>
      <c r="B2458" s="31" t="s">
        <v>3900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3903</v>
      </c>
      <c r="B2459" s="31" t="s">
        <v>3902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3905</v>
      </c>
      <c r="B2460" s="31" t="s">
        <v>3904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3907</v>
      </c>
      <c r="B2461" s="31" t="s">
        <v>3906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3909</v>
      </c>
      <c r="B2462" s="31" t="s">
        <v>3908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3911</v>
      </c>
      <c r="B2463" s="31" t="s">
        <v>3910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3913</v>
      </c>
      <c r="B2464" s="31" t="s">
        <v>3912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5245</v>
      </c>
      <c r="C2465" s="32"/>
      <c r="E2465" s="32"/>
      <c r="F2465" s="32"/>
    </row>
    <row r="2466" spans="1:7" x14ac:dyDescent="0.25">
      <c r="A2466" s="36" t="s">
        <v>3915</v>
      </c>
      <c r="B2466" s="31" t="s">
        <v>3914</v>
      </c>
      <c r="C2466" s="32">
        <v>0</v>
      </c>
      <c r="D2466" s="31" t="s">
        <v>149</v>
      </c>
      <c r="E2466" s="37" t="s">
        <v>152</v>
      </c>
      <c r="F2466" s="37" t="s">
        <v>3372</v>
      </c>
    </row>
    <row r="2467" spans="1:7" x14ac:dyDescent="0.25">
      <c r="A2467" s="36" t="s">
        <v>3917</v>
      </c>
      <c r="B2467" s="31" t="s">
        <v>3916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3919</v>
      </c>
      <c r="B2468" s="31" t="s">
        <v>3918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3921</v>
      </c>
      <c r="B2469" s="31" t="s">
        <v>3920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5246</v>
      </c>
      <c r="C2470" s="32"/>
      <c r="E2470" s="32"/>
      <c r="F2470" s="32"/>
    </row>
    <row r="2471" spans="1:7" x14ac:dyDescent="0.25">
      <c r="A2471" s="36" t="s">
        <v>3922</v>
      </c>
      <c r="C2471" s="32"/>
      <c r="E2471" s="32"/>
      <c r="F2471" s="32"/>
    </row>
    <row r="2472" spans="1:7" x14ac:dyDescent="0.25">
      <c r="A2472" s="36" t="s">
        <v>3924</v>
      </c>
      <c r="B2472" s="31" t="s">
        <v>3923</v>
      </c>
      <c r="C2472" s="37">
        <v>10</v>
      </c>
      <c r="D2472" s="31" t="s">
        <v>149</v>
      </c>
      <c r="E2472" s="37" t="s">
        <v>147</v>
      </c>
      <c r="F2472" s="37" t="s">
        <v>3925</v>
      </c>
      <c r="G2472" s="31" t="s">
        <v>144</v>
      </c>
    </row>
    <row r="2473" spans="1:7" x14ac:dyDescent="0.25">
      <c r="A2473" s="36" t="s">
        <v>3927</v>
      </c>
      <c r="B2473" s="31" t="s">
        <v>3926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5247</v>
      </c>
      <c r="C2474" s="32"/>
      <c r="D2474" s="32"/>
      <c r="E2474" s="32"/>
      <c r="F2474" s="32"/>
    </row>
    <row r="2475" spans="1:7" x14ac:dyDescent="0.25">
      <c r="A2475" s="36" t="s">
        <v>3929</v>
      </c>
      <c r="B2475" s="31" t="s">
        <v>3928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3930</v>
      </c>
      <c r="C2476" s="37"/>
      <c r="E2476" s="37"/>
      <c r="F2476" s="37"/>
    </row>
    <row r="2477" spans="1:7" x14ac:dyDescent="0.25">
      <c r="A2477" s="36" t="s">
        <v>3932</v>
      </c>
      <c r="B2477" s="31" t="s">
        <v>3931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3934</v>
      </c>
      <c r="B2478" s="31" t="s">
        <v>3933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3936</v>
      </c>
      <c r="B2479" s="31" t="s">
        <v>3935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3938</v>
      </c>
      <c r="B2480" s="31" t="s">
        <v>3937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3941</v>
      </c>
      <c r="B2481" s="31" t="s">
        <v>3940</v>
      </c>
      <c r="C2481" s="37">
        <v>7</v>
      </c>
      <c r="D2481" s="31" t="s">
        <v>3939</v>
      </c>
      <c r="E2481" s="37" t="s">
        <v>147</v>
      </c>
      <c r="F2481" s="37" t="s">
        <v>222</v>
      </c>
    </row>
    <row r="2482" spans="1:7" ht="14.4" x14ac:dyDescent="0.3">
      <c r="A2482" s="60" t="s">
        <v>5248</v>
      </c>
      <c r="C2482" s="32"/>
      <c r="D2482" s="32"/>
      <c r="E2482" s="32"/>
      <c r="F2482" s="32"/>
    </row>
    <row r="2483" spans="1:7" x14ac:dyDescent="0.25">
      <c r="A2483" s="36" t="s">
        <v>3943</v>
      </c>
      <c r="B2483" s="31" t="s">
        <v>3942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5249</v>
      </c>
      <c r="C2484" s="32"/>
      <c r="E2484" s="32"/>
      <c r="F2484" s="32"/>
    </row>
    <row r="2485" spans="1:7" x14ac:dyDescent="0.25">
      <c r="A2485" s="36" t="s">
        <v>3945</v>
      </c>
      <c r="B2485" s="31" t="s">
        <v>3944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3947</v>
      </c>
      <c r="B2486" s="31" t="s">
        <v>3946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3949</v>
      </c>
      <c r="B2487" s="31" t="s">
        <v>3948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3951</v>
      </c>
      <c r="B2488" s="31" t="s">
        <v>3950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3953</v>
      </c>
      <c r="B2489" s="31" t="s">
        <v>3952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3955</v>
      </c>
      <c r="B2490" s="31" t="s">
        <v>3954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3956</v>
      </c>
      <c r="B2491" s="31" t="s">
        <v>3954</v>
      </c>
      <c r="C2491" s="37"/>
      <c r="D2491" s="31" t="s">
        <v>157</v>
      </c>
      <c r="E2491" s="37"/>
      <c r="F2491" s="37"/>
    </row>
    <row r="2492" spans="1:7" x14ac:dyDescent="0.25">
      <c r="A2492" s="37" t="s">
        <v>3958</v>
      </c>
      <c r="B2492" s="40" t="s">
        <v>3957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3960</v>
      </c>
      <c r="B2493" s="31" t="s">
        <v>3959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3961</v>
      </c>
      <c r="B2494" s="31" t="s">
        <v>3959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3962</v>
      </c>
      <c r="B2495" s="31" t="s">
        <v>3959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3964</v>
      </c>
      <c r="B2496" s="31" t="s">
        <v>3963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3966</v>
      </c>
      <c r="B2497" s="31" t="s">
        <v>3965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3968</v>
      </c>
      <c r="B2498" s="31" t="s">
        <v>3967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3970</v>
      </c>
      <c r="B2499" s="31" t="s">
        <v>3969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3972</v>
      </c>
      <c r="B2500" s="31" t="s">
        <v>3971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3974</v>
      </c>
      <c r="B2501" s="31" t="s">
        <v>3973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3976</v>
      </c>
      <c r="B2502" s="31" t="s">
        <v>3975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3978</v>
      </c>
      <c r="B2503" s="31" t="s">
        <v>3977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3980</v>
      </c>
      <c r="B2504" s="31" t="s">
        <v>3979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3982</v>
      </c>
      <c r="B2505" s="31" t="s">
        <v>3981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3984</v>
      </c>
      <c r="B2506" s="31" t="s">
        <v>3983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3986</v>
      </c>
      <c r="B2507" s="31" t="s">
        <v>3985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3988</v>
      </c>
      <c r="B2508" s="31" t="s">
        <v>3987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5250</v>
      </c>
    </row>
    <row r="2510" spans="1:7" x14ac:dyDescent="0.25">
      <c r="A2510" s="36" t="s">
        <v>3990</v>
      </c>
      <c r="B2510" s="31" t="s">
        <v>3989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3992</v>
      </c>
      <c r="B2511" s="31" t="s">
        <v>3991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5251</v>
      </c>
    </row>
    <row r="2513" spans="1:7" x14ac:dyDescent="0.25">
      <c r="A2513" s="36" t="s">
        <v>3994</v>
      </c>
      <c r="B2513" s="31" t="s">
        <v>3993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3996</v>
      </c>
      <c r="B2514" s="31" t="s">
        <v>3995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5252</v>
      </c>
    </row>
    <row r="2516" spans="1:7" x14ac:dyDescent="0.25">
      <c r="A2516" s="36" t="s">
        <v>3998</v>
      </c>
      <c r="B2516" s="31" t="s">
        <v>3997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3999</v>
      </c>
      <c r="B2517" s="31" t="s">
        <v>3997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4000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4002</v>
      </c>
      <c r="B2519" s="31" t="s">
        <v>4001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5253</v>
      </c>
    </row>
    <row r="2521" spans="1:7" x14ac:dyDescent="0.25">
      <c r="A2521" s="36" t="s">
        <v>4004</v>
      </c>
      <c r="B2521" s="31" t="s">
        <v>4003</v>
      </c>
      <c r="C2521" s="37">
        <v>6</v>
      </c>
      <c r="D2521" s="31" t="s">
        <v>149</v>
      </c>
      <c r="E2521" s="37" t="s">
        <v>147</v>
      </c>
      <c r="F2521" s="37" t="s">
        <v>4005</v>
      </c>
    </row>
    <row r="2522" spans="1:7" ht="14.4" x14ac:dyDescent="0.3">
      <c r="A2522" s="60" t="s">
        <v>5254</v>
      </c>
    </row>
    <row r="2523" spans="1:7" x14ac:dyDescent="0.25">
      <c r="A2523" s="36" t="s">
        <v>4007</v>
      </c>
      <c r="B2523" s="31" t="s">
        <v>4006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4009</v>
      </c>
      <c r="B2524" s="31" t="s">
        <v>4008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4011</v>
      </c>
      <c r="B2525" s="31" t="s">
        <v>4010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5255</v>
      </c>
    </row>
    <row r="2527" spans="1:7" x14ac:dyDescent="0.25">
      <c r="A2527" s="36" t="s">
        <v>4013</v>
      </c>
      <c r="B2527" s="31" t="s">
        <v>4012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4015</v>
      </c>
      <c r="B2528" s="31" t="s">
        <v>4014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5256</v>
      </c>
    </row>
    <row r="2530" spans="1:7" x14ac:dyDescent="0.25">
      <c r="A2530" s="36" t="s">
        <v>4016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4018</v>
      </c>
      <c r="B2531" s="31" t="s">
        <v>4017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5257</v>
      </c>
    </row>
    <row r="2533" spans="1:7" ht="14.4" x14ac:dyDescent="0.3">
      <c r="A2533" s="60" t="s">
        <v>5258</v>
      </c>
    </row>
    <row r="2534" spans="1:7" x14ac:dyDescent="0.25">
      <c r="A2534" s="36" t="s">
        <v>4020</v>
      </c>
      <c r="B2534" s="31" t="s">
        <v>4019</v>
      </c>
      <c r="C2534" s="37"/>
      <c r="D2534" s="31" t="s">
        <v>149</v>
      </c>
      <c r="E2534" s="37"/>
      <c r="F2534" s="37"/>
    </row>
    <row r="2535" spans="1:7" x14ac:dyDescent="0.25">
      <c r="A2535" s="36" t="s">
        <v>4022</v>
      </c>
      <c r="B2535" s="31" t="s">
        <v>4021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4024</v>
      </c>
      <c r="B2536" s="31" t="s">
        <v>4023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5259</v>
      </c>
    </row>
    <row r="2538" spans="1:7" x14ac:dyDescent="0.25">
      <c r="A2538" s="36" t="s">
        <v>4026</v>
      </c>
      <c r="B2538" s="31" t="s">
        <v>4025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5260</v>
      </c>
    </row>
    <row r="2540" spans="1:7" x14ac:dyDescent="0.25">
      <c r="A2540" s="36" t="s">
        <v>4027</v>
      </c>
      <c r="B2540" s="31" t="s">
        <v>2109</v>
      </c>
      <c r="C2540" s="37"/>
      <c r="D2540" s="31" t="s">
        <v>189</v>
      </c>
      <c r="E2540" s="37"/>
      <c r="F2540" s="37"/>
    </row>
    <row r="2541" spans="1:7" x14ac:dyDescent="0.25">
      <c r="A2541" s="36" t="s">
        <v>4029</v>
      </c>
      <c r="B2541" s="31" t="s">
        <v>4028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5261</v>
      </c>
    </row>
    <row r="2543" spans="1:7" x14ac:dyDescent="0.25">
      <c r="A2543" s="36" t="s">
        <v>4031</v>
      </c>
      <c r="B2543" s="31" t="s">
        <v>4030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5262</v>
      </c>
    </row>
    <row r="2545" spans="1:7" x14ac:dyDescent="0.25">
      <c r="A2545" s="36" t="s">
        <v>4033</v>
      </c>
      <c r="B2545" s="31" t="s">
        <v>4032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5263</v>
      </c>
    </row>
    <row r="2547" spans="1:7" x14ac:dyDescent="0.25">
      <c r="A2547" s="36" t="s">
        <v>4034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4036</v>
      </c>
      <c r="B2548" s="31" t="s">
        <v>4035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5264</v>
      </c>
    </row>
    <row r="2550" spans="1:7" x14ac:dyDescent="0.25">
      <c r="A2550" s="36" t="s">
        <v>4037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4039</v>
      </c>
      <c r="B2551" s="31" t="s">
        <v>4038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4041</v>
      </c>
      <c r="B2552" s="31" t="s">
        <v>4040</v>
      </c>
      <c r="C2552" s="37"/>
      <c r="D2552" s="31" t="s">
        <v>189</v>
      </c>
      <c r="E2552" s="37"/>
      <c r="F2552" s="37"/>
    </row>
    <row r="2553" spans="1:7" x14ac:dyDescent="0.25">
      <c r="A2553" s="36" t="s">
        <v>4043</v>
      </c>
      <c r="B2553" s="31" t="s">
        <v>4042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4045</v>
      </c>
      <c r="B2554" s="31" t="s">
        <v>4044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4046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4048</v>
      </c>
      <c r="B2556" s="31" t="s">
        <v>4047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4050</v>
      </c>
      <c r="B2557" s="31" t="s">
        <v>4049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4051</v>
      </c>
      <c r="B2558" s="31" t="s">
        <v>4049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4052</v>
      </c>
      <c r="B2559" s="31" t="s">
        <v>4049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5265</v>
      </c>
    </row>
    <row r="2561" spans="1:7" x14ac:dyDescent="0.25">
      <c r="A2561" s="36" t="s">
        <v>4054</v>
      </c>
      <c r="B2561" s="31" t="s">
        <v>4053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4056</v>
      </c>
      <c r="B2562" s="31" t="s">
        <v>4055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4058</v>
      </c>
      <c r="B2563" s="31" t="s">
        <v>4057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4059</v>
      </c>
      <c r="B2564" s="31" t="s">
        <v>4040</v>
      </c>
      <c r="C2564" s="37"/>
      <c r="D2564" s="31" t="s">
        <v>189</v>
      </c>
      <c r="E2564" s="37"/>
      <c r="F2564" s="37"/>
    </row>
    <row r="2565" spans="1:7" x14ac:dyDescent="0.25">
      <c r="A2565" s="36" t="s">
        <v>4060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5266</v>
      </c>
    </row>
    <row r="2567" spans="1:7" x14ac:dyDescent="0.25">
      <c r="A2567" s="36" t="s">
        <v>4062</v>
      </c>
      <c r="B2567" s="31" t="s">
        <v>4061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4064</v>
      </c>
      <c r="B2568" s="31" t="s">
        <v>4063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4066</v>
      </c>
      <c r="B2569" s="31" t="s">
        <v>4065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4068</v>
      </c>
      <c r="B2570" s="31" t="s">
        <v>4067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4070</v>
      </c>
      <c r="B2571" s="31" t="s">
        <v>4069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4072</v>
      </c>
      <c r="B2572" s="31" t="s">
        <v>4071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4074</v>
      </c>
      <c r="B2573" s="31" t="s">
        <v>4073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4076</v>
      </c>
      <c r="B2574" s="31" t="s">
        <v>4075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4078</v>
      </c>
      <c r="B2575" s="31" t="s">
        <v>4077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5267</v>
      </c>
    </row>
    <row r="2577" spans="1:7" x14ac:dyDescent="0.25">
      <c r="A2577" s="36" t="s">
        <v>4079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4081</v>
      </c>
      <c r="B2578" s="31" t="s">
        <v>4080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5268</v>
      </c>
    </row>
    <row r="2580" spans="1:7" ht="14.4" x14ac:dyDescent="0.3">
      <c r="A2580" s="60" t="s">
        <v>5269</v>
      </c>
    </row>
    <row r="2581" spans="1:7" x14ac:dyDescent="0.25">
      <c r="A2581" s="36" t="s">
        <v>4083</v>
      </c>
      <c r="B2581" s="31" t="s">
        <v>4082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4085</v>
      </c>
      <c r="B2582" s="31" t="s">
        <v>4084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4087</v>
      </c>
      <c r="B2583" s="31" t="s">
        <v>4086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5270</v>
      </c>
    </row>
    <row r="2585" spans="1:7" x14ac:dyDescent="0.25">
      <c r="A2585" s="36" t="s">
        <v>4089</v>
      </c>
      <c r="B2585" s="31" t="s">
        <v>4088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4091</v>
      </c>
      <c r="B2586" s="31" t="s">
        <v>4090</v>
      </c>
      <c r="C2586" s="37">
        <v>5</v>
      </c>
      <c r="D2586" s="31" t="s">
        <v>149</v>
      </c>
      <c r="E2586" s="37" t="s">
        <v>147</v>
      </c>
      <c r="F2586" s="37" t="s">
        <v>4005</v>
      </c>
    </row>
    <row r="2587" spans="1:7" ht="14.4" x14ac:dyDescent="0.3">
      <c r="A2587" s="60" t="s">
        <v>5271</v>
      </c>
    </row>
    <row r="2588" spans="1:7" x14ac:dyDescent="0.25">
      <c r="A2588" s="36" t="s">
        <v>4093</v>
      </c>
      <c r="B2588" s="31" t="s">
        <v>4092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4095</v>
      </c>
      <c r="B2589" s="31" t="s">
        <v>4094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4097</v>
      </c>
      <c r="B2590" s="31" t="s">
        <v>4096</v>
      </c>
      <c r="C2590" s="37"/>
      <c r="D2590" s="31" t="s">
        <v>149</v>
      </c>
      <c r="E2590" s="37"/>
      <c r="F2590" s="37"/>
    </row>
    <row r="2591" spans="1:7" x14ac:dyDescent="0.25">
      <c r="A2591" s="36" t="s">
        <v>4098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4100</v>
      </c>
      <c r="B2592" s="31" t="s">
        <v>4099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4102</v>
      </c>
      <c r="B2593" s="31" t="s">
        <v>4101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5272</v>
      </c>
    </row>
    <row r="2595" spans="1:7" x14ac:dyDescent="0.25">
      <c r="A2595" s="36" t="s">
        <v>4104</v>
      </c>
      <c r="B2595" s="31" t="s">
        <v>4103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5273</v>
      </c>
    </row>
    <row r="2597" spans="1:7" x14ac:dyDescent="0.25">
      <c r="A2597" s="36" t="s">
        <v>4106</v>
      </c>
      <c r="B2597" s="31" t="s">
        <v>4105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4108</v>
      </c>
      <c r="B2598" s="31" t="s">
        <v>4107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5274</v>
      </c>
    </row>
    <row r="2600" spans="1:7" x14ac:dyDescent="0.25">
      <c r="A2600" s="36" t="s">
        <v>4109</v>
      </c>
      <c r="C2600" s="37"/>
      <c r="D2600" s="31" t="s">
        <v>149</v>
      </c>
      <c r="E2600" s="37"/>
      <c r="F2600" s="37"/>
    </row>
    <row r="2601" spans="1:7" x14ac:dyDescent="0.25">
      <c r="A2601" s="36" t="s">
        <v>4111</v>
      </c>
      <c r="B2601" s="31" t="s">
        <v>4110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5275</v>
      </c>
    </row>
    <row r="2603" spans="1:7" x14ac:dyDescent="0.25">
      <c r="A2603" s="36" t="s">
        <v>4113</v>
      </c>
      <c r="B2603" s="31" t="s">
        <v>4112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4115</v>
      </c>
      <c r="B2604" s="31" t="s">
        <v>4114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4117</v>
      </c>
      <c r="B2605" s="31" t="s">
        <v>4116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4118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4119</v>
      </c>
      <c r="D2607" s="31" t="s">
        <v>189</v>
      </c>
      <c r="E2607" s="37"/>
      <c r="F2607" s="37"/>
    </row>
    <row r="2608" spans="1:7" x14ac:dyDescent="0.25">
      <c r="A2608" s="36" t="s">
        <v>4121</v>
      </c>
      <c r="B2608" s="31" t="s">
        <v>4120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5276</v>
      </c>
    </row>
    <row r="2610" spans="1:7" x14ac:dyDescent="0.25">
      <c r="A2610" s="36" t="s">
        <v>4123</v>
      </c>
      <c r="B2610" s="31" t="s">
        <v>4122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4125</v>
      </c>
      <c r="B2611" s="31" t="s">
        <v>4124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4126</v>
      </c>
      <c r="B2612" s="31" t="s">
        <v>4124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4127</v>
      </c>
      <c r="B2613" s="31" t="s">
        <v>4124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4129</v>
      </c>
      <c r="B2614" s="31" t="s">
        <v>4128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4131</v>
      </c>
      <c r="B2615" s="31" t="s">
        <v>4130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5277</v>
      </c>
    </row>
    <row r="2617" spans="1:7" x14ac:dyDescent="0.25">
      <c r="A2617" s="36" t="s">
        <v>4133</v>
      </c>
      <c r="B2617" s="31" t="s">
        <v>4132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5278</v>
      </c>
    </row>
    <row r="2619" spans="1:7" ht="14.4" x14ac:dyDescent="0.3">
      <c r="A2619" s="60" t="s">
        <v>5279</v>
      </c>
    </row>
    <row r="2620" spans="1:7" x14ac:dyDescent="0.25">
      <c r="A2620" s="36" t="s">
        <v>4135</v>
      </c>
      <c r="B2620" s="31" t="s">
        <v>4134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4137</v>
      </c>
      <c r="B2621" s="31" t="s">
        <v>4136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5280</v>
      </c>
    </row>
    <row r="2623" spans="1:7" x14ac:dyDescent="0.25">
      <c r="A2623" s="36" t="s">
        <v>4139</v>
      </c>
      <c r="B2623" s="31" t="s">
        <v>4138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4141</v>
      </c>
      <c r="B2624" s="31" t="s">
        <v>4140</v>
      </c>
      <c r="D2624" s="31" t="s">
        <v>149</v>
      </c>
      <c r="E2624" s="37"/>
      <c r="F2624" s="37"/>
    </row>
    <row r="2625" spans="1:7" x14ac:dyDescent="0.25">
      <c r="A2625" s="36" t="s">
        <v>4143</v>
      </c>
      <c r="B2625" s="31" t="s">
        <v>4142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4144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4146</v>
      </c>
      <c r="B2627" s="31" t="s">
        <v>4145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4148</v>
      </c>
      <c r="B2628" s="31" t="s">
        <v>4147</v>
      </c>
      <c r="D2628" s="31" t="s">
        <v>149</v>
      </c>
      <c r="E2628" s="37"/>
      <c r="F2628" s="37"/>
    </row>
    <row r="2629" spans="1:7" x14ac:dyDescent="0.25">
      <c r="A2629" s="36" t="s">
        <v>4149</v>
      </c>
      <c r="D2629" s="31" t="s">
        <v>149</v>
      </c>
      <c r="E2629" s="37"/>
      <c r="F2629" s="37"/>
    </row>
    <row r="2630" spans="1:7" x14ac:dyDescent="0.25">
      <c r="A2630" s="36" t="s">
        <v>4151</v>
      </c>
      <c r="B2630" s="31" t="s">
        <v>4150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4152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4154</v>
      </c>
      <c r="B2632" s="31" t="s">
        <v>4153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4156</v>
      </c>
      <c r="B2633" s="31" t="s">
        <v>4155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4158</v>
      </c>
      <c r="B2634" s="31" t="s">
        <v>4157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4160</v>
      </c>
      <c r="B2635" s="31" t="s">
        <v>4159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5281</v>
      </c>
    </row>
    <row r="2637" spans="1:7" x14ac:dyDescent="0.25">
      <c r="A2637" s="36" t="s">
        <v>4162</v>
      </c>
      <c r="B2637" s="31" t="s">
        <v>4161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4163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4165</v>
      </c>
      <c r="B2639" s="31" t="s">
        <v>4164</v>
      </c>
      <c r="D2639" s="31" t="s">
        <v>149</v>
      </c>
      <c r="E2639" s="37"/>
      <c r="F2639" s="37"/>
    </row>
    <row r="2640" spans="1:7" x14ac:dyDescent="0.25">
      <c r="A2640" s="36" t="s">
        <v>4167</v>
      </c>
      <c r="B2640" s="31" t="s">
        <v>4166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4168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4170</v>
      </c>
      <c r="B2642" s="31" t="s">
        <v>4169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5282</v>
      </c>
    </row>
    <row r="2644" spans="1:6" x14ac:dyDescent="0.25">
      <c r="A2644" s="36" t="s">
        <v>4172</v>
      </c>
      <c r="B2644" s="31" t="s">
        <v>4171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5283</v>
      </c>
    </row>
    <row r="2646" spans="1:6" x14ac:dyDescent="0.25">
      <c r="A2646" s="36" t="s">
        <v>4174</v>
      </c>
      <c r="B2646" s="31" t="s">
        <v>4173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4176</v>
      </c>
      <c r="B2647" s="31" t="s">
        <v>4175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4178</v>
      </c>
      <c r="B2648" s="31" t="s">
        <v>4177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5284</v>
      </c>
    </row>
    <row r="2650" spans="1:6" x14ac:dyDescent="0.25">
      <c r="A2650" s="36" t="s">
        <v>4180</v>
      </c>
      <c r="B2650" s="31" t="s">
        <v>4179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4182</v>
      </c>
      <c r="B2651" s="31" t="s">
        <v>4181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4183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4185</v>
      </c>
      <c r="B2653" s="31" t="s">
        <v>4184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4187</v>
      </c>
      <c r="B2654" s="31" t="s">
        <v>4186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5285</v>
      </c>
    </row>
    <row r="2656" spans="1:6" ht="14.4" x14ac:dyDescent="0.3">
      <c r="A2656" s="60" t="s">
        <v>5286</v>
      </c>
    </row>
    <row r="2657" spans="1:6" x14ac:dyDescent="0.25">
      <c r="A2657" s="36" t="s">
        <v>4189</v>
      </c>
      <c r="B2657" s="31" t="s">
        <v>4188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4191</v>
      </c>
      <c r="B2658" s="31" t="s">
        <v>4190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4193</v>
      </c>
      <c r="B2659" s="31" t="s">
        <v>4192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4195</v>
      </c>
      <c r="B2660" s="31" t="s">
        <v>4194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4197</v>
      </c>
      <c r="B2661" s="31" t="s">
        <v>4196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5287</v>
      </c>
    </row>
    <row r="2663" spans="1:6" x14ac:dyDescent="0.25">
      <c r="A2663" s="36" t="s">
        <v>4199</v>
      </c>
      <c r="B2663" s="31" t="s">
        <v>4198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4201</v>
      </c>
      <c r="B2664" s="31" t="s">
        <v>4200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4203</v>
      </c>
      <c r="B2665" s="31" t="s">
        <v>4202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4204</v>
      </c>
      <c r="D2666" s="31" t="s">
        <v>149</v>
      </c>
      <c r="E2666" s="37"/>
      <c r="F2666" s="37"/>
    </row>
    <row r="2667" spans="1:6" x14ac:dyDescent="0.25">
      <c r="A2667" s="36" t="s">
        <v>4206</v>
      </c>
      <c r="B2667" s="31" t="s">
        <v>4205</v>
      </c>
      <c r="D2667" s="31" t="s">
        <v>149</v>
      </c>
      <c r="E2667" s="37"/>
      <c r="F2667" s="37"/>
    </row>
    <row r="2668" spans="1:6" x14ac:dyDescent="0.25">
      <c r="A2668" s="36" t="s">
        <v>4208</v>
      </c>
      <c r="B2668" s="31" t="s">
        <v>4207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5288</v>
      </c>
    </row>
    <row r="2670" spans="1:6" x14ac:dyDescent="0.25">
      <c r="A2670" s="36" t="s">
        <v>4210</v>
      </c>
      <c r="B2670" s="31" t="s">
        <v>4209</v>
      </c>
      <c r="D2670" s="31" t="s">
        <v>149</v>
      </c>
      <c r="E2670" s="37"/>
      <c r="F2670" s="37"/>
    </row>
    <row r="2671" spans="1:6" x14ac:dyDescent="0.25">
      <c r="A2671" s="36" t="s">
        <v>4212</v>
      </c>
      <c r="B2671" s="31" t="s">
        <v>4211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4213</v>
      </c>
      <c r="B2672" s="31" t="s">
        <v>4211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4214</v>
      </c>
      <c r="B2673" s="31" t="s">
        <v>4211</v>
      </c>
      <c r="C2673" s="37"/>
      <c r="D2673" s="31" t="s">
        <v>149</v>
      </c>
      <c r="E2673" s="37"/>
      <c r="F2673" s="37"/>
    </row>
    <row r="2674" spans="1:7" x14ac:dyDescent="0.25">
      <c r="A2674" s="36" t="s">
        <v>5435</v>
      </c>
      <c r="B2674" s="31" t="s">
        <v>4215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4216</v>
      </c>
      <c r="B2675" s="31" t="s">
        <v>4215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4217</v>
      </c>
      <c r="B2676" s="31" t="s">
        <v>4215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4219</v>
      </c>
      <c r="B2677" s="31" t="s">
        <v>4218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4221</v>
      </c>
      <c r="B2678" s="31" t="s">
        <v>4220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4223</v>
      </c>
      <c r="B2679" s="31" t="s">
        <v>4222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4225</v>
      </c>
      <c r="B2680" s="31" t="s">
        <v>4224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4227</v>
      </c>
      <c r="B2681" s="31" t="s">
        <v>4226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4229</v>
      </c>
      <c r="B2682" s="31" t="s">
        <v>4228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4231</v>
      </c>
      <c r="B2683" s="31" t="s">
        <v>4230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4232</v>
      </c>
      <c r="B2684" s="31" t="s">
        <v>4230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4233</v>
      </c>
      <c r="B2685" s="31" t="s">
        <v>4230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4235</v>
      </c>
      <c r="B2686" s="31" t="s">
        <v>4234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4237</v>
      </c>
      <c r="B2687" s="31" t="s">
        <v>4236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4239</v>
      </c>
      <c r="B2688" s="31" t="s">
        <v>4238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4240</v>
      </c>
      <c r="B2689" s="31" t="s">
        <v>4238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4241</v>
      </c>
      <c r="B2690" s="31" t="s">
        <v>4238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4243</v>
      </c>
      <c r="B2691" s="31" t="s">
        <v>4242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4245</v>
      </c>
      <c r="B2692" s="31" t="s">
        <v>4244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4246</v>
      </c>
      <c r="B2693" s="31" t="s">
        <v>4244</v>
      </c>
      <c r="C2693" s="37"/>
      <c r="D2693" s="31" t="s">
        <v>149</v>
      </c>
      <c r="E2693" s="37"/>
      <c r="F2693" s="37"/>
    </row>
    <row r="2694" spans="1:6" x14ac:dyDescent="0.25">
      <c r="A2694" s="36" t="s">
        <v>4247</v>
      </c>
      <c r="B2694" s="31" t="s">
        <v>4244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5289</v>
      </c>
    </row>
    <row r="2696" spans="1:6" x14ac:dyDescent="0.25">
      <c r="A2696" s="36" t="s">
        <v>4249</v>
      </c>
      <c r="B2696" s="31" t="s">
        <v>4248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4250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4252</v>
      </c>
      <c r="B2698" s="31" t="s">
        <v>4251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4254</v>
      </c>
      <c r="B2699" s="31" t="s">
        <v>4253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4256</v>
      </c>
      <c r="B2700" s="31" t="s">
        <v>4255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4257</v>
      </c>
      <c r="B2701" s="31" t="s">
        <v>4255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4258</v>
      </c>
      <c r="B2702" s="31" t="s">
        <v>4255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4260</v>
      </c>
      <c r="B2703" s="31" t="s">
        <v>4259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4262</v>
      </c>
      <c r="B2704" s="31" t="s">
        <v>4261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5290</v>
      </c>
    </row>
    <row r="2706" spans="1:6" x14ac:dyDescent="0.25">
      <c r="A2706" s="36" t="s">
        <v>4264</v>
      </c>
      <c r="B2706" s="31" t="s">
        <v>4263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5291</v>
      </c>
    </row>
    <row r="2708" spans="1:6" x14ac:dyDescent="0.25">
      <c r="A2708" s="36" t="s">
        <v>4266</v>
      </c>
      <c r="B2708" s="31" t="s">
        <v>4265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4268</v>
      </c>
      <c r="B2709" s="31" t="s">
        <v>4267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4270</v>
      </c>
      <c r="B2710" s="31" t="s">
        <v>4269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5292</v>
      </c>
    </row>
    <row r="2712" spans="1:6" x14ac:dyDescent="0.25">
      <c r="A2712" s="36" t="s">
        <v>4272</v>
      </c>
      <c r="B2712" s="31" t="s">
        <v>4271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5293</v>
      </c>
    </row>
    <row r="2714" spans="1:6" x14ac:dyDescent="0.25">
      <c r="A2714" s="36" t="s">
        <v>4274</v>
      </c>
      <c r="B2714" s="31" t="s">
        <v>4273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4276</v>
      </c>
      <c r="B2715" s="31" t="s">
        <v>4275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4278</v>
      </c>
      <c r="B2716" s="31" t="s">
        <v>4277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4280</v>
      </c>
      <c r="B2717" s="31" t="s">
        <v>4279</v>
      </c>
      <c r="C2717" s="37"/>
      <c r="D2717" s="31" t="s">
        <v>149</v>
      </c>
      <c r="E2717" s="37"/>
      <c r="F2717" s="37"/>
    </row>
    <row r="2718" spans="1:6" x14ac:dyDescent="0.25">
      <c r="A2718" s="36" t="s">
        <v>4282</v>
      </c>
      <c r="B2718" s="31" t="s">
        <v>4281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4284</v>
      </c>
      <c r="B2719" s="31" t="s">
        <v>4283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4286</v>
      </c>
      <c r="B2720" s="31" t="s">
        <v>4285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4288</v>
      </c>
      <c r="B2721" s="31" t="s">
        <v>4287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5294</v>
      </c>
    </row>
    <row r="2723" spans="1:6" x14ac:dyDescent="0.25">
      <c r="A2723" s="36" t="s">
        <v>4290</v>
      </c>
      <c r="B2723" s="31" t="s">
        <v>4289</v>
      </c>
      <c r="C2723" s="37"/>
      <c r="D2723" s="31" t="s">
        <v>189</v>
      </c>
      <c r="E2723" s="37"/>
      <c r="F2723" s="37"/>
    </row>
    <row r="2724" spans="1:6" x14ac:dyDescent="0.25">
      <c r="A2724" s="36" t="s">
        <v>4292</v>
      </c>
      <c r="B2724" s="31" t="s">
        <v>4291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5295</v>
      </c>
    </row>
    <row r="2726" spans="1:6" x14ac:dyDescent="0.25">
      <c r="A2726" s="36" t="s">
        <v>4294</v>
      </c>
      <c r="B2726" s="31" t="s">
        <v>4293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5296</v>
      </c>
    </row>
    <row r="2728" spans="1:6" x14ac:dyDescent="0.25">
      <c r="A2728" s="36" t="s">
        <v>4296</v>
      </c>
      <c r="B2728" s="31" t="s">
        <v>4295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5297</v>
      </c>
    </row>
    <row r="2730" spans="1:6" x14ac:dyDescent="0.25">
      <c r="A2730" s="36" t="s">
        <v>4298</v>
      </c>
      <c r="B2730" s="31" t="s">
        <v>4297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5298</v>
      </c>
    </row>
    <row r="2732" spans="1:6" x14ac:dyDescent="0.25">
      <c r="A2732" s="36" t="s">
        <v>4300</v>
      </c>
      <c r="B2732" s="31" t="s">
        <v>4299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4302</v>
      </c>
      <c r="B2733" s="31" t="s">
        <v>4301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5299</v>
      </c>
    </row>
    <row r="2735" spans="1:6" x14ac:dyDescent="0.25">
      <c r="A2735" s="36" t="s">
        <v>4304</v>
      </c>
      <c r="B2735" s="31" t="s">
        <v>4303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4305</v>
      </c>
      <c r="B2736" s="31" t="s">
        <v>4303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4306</v>
      </c>
      <c r="B2737" s="31" t="s">
        <v>4303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5300</v>
      </c>
    </row>
    <row r="2739" spans="1:7" x14ac:dyDescent="0.25">
      <c r="A2739" s="36" t="s">
        <v>4307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4309</v>
      </c>
      <c r="B2740" s="31" t="s">
        <v>4308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4310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4312</v>
      </c>
      <c r="B2742" s="31" t="s">
        <v>4311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4314</v>
      </c>
      <c r="B2743" s="31" t="s">
        <v>4313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4316</v>
      </c>
      <c r="B2744" s="31" t="s">
        <v>4315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4317</v>
      </c>
      <c r="B2745" s="31" t="s">
        <v>4315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4318</v>
      </c>
      <c r="B2746" s="31" t="s">
        <v>4315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4320</v>
      </c>
      <c r="B2747" s="31" t="s">
        <v>4319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4322</v>
      </c>
      <c r="B2748" s="31" t="s">
        <v>4321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5301</v>
      </c>
    </row>
    <row r="2750" spans="1:7" x14ac:dyDescent="0.25">
      <c r="A2750" s="36" t="s">
        <v>4324</v>
      </c>
      <c r="B2750" s="31" t="s">
        <v>4323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5302</v>
      </c>
    </row>
    <row r="2752" spans="1:7" x14ac:dyDescent="0.25">
      <c r="A2752" s="36" t="s">
        <v>4325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4327</v>
      </c>
      <c r="B2753" s="31" t="s">
        <v>4326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4329</v>
      </c>
      <c r="B2754" s="31" t="s">
        <v>4328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4331</v>
      </c>
      <c r="B2755" s="31" t="s">
        <v>4330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4333</v>
      </c>
      <c r="B2756" s="31" t="s">
        <v>4332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5303</v>
      </c>
    </row>
    <row r="2758" spans="1:6" x14ac:dyDescent="0.25">
      <c r="A2758" s="36" t="s">
        <v>4334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4336</v>
      </c>
      <c r="B2759" s="31" t="s">
        <v>4335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4338</v>
      </c>
      <c r="B2760" s="31" t="s">
        <v>4337</v>
      </c>
      <c r="C2760" s="37"/>
      <c r="D2760" s="31" t="s">
        <v>149</v>
      </c>
      <c r="E2760" s="37"/>
      <c r="F2760" s="37"/>
    </row>
    <row r="2761" spans="1:6" x14ac:dyDescent="0.25">
      <c r="A2761" s="36" t="s">
        <v>4340</v>
      </c>
      <c r="B2761" s="31" t="s">
        <v>4339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4341</v>
      </c>
      <c r="B2762" s="31" t="s">
        <v>4339</v>
      </c>
      <c r="C2762" s="37"/>
      <c r="D2762" s="31" t="s">
        <v>149</v>
      </c>
      <c r="E2762" s="37"/>
      <c r="F2762" s="37"/>
    </row>
    <row r="2763" spans="1:6" x14ac:dyDescent="0.25">
      <c r="A2763" s="36" t="s">
        <v>4342</v>
      </c>
      <c r="B2763" s="31" t="s">
        <v>4339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5304</v>
      </c>
    </row>
    <row r="2765" spans="1:6" x14ac:dyDescent="0.25">
      <c r="A2765" s="36" t="s">
        <v>4344</v>
      </c>
      <c r="B2765" s="31" t="s">
        <v>4343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5305</v>
      </c>
    </row>
    <row r="2767" spans="1:6" x14ac:dyDescent="0.25">
      <c r="A2767" s="36" t="s">
        <v>4346</v>
      </c>
      <c r="B2767" s="31" t="s">
        <v>4345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4348</v>
      </c>
      <c r="B2768" s="31" t="s">
        <v>4347</v>
      </c>
      <c r="C2768" s="37"/>
      <c r="D2768" s="31" t="s">
        <v>149</v>
      </c>
      <c r="E2768" s="37"/>
      <c r="F2768" s="37"/>
    </row>
    <row r="2769" spans="1:7" x14ac:dyDescent="0.25">
      <c r="A2769" s="36" t="s">
        <v>4349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4351</v>
      </c>
      <c r="B2770" s="31" t="s">
        <v>4350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4353</v>
      </c>
      <c r="B2771" s="31" t="s">
        <v>4352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4355</v>
      </c>
      <c r="B2772" s="31" t="s">
        <v>4354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4357</v>
      </c>
      <c r="B2773" s="31" t="s">
        <v>4356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4358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4360</v>
      </c>
      <c r="B2775" s="31" t="s">
        <v>4359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4362</v>
      </c>
      <c r="B2776" s="31" t="s">
        <v>4361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5306</v>
      </c>
    </row>
    <row r="2778" spans="1:7" x14ac:dyDescent="0.25">
      <c r="A2778" s="36" t="s">
        <v>4364</v>
      </c>
      <c r="B2778" s="31" t="s">
        <v>4363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4366</v>
      </c>
      <c r="B2779" s="31" t="s">
        <v>4365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5307</v>
      </c>
    </row>
    <row r="2781" spans="1:7" x14ac:dyDescent="0.25">
      <c r="A2781" s="36" t="s">
        <v>4367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4369</v>
      </c>
      <c r="B2782" s="31" t="s">
        <v>4368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5308</v>
      </c>
    </row>
    <row r="2784" spans="1:7" x14ac:dyDescent="0.25">
      <c r="A2784" s="36" t="s">
        <v>4371</v>
      </c>
      <c r="B2784" s="31" t="s">
        <v>4370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4372</v>
      </c>
      <c r="B2785" s="31" t="s">
        <v>4370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4373</v>
      </c>
      <c r="B2786" s="31" t="s">
        <v>4370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4375</v>
      </c>
      <c r="B2787" s="31" t="s">
        <v>4374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5309</v>
      </c>
    </row>
    <row r="2789" spans="1:7" x14ac:dyDescent="0.25">
      <c r="A2789" s="36" t="s">
        <v>4377</v>
      </c>
      <c r="B2789" s="31" t="s">
        <v>4376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4379</v>
      </c>
      <c r="B2790" s="31" t="s">
        <v>4378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5310</v>
      </c>
    </row>
    <row r="2792" spans="1:7" x14ac:dyDescent="0.25">
      <c r="A2792" s="36" t="s">
        <v>4380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4382</v>
      </c>
      <c r="B2793" s="31" t="s">
        <v>4381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5311</v>
      </c>
    </row>
    <row r="2795" spans="1:7" ht="14.4" x14ac:dyDescent="0.3">
      <c r="A2795" s="60" t="s">
        <v>5312</v>
      </c>
    </row>
    <row r="2796" spans="1:7" x14ac:dyDescent="0.25">
      <c r="A2796" s="36" t="s">
        <v>4384</v>
      </c>
      <c r="B2796" s="31" t="s">
        <v>4383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4386</v>
      </c>
      <c r="B2797" s="31" t="s">
        <v>4385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4388</v>
      </c>
      <c r="B2798" s="31" t="s">
        <v>4387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5313</v>
      </c>
    </row>
    <row r="2800" spans="1:7" x14ac:dyDescent="0.25">
      <c r="A2800" s="36" t="s">
        <v>4390</v>
      </c>
      <c r="B2800" s="31" t="s">
        <v>4389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4392</v>
      </c>
      <c r="B2801" s="31" t="s">
        <v>4391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4394</v>
      </c>
      <c r="B2802" s="31" t="s">
        <v>4393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4396</v>
      </c>
      <c r="B2803" s="31" t="s">
        <v>4395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4397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4399</v>
      </c>
      <c r="B2805" s="31" t="s">
        <v>4398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4401</v>
      </c>
      <c r="B2806" s="31" t="s">
        <v>4400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4402</v>
      </c>
      <c r="B2807" s="31" t="s">
        <v>4400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4403</v>
      </c>
      <c r="B2808" s="31" t="s">
        <v>4400</v>
      </c>
      <c r="D2808" s="31" t="s">
        <v>149</v>
      </c>
      <c r="E2808" s="37"/>
      <c r="F2808" s="37"/>
    </row>
    <row r="2809" spans="1:7" x14ac:dyDescent="0.25">
      <c r="A2809" s="36" t="s">
        <v>4405</v>
      </c>
      <c r="B2809" s="31" t="s">
        <v>4404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4407</v>
      </c>
      <c r="B2810" s="31" t="s">
        <v>4406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4409</v>
      </c>
      <c r="B2811" s="31" t="s">
        <v>4408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4411</v>
      </c>
      <c r="B2812" s="31" t="s">
        <v>4410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4413</v>
      </c>
      <c r="B2813" s="31" t="s">
        <v>4412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4414</v>
      </c>
      <c r="B2814" s="31" t="s">
        <v>4412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4416</v>
      </c>
      <c r="B2815" s="31" t="s">
        <v>4415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4418</v>
      </c>
      <c r="B2816" s="31" t="s">
        <v>4417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4419</v>
      </c>
      <c r="C2817" s="37"/>
      <c r="D2817" s="31" t="s">
        <v>149</v>
      </c>
      <c r="E2817" s="37"/>
      <c r="F2817" s="37"/>
    </row>
    <row r="2818" spans="1:7" x14ac:dyDescent="0.25">
      <c r="A2818" s="36" t="s">
        <v>4421</v>
      </c>
      <c r="B2818" s="31" t="s">
        <v>4420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4422</v>
      </c>
      <c r="B2819" s="31" t="s">
        <v>4420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4424</v>
      </c>
      <c r="B2820" s="31" t="s">
        <v>4423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4426</v>
      </c>
      <c r="B2821" s="31" t="s">
        <v>4425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4428</v>
      </c>
      <c r="B2822" s="31" t="s">
        <v>4427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4429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4431</v>
      </c>
      <c r="B2824" s="31" t="s">
        <v>4430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4433</v>
      </c>
      <c r="B2825" s="31" t="s">
        <v>4432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4435</v>
      </c>
      <c r="B2826" s="31" t="s">
        <v>4434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4436</v>
      </c>
      <c r="B2827" s="31" t="s">
        <v>4434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4437</v>
      </c>
      <c r="B2828" s="31" t="s">
        <v>4434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4439</v>
      </c>
      <c r="B2829" s="31" t="s">
        <v>4438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4441</v>
      </c>
      <c r="B2830" s="31" t="s">
        <v>4440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4442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4444</v>
      </c>
      <c r="B2832" s="31" t="s">
        <v>4443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4446</v>
      </c>
      <c r="B2833" s="31" t="s">
        <v>4445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4448</v>
      </c>
      <c r="B2834" s="31" t="s">
        <v>4447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5314</v>
      </c>
    </row>
    <row r="2836" spans="1:7" x14ac:dyDescent="0.25">
      <c r="A2836" s="36" t="s">
        <v>4450</v>
      </c>
      <c r="B2836" s="31" t="s">
        <v>4449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4452</v>
      </c>
      <c r="B2837" s="31" t="s">
        <v>4451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4454</v>
      </c>
      <c r="B2838" s="31" t="s">
        <v>4453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4456</v>
      </c>
      <c r="B2839" s="31" t="s">
        <v>4455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5315</v>
      </c>
    </row>
    <row r="2841" spans="1:7" x14ac:dyDescent="0.25">
      <c r="A2841" s="36" t="s">
        <v>4458</v>
      </c>
      <c r="B2841" s="31" t="s">
        <v>4457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5316</v>
      </c>
    </row>
    <row r="2843" spans="1:7" x14ac:dyDescent="0.25">
      <c r="A2843" s="36" t="s">
        <v>4460</v>
      </c>
      <c r="B2843" s="31" t="s">
        <v>4459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5317</v>
      </c>
    </row>
    <row r="2845" spans="1:7" x14ac:dyDescent="0.25">
      <c r="A2845" s="36" t="s">
        <v>4462</v>
      </c>
      <c r="B2845" s="31" t="s">
        <v>4461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5318</v>
      </c>
    </row>
    <row r="2847" spans="1:7" x14ac:dyDescent="0.25">
      <c r="A2847" s="36" t="s">
        <v>4464</v>
      </c>
      <c r="B2847" s="31" t="s">
        <v>4463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4466</v>
      </c>
      <c r="B2848" s="31" t="s">
        <v>4465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4468</v>
      </c>
      <c r="B2849" s="31" t="s">
        <v>4467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5319</v>
      </c>
    </row>
    <row r="2851" spans="1:7" x14ac:dyDescent="0.25">
      <c r="A2851" s="36" t="s">
        <v>4470</v>
      </c>
      <c r="B2851" s="31" t="s">
        <v>4469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5320</v>
      </c>
    </row>
    <row r="2853" spans="1:7" x14ac:dyDescent="0.25">
      <c r="A2853" s="36" t="s">
        <v>4472</v>
      </c>
      <c r="B2853" s="31" t="s">
        <v>4471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5321</v>
      </c>
    </row>
    <row r="2855" spans="1:7" ht="14.4" x14ac:dyDescent="0.3">
      <c r="A2855" s="60" t="s">
        <v>5322</v>
      </c>
    </row>
    <row r="2856" spans="1:7" x14ac:dyDescent="0.25">
      <c r="A2856" s="36" t="s">
        <v>4474</v>
      </c>
      <c r="B2856" s="31" t="s">
        <v>4473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4476</v>
      </c>
      <c r="B2857" s="31" t="s">
        <v>4475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4477</v>
      </c>
      <c r="B2858" s="31" t="s">
        <v>4475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4478</v>
      </c>
      <c r="B2859" s="31" t="s">
        <v>4475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5323</v>
      </c>
    </row>
    <row r="2861" spans="1:7" x14ac:dyDescent="0.25">
      <c r="A2861" s="36" t="s">
        <v>4480</v>
      </c>
      <c r="B2861" s="31" t="s">
        <v>4479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4482</v>
      </c>
      <c r="B2862" s="31" t="s">
        <v>4481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4484</v>
      </c>
      <c r="B2863" s="31" t="s">
        <v>4483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5324</v>
      </c>
    </row>
    <row r="2865" spans="1:7" x14ac:dyDescent="0.25">
      <c r="A2865" s="36" t="s">
        <v>4486</v>
      </c>
      <c r="B2865" s="31" t="s">
        <v>4485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4488</v>
      </c>
      <c r="B2866" s="31" t="s">
        <v>4487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4490</v>
      </c>
      <c r="B2867" s="31" t="s">
        <v>4489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5325</v>
      </c>
    </row>
    <row r="2869" spans="1:7" x14ac:dyDescent="0.25">
      <c r="A2869" s="36" t="s">
        <v>4491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4493</v>
      </c>
      <c r="B2870" s="31" t="s">
        <v>4492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5326</v>
      </c>
    </row>
    <row r="2872" spans="1:7" x14ac:dyDescent="0.25">
      <c r="A2872" s="36" t="s">
        <v>4495</v>
      </c>
      <c r="B2872" s="31" t="s">
        <v>4494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5327</v>
      </c>
    </row>
    <row r="2874" spans="1:7" x14ac:dyDescent="0.25">
      <c r="A2874" s="36" t="s">
        <v>4497</v>
      </c>
      <c r="B2874" s="31" t="s">
        <v>4496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5328</v>
      </c>
    </row>
    <row r="2876" spans="1:7" x14ac:dyDescent="0.25">
      <c r="A2876" s="37" t="s">
        <v>4499</v>
      </c>
      <c r="B2876" s="40" t="s">
        <v>4498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5329</v>
      </c>
    </row>
    <row r="2878" spans="1:7" x14ac:dyDescent="0.25">
      <c r="A2878" s="36" t="s">
        <v>4501</v>
      </c>
      <c r="B2878" s="31" t="s">
        <v>4500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5330</v>
      </c>
    </row>
    <row r="2880" spans="1:7" x14ac:dyDescent="0.25">
      <c r="A2880" s="36" t="s">
        <v>4503</v>
      </c>
      <c r="B2880" s="31" t="s">
        <v>4502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5331</v>
      </c>
    </row>
    <row r="2882" spans="1:7" x14ac:dyDescent="0.25">
      <c r="A2882" s="36" t="s">
        <v>4505</v>
      </c>
      <c r="B2882" s="31" t="s">
        <v>4504</v>
      </c>
      <c r="C2882" s="37"/>
      <c r="D2882" s="31" t="s">
        <v>1299</v>
      </c>
      <c r="E2882" s="37"/>
      <c r="F2882" s="37"/>
    </row>
    <row r="2883" spans="1:7" x14ac:dyDescent="0.25">
      <c r="A2883" s="36" t="s">
        <v>4506</v>
      </c>
      <c r="B2883" s="31" t="s">
        <v>4504</v>
      </c>
      <c r="C2883" s="37"/>
      <c r="D2883" s="31" t="s">
        <v>1291</v>
      </c>
      <c r="E2883" s="37"/>
      <c r="F2883" s="37"/>
    </row>
    <row r="2884" spans="1:7" x14ac:dyDescent="0.25">
      <c r="A2884" s="36" t="s">
        <v>4507</v>
      </c>
      <c r="B2884" s="31" t="s">
        <v>4504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5332</v>
      </c>
    </row>
    <row r="2886" spans="1:7" x14ac:dyDescent="0.25">
      <c r="A2886" s="36" t="s">
        <v>4509</v>
      </c>
      <c r="B2886" s="31" t="s">
        <v>4508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5333</v>
      </c>
    </row>
    <row r="2888" spans="1:7" x14ac:dyDescent="0.25">
      <c r="A2888" s="36" t="s">
        <v>4511</v>
      </c>
      <c r="B2888" s="31" t="s">
        <v>4510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4512</v>
      </c>
      <c r="B2889" s="31" t="s">
        <v>4510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4513</v>
      </c>
      <c r="B2890" s="31" t="s">
        <v>4510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5334</v>
      </c>
    </row>
    <row r="2892" spans="1:7" x14ac:dyDescent="0.25">
      <c r="A2892" s="36" t="s">
        <v>4514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4515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4517</v>
      </c>
      <c r="B2894" s="31" t="s">
        <v>4516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5335</v>
      </c>
    </row>
    <row r="2896" spans="1:7" x14ac:dyDescent="0.25">
      <c r="A2896" s="36" t="s">
        <v>4519</v>
      </c>
      <c r="B2896" s="31" t="s">
        <v>4518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4521</v>
      </c>
      <c r="B2897" s="31" t="s">
        <v>4520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4522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4524</v>
      </c>
      <c r="B2899" s="31" t="s">
        <v>4523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4526</v>
      </c>
      <c r="B2900" s="31" t="s">
        <v>4525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5336</v>
      </c>
    </row>
    <row r="2902" spans="1:6" x14ac:dyDescent="0.25">
      <c r="A2902" s="36" t="s">
        <v>4528</v>
      </c>
      <c r="B2902" s="31" t="s">
        <v>4527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4530</v>
      </c>
      <c r="B2903" s="31" t="s">
        <v>4529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5337</v>
      </c>
    </row>
    <row r="2905" spans="1:6" x14ac:dyDescent="0.25">
      <c r="A2905" s="36" t="s">
        <v>4532</v>
      </c>
      <c r="B2905" s="31" t="s">
        <v>4531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5338</v>
      </c>
    </row>
    <row r="2907" spans="1:6" x14ac:dyDescent="0.25">
      <c r="A2907" s="36" t="s">
        <v>4534</v>
      </c>
      <c r="B2907" s="31" t="s">
        <v>4533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5339</v>
      </c>
    </row>
    <row r="2909" spans="1:6" ht="14.4" x14ac:dyDescent="0.3">
      <c r="A2909" s="60" t="s">
        <v>5340</v>
      </c>
    </row>
    <row r="2910" spans="1:6" x14ac:dyDescent="0.25">
      <c r="A2910" s="36" t="s">
        <v>4536</v>
      </c>
      <c r="B2910" s="31" t="s">
        <v>4535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4538</v>
      </c>
      <c r="B2911" s="31" t="s">
        <v>4537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4540</v>
      </c>
      <c r="B2912" s="31" t="s">
        <v>4539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4542</v>
      </c>
      <c r="B2913" s="31" t="s">
        <v>4541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5341</v>
      </c>
    </row>
    <row r="2915" spans="1:7" x14ac:dyDescent="0.25">
      <c r="A2915" s="36" t="s">
        <v>4544</v>
      </c>
      <c r="B2915" s="31" t="s">
        <v>4543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5342</v>
      </c>
    </row>
    <row r="2917" spans="1:7" x14ac:dyDescent="0.25">
      <c r="A2917" s="36" t="s">
        <v>4546</v>
      </c>
      <c r="B2917" s="31" t="s">
        <v>4545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4548</v>
      </c>
      <c r="B2918" s="31" t="s">
        <v>4547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4550</v>
      </c>
      <c r="B2919" s="31" t="s">
        <v>4549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4552</v>
      </c>
      <c r="B2920" s="31" t="s">
        <v>4551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4554</v>
      </c>
      <c r="B2921" s="31" t="s">
        <v>4553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4556</v>
      </c>
      <c r="B2922" s="31" t="s">
        <v>4555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4558</v>
      </c>
      <c r="B2923" s="31" t="s">
        <v>4557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5343</v>
      </c>
    </row>
    <row r="2925" spans="1:7" x14ac:dyDescent="0.25">
      <c r="A2925" s="36" t="s">
        <v>4560</v>
      </c>
      <c r="B2925" s="31" t="s">
        <v>4559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4562</v>
      </c>
      <c r="B2926" s="31" t="s">
        <v>4561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5344</v>
      </c>
    </row>
    <row r="2928" spans="1:7" x14ac:dyDescent="0.25">
      <c r="A2928" s="36" t="s">
        <v>4564</v>
      </c>
      <c r="B2928" s="31" t="s">
        <v>4563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4566</v>
      </c>
      <c r="B2929" s="31" t="s">
        <v>4565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4568</v>
      </c>
      <c r="B2930" s="31" t="s">
        <v>4567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4570</v>
      </c>
      <c r="B2931" s="31" t="s">
        <v>4569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5345</v>
      </c>
    </row>
    <row r="2933" spans="1:7" x14ac:dyDescent="0.25">
      <c r="A2933" s="36" t="s">
        <v>4572</v>
      </c>
      <c r="B2933" s="31" t="s">
        <v>4571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4574</v>
      </c>
      <c r="B2934" s="31" t="s">
        <v>4573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5346</v>
      </c>
    </row>
    <row r="2936" spans="1:7" x14ac:dyDescent="0.25">
      <c r="A2936" s="36" t="s">
        <v>4576</v>
      </c>
      <c r="B2936" s="31" t="s">
        <v>4575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4578</v>
      </c>
      <c r="B2937" s="31" t="s">
        <v>4577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5347</v>
      </c>
    </row>
    <row r="2939" spans="1:7" x14ac:dyDescent="0.25">
      <c r="A2939" s="36" t="s">
        <v>4579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4581</v>
      </c>
      <c r="B2940" s="31" t="s">
        <v>4580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5348</v>
      </c>
    </row>
    <row r="2942" spans="1:7" x14ac:dyDescent="0.25">
      <c r="A2942" s="36" t="s">
        <v>4583</v>
      </c>
      <c r="B2942" s="31" t="s">
        <v>4582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5349</v>
      </c>
    </row>
    <row r="2944" spans="1:7" x14ac:dyDescent="0.25">
      <c r="A2944" s="36" t="s">
        <v>4585</v>
      </c>
      <c r="B2944" s="31" t="s">
        <v>4584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5350</v>
      </c>
    </row>
    <row r="2946" spans="1:7" x14ac:dyDescent="0.25">
      <c r="A2946" s="36" t="s">
        <v>4587</v>
      </c>
      <c r="B2946" s="31" t="s">
        <v>4586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5351</v>
      </c>
    </row>
    <row r="2948" spans="1:7" x14ac:dyDescent="0.25">
      <c r="A2948" s="36" t="s">
        <v>4589</v>
      </c>
      <c r="B2948" s="31" t="s">
        <v>4588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5352</v>
      </c>
    </row>
    <row r="2950" spans="1:7" x14ac:dyDescent="0.25">
      <c r="A2950" s="36" t="s">
        <v>4591</v>
      </c>
      <c r="B2950" s="31" t="s">
        <v>4590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4593</v>
      </c>
      <c r="B2951" s="31" t="s">
        <v>4592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5353</v>
      </c>
    </row>
    <row r="2953" spans="1:7" x14ac:dyDescent="0.25">
      <c r="A2953" s="36" t="s">
        <v>4595</v>
      </c>
      <c r="B2953" s="31" t="s">
        <v>4594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4597</v>
      </c>
      <c r="B2954" s="31" t="s">
        <v>4596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4599</v>
      </c>
      <c r="B2955" s="31" t="s">
        <v>4598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4601</v>
      </c>
      <c r="B2956" s="31" t="s">
        <v>4600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5354</v>
      </c>
    </row>
    <row r="2958" spans="1:7" x14ac:dyDescent="0.25">
      <c r="A2958" s="36" t="s">
        <v>4603</v>
      </c>
      <c r="B2958" s="31" t="s">
        <v>4602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4604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4606</v>
      </c>
      <c r="B2960" s="31" t="s">
        <v>4605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5355</v>
      </c>
    </row>
    <row r="2962" spans="1:7" x14ac:dyDescent="0.25">
      <c r="A2962" s="36" t="s">
        <v>4608</v>
      </c>
      <c r="B2962" s="31" t="s">
        <v>4607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4610</v>
      </c>
      <c r="B2963" s="31" t="s">
        <v>4609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4612</v>
      </c>
      <c r="B2964" s="31" t="s">
        <v>4611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4614</v>
      </c>
      <c r="B2965" s="31" t="s">
        <v>4613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4616</v>
      </c>
      <c r="B2966" s="31" t="s">
        <v>4615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4618</v>
      </c>
      <c r="B2967" s="31" t="s">
        <v>4617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4620</v>
      </c>
      <c r="B2968" s="31" t="s">
        <v>4619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5356</v>
      </c>
    </row>
    <row r="2970" spans="1:7" x14ac:dyDescent="0.25">
      <c r="A2970" s="36" t="s">
        <v>4622</v>
      </c>
      <c r="B2970" s="31" t="s">
        <v>4621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4624</v>
      </c>
      <c r="B2971" s="31" t="s">
        <v>4623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4626</v>
      </c>
      <c r="B2972" s="31" t="s">
        <v>4625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5357</v>
      </c>
    </row>
    <row r="2974" spans="1:7" x14ac:dyDescent="0.25">
      <c r="A2974" s="36" t="s">
        <v>4628</v>
      </c>
      <c r="B2974" s="31" t="s">
        <v>4627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5358</v>
      </c>
    </row>
    <row r="2976" spans="1:7" x14ac:dyDescent="0.25">
      <c r="A2976" s="36" t="s">
        <v>4630</v>
      </c>
      <c r="B2976" s="31" t="s">
        <v>4629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4631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4633</v>
      </c>
      <c r="B2978" s="31" t="s">
        <v>4632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4635</v>
      </c>
      <c r="B2979" s="31" t="s">
        <v>4634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4637</v>
      </c>
      <c r="B2980" s="31" t="s">
        <v>4636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5359</v>
      </c>
    </row>
    <row r="2982" spans="1:7" x14ac:dyDescent="0.25">
      <c r="A2982" s="36" t="s">
        <v>4639</v>
      </c>
      <c r="B2982" s="31" t="s">
        <v>4638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4641</v>
      </c>
      <c r="B2983" s="31" t="s">
        <v>4640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4642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4644</v>
      </c>
      <c r="B2985" s="31" t="s">
        <v>4643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4646</v>
      </c>
      <c r="B2986" s="31" t="s">
        <v>4645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5360</v>
      </c>
    </row>
    <row r="2988" spans="1:7" x14ac:dyDescent="0.25">
      <c r="A2988" s="36" t="s">
        <v>4648</v>
      </c>
      <c r="B2988" s="31" t="s">
        <v>4647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5361</v>
      </c>
    </row>
    <row r="2990" spans="1:7" x14ac:dyDescent="0.25">
      <c r="A2990" s="36" t="s">
        <v>4650</v>
      </c>
      <c r="B2990" s="31" t="s">
        <v>4649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5362</v>
      </c>
    </row>
    <row r="2992" spans="1:7" x14ac:dyDescent="0.25">
      <c r="A2992" s="36" t="s">
        <v>4652</v>
      </c>
      <c r="B2992" s="31" t="s">
        <v>4651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4654</v>
      </c>
      <c r="B2993" s="31" t="s">
        <v>4653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4656</v>
      </c>
      <c r="B2994" s="31" t="s">
        <v>4655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4658</v>
      </c>
      <c r="B2995" s="31" t="s">
        <v>4657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5363</v>
      </c>
    </row>
    <row r="2997" spans="1:7" x14ac:dyDescent="0.25">
      <c r="A2997" s="36" t="s">
        <v>4660</v>
      </c>
      <c r="B2997" s="31" t="s">
        <v>4659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4662</v>
      </c>
      <c r="B2998" s="31" t="s">
        <v>4661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4664</v>
      </c>
      <c r="B2999" s="31" t="s">
        <v>4663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4666</v>
      </c>
      <c r="B3000" s="31" t="s">
        <v>4665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4668</v>
      </c>
      <c r="B3001" s="31" t="s">
        <v>4667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4670</v>
      </c>
      <c r="B3002" s="31" t="s">
        <v>4669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5364</v>
      </c>
    </row>
    <row r="3004" spans="1:7" x14ac:dyDescent="0.25">
      <c r="A3004" s="36" t="s">
        <v>4672</v>
      </c>
      <c r="B3004" s="31" t="s">
        <v>4671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4674</v>
      </c>
      <c r="B3005" s="31" t="s">
        <v>4673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4676</v>
      </c>
      <c r="B3006" s="31" t="s">
        <v>4675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4678</v>
      </c>
      <c r="B3007" s="31" t="s">
        <v>4677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4680</v>
      </c>
      <c r="B3008" s="31" t="s">
        <v>4679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4682</v>
      </c>
      <c r="B3009" s="31" t="s">
        <v>4681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4683</v>
      </c>
      <c r="B3010" s="31" t="s">
        <v>4681</v>
      </c>
      <c r="C3010" s="37"/>
      <c r="D3010" s="31" t="s">
        <v>149</v>
      </c>
      <c r="E3010" s="37"/>
      <c r="F3010" s="37"/>
    </row>
    <row r="3011" spans="1:6" x14ac:dyDescent="0.25">
      <c r="A3011" s="36" t="s">
        <v>4684</v>
      </c>
      <c r="B3011" s="31" t="s">
        <v>4681</v>
      </c>
      <c r="C3011" s="37"/>
      <c r="D3011" s="31" t="s">
        <v>149</v>
      </c>
      <c r="E3011" s="37"/>
      <c r="F3011" s="37"/>
    </row>
    <row r="3012" spans="1:6" x14ac:dyDescent="0.25">
      <c r="A3012" s="36" t="s">
        <v>4686</v>
      </c>
      <c r="B3012" s="31" t="s">
        <v>4685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4688</v>
      </c>
      <c r="B3013" s="31" t="s">
        <v>4687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4690</v>
      </c>
      <c r="B3014" s="31" t="s">
        <v>4689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4691</v>
      </c>
      <c r="B3015" s="31" t="s">
        <v>4689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4692</v>
      </c>
      <c r="B3016" s="31" t="s">
        <v>4689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5365</v>
      </c>
    </row>
    <row r="3018" spans="1:6" x14ac:dyDescent="0.25">
      <c r="A3018" s="36" t="s">
        <v>4694</v>
      </c>
      <c r="B3018" s="31" t="s">
        <v>4693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5366</v>
      </c>
    </row>
    <row r="3020" spans="1:6" x14ac:dyDescent="0.25">
      <c r="A3020" s="36" t="s">
        <v>4696</v>
      </c>
      <c r="B3020" s="31" t="s">
        <v>4695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4698</v>
      </c>
      <c r="B3021" s="31" t="s">
        <v>4697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4700</v>
      </c>
      <c r="B3022" s="31" t="s">
        <v>4699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4701</v>
      </c>
      <c r="C3023" s="37"/>
      <c r="D3023" s="31" t="s">
        <v>157</v>
      </c>
      <c r="E3023" s="37"/>
      <c r="F3023" s="37"/>
    </row>
    <row r="3024" spans="1:6" x14ac:dyDescent="0.25">
      <c r="A3024" s="36" t="s">
        <v>4702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4703</v>
      </c>
      <c r="C3025" s="37"/>
      <c r="D3025" s="31" t="s">
        <v>157</v>
      </c>
      <c r="E3025" s="37"/>
      <c r="F3025" s="37"/>
    </row>
    <row r="3026" spans="1:6" x14ac:dyDescent="0.25">
      <c r="A3026" s="36" t="s">
        <v>4705</v>
      </c>
      <c r="B3026" s="31" t="s">
        <v>4704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4706</v>
      </c>
      <c r="B3027" s="31" t="s">
        <v>4704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4707</v>
      </c>
      <c r="B3028" s="31" t="s">
        <v>4704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5367</v>
      </c>
    </row>
    <row r="3030" spans="1:6" x14ac:dyDescent="0.25">
      <c r="A3030" s="36" t="s">
        <v>4709</v>
      </c>
      <c r="B3030" s="31" t="s">
        <v>4708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4710</v>
      </c>
      <c r="B3031" s="31" t="s">
        <v>4708</v>
      </c>
      <c r="C3031" s="37"/>
      <c r="D3031" s="31" t="s">
        <v>149</v>
      </c>
      <c r="E3031" s="37"/>
      <c r="F3031" s="37"/>
    </row>
    <row r="3032" spans="1:6" x14ac:dyDescent="0.25">
      <c r="A3032" s="36" t="s">
        <v>4711</v>
      </c>
      <c r="B3032" s="31" t="s">
        <v>4708</v>
      </c>
      <c r="C3032" s="37"/>
      <c r="D3032" s="31" t="s">
        <v>149</v>
      </c>
      <c r="E3032" s="37"/>
      <c r="F3032" s="37"/>
    </row>
    <row r="3033" spans="1:6" x14ac:dyDescent="0.25">
      <c r="A3033" s="36" t="s">
        <v>4713</v>
      </c>
      <c r="B3033" s="31" t="s">
        <v>4712</v>
      </c>
      <c r="D3033" s="31" t="s">
        <v>149</v>
      </c>
      <c r="E3033" s="37"/>
      <c r="F3033" s="37"/>
    </row>
    <row r="3034" spans="1:6" x14ac:dyDescent="0.25">
      <c r="A3034" s="36" t="s">
        <v>4715</v>
      </c>
      <c r="B3034" s="31" t="s">
        <v>4714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4717</v>
      </c>
      <c r="B3035" s="31" t="s">
        <v>4716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5368</v>
      </c>
    </row>
    <row r="3037" spans="1:6" x14ac:dyDescent="0.25">
      <c r="A3037" s="36" t="s">
        <v>4719</v>
      </c>
      <c r="B3037" s="31" t="s">
        <v>4718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4721</v>
      </c>
      <c r="B3038" s="31" t="s">
        <v>4720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4723</v>
      </c>
      <c r="B3039" s="31" t="s">
        <v>4722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4724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4726</v>
      </c>
      <c r="B3041" s="31" t="s">
        <v>4725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4728</v>
      </c>
      <c r="B3042" s="31" t="s">
        <v>4727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4730</v>
      </c>
      <c r="B3043" s="31" t="s">
        <v>4729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4731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4733</v>
      </c>
      <c r="B3045" s="31" t="s">
        <v>4732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4734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4736</v>
      </c>
      <c r="B3047" s="31" t="s">
        <v>4735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4738</v>
      </c>
      <c r="B3048" s="31" t="s">
        <v>4737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4740</v>
      </c>
      <c r="B3049" s="31" t="s">
        <v>4739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4742</v>
      </c>
      <c r="B3050" s="31" t="s">
        <v>4741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4743</v>
      </c>
      <c r="C3051" s="37"/>
      <c r="D3051" s="31" t="s">
        <v>149</v>
      </c>
      <c r="E3051" s="37"/>
      <c r="F3051" s="37"/>
    </row>
    <row r="3052" spans="1:7" x14ac:dyDescent="0.25">
      <c r="A3052" s="36" t="s">
        <v>4745</v>
      </c>
      <c r="B3052" s="31" t="s">
        <v>4744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4747</v>
      </c>
      <c r="B3053" s="31" t="s">
        <v>4746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4749</v>
      </c>
      <c r="B3054" s="31" t="s">
        <v>4748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4750</v>
      </c>
      <c r="C3055" s="37"/>
      <c r="D3055" s="31" t="s">
        <v>149</v>
      </c>
      <c r="E3055" s="37"/>
      <c r="F3055" s="37"/>
    </row>
    <row r="3056" spans="1:7" x14ac:dyDescent="0.25">
      <c r="A3056" s="36" t="s">
        <v>4752</v>
      </c>
      <c r="B3056" s="31" t="s">
        <v>4751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4754</v>
      </c>
      <c r="B3057" s="31" t="s">
        <v>4753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4756</v>
      </c>
      <c r="B3058" s="31" t="s">
        <v>4755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4758</v>
      </c>
      <c r="B3059" s="31" t="s">
        <v>4757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4760</v>
      </c>
      <c r="B3060" s="31" t="s">
        <v>4759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5369</v>
      </c>
    </row>
    <row r="3062" spans="1:7" x14ac:dyDescent="0.25">
      <c r="A3062" s="36" t="s">
        <v>4762</v>
      </c>
      <c r="B3062" s="31" t="s">
        <v>4761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4763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4765</v>
      </c>
      <c r="B3064" s="31" t="s">
        <v>4764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4767</v>
      </c>
      <c r="B3065" s="31" t="s">
        <v>4766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5370</v>
      </c>
    </row>
    <row r="3067" spans="1:7" x14ac:dyDescent="0.25">
      <c r="A3067" s="36" t="s">
        <v>4769</v>
      </c>
      <c r="B3067" s="31" t="s">
        <v>4768</v>
      </c>
      <c r="C3067" s="37"/>
      <c r="D3067" s="31" t="s">
        <v>189</v>
      </c>
      <c r="E3067" s="37"/>
      <c r="F3067" s="37"/>
    </row>
    <row r="3068" spans="1:7" x14ac:dyDescent="0.25">
      <c r="A3068" s="36" t="s">
        <v>4771</v>
      </c>
      <c r="B3068" s="31" t="s">
        <v>4770</v>
      </c>
      <c r="C3068" s="37">
        <v>3</v>
      </c>
      <c r="D3068" s="31" t="s">
        <v>189</v>
      </c>
      <c r="E3068" s="37" t="s">
        <v>147</v>
      </c>
      <c r="F3068" s="37" t="s">
        <v>4005</v>
      </c>
    </row>
    <row r="3069" spans="1:7" x14ac:dyDescent="0.25">
      <c r="A3069" s="36" t="s">
        <v>4773</v>
      </c>
      <c r="B3069" s="31" t="s">
        <v>4772</v>
      </c>
      <c r="D3069" s="31" t="s">
        <v>189</v>
      </c>
    </row>
    <row r="3070" spans="1:7" ht="14.4" x14ac:dyDescent="0.3">
      <c r="A3070" s="60" t="s">
        <v>5371</v>
      </c>
    </row>
    <row r="3071" spans="1:7" x14ac:dyDescent="0.25">
      <c r="A3071" s="36" t="s">
        <v>4774</v>
      </c>
      <c r="C3071" s="37"/>
      <c r="D3071" s="31" t="s">
        <v>149</v>
      </c>
      <c r="E3071" s="37"/>
      <c r="F3071" s="37"/>
    </row>
    <row r="3072" spans="1:7" x14ac:dyDescent="0.25">
      <c r="A3072" s="36" t="s">
        <v>4776</v>
      </c>
      <c r="B3072" s="31" t="s">
        <v>4775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5372</v>
      </c>
    </row>
    <row r="3074" spans="1:7" x14ac:dyDescent="0.25">
      <c r="A3074" s="36" t="s">
        <v>4778</v>
      </c>
      <c r="B3074" s="31" t="s">
        <v>4777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4780</v>
      </c>
      <c r="B3075" s="31" t="s">
        <v>4779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5373</v>
      </c>
    </row>
    <row r="3077" spans="1:7" x14ac:dyDescent="0.25">
      <c r="A3077" s="36" t="s">
        <v>4782</v>
      </c>
      <c r="B3077" s="31" t="s">
        <v>4781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4784</v>
      </c>
      <c r="B3078" s="31" t="s">
        <v>4783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4786</v>
      </c>
      <c r="B3079" s="31" t="s">
        <v>4785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4787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4789</v>
      </c>
      <c r="B3081" s="31" t="s">
        <v>4788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4790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4792</v>
      </c>
      <c r="B3083" s="31" t="s">
        <v>4791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4793</v>
      </c>
      <c r="C3084" s="37"/>
      <c r="D3084" s="40" t="s">
        <v>149</v>
      </c>
      <c r="E3084" s="37"/>
      <c r="F3084" s="37"/>
    </row>
    <row r="3085" spans="1:7" x14ac:dyDescent="0.25">
      <c r="A3085" s="36" t="s">
        <v>4795</v>
      </c>
      <c r="B3085" s="31" t="s">
        <v>4794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5374</v>
      </c>
    </row>
    <row r="3087" spans="1:7" x14ac:dyDescent="0.25">
      <c r="A3087" s="36" t="s">
        <v>4797</v>
      </c>
      <c r="B3087" s="31" t="s">
        <v>4796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4799</v>
      </c>
      <c r="B3088" s="31" t="s">
        <v>4798</v>
      </c>
      <c r="C3088" s="37"/>
      <c r="D3088" s="31" t="s">
        <v>149</v>
      </c>
      <c r="E3088" s="37"/>
      <c r="F3088" s="37"/>
    </row>
    <row r="3089" spans="1:7" x14ac:dyDescent="0.25">
      <c r="A3089" s="36" t="s">
        <v>4801</v>
      </c>
      <c r="B3089" s="31" t="s">
        <v>4800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4803</v>
      </c>
      <c r="B3090" s="31" t="s">
        <v>4802</v>
      </c>
      <c r="C3090" s="37"/>
      <c r="D3090" s="31" t="s">
        <v>189</v>
      </c>
      <c r="E3090" s="37"/>
      <c r="F3090" s="37"/>
    </row>
    <row r="3091" spans="1:7" x14ac:dyDescent="0.25">
      <c r="A3091" s="36" t="s">
        <v>4804</v>
      </c>
      <c r="C3091" s="37"/>
      <c r="D3091" s="40" t="s">
        <v>149</v>
      </c>
      <c r="E3091" s="37"/>
      <c r="F3091" s="37"/>
    </row>
    <row r="3092" spans="1:7" x14ac:dyDescent="0.25">
      <c r="A3092" s="36" t="s">
        <v>4806</v>
      </c>
      <c r="B3092" s="31" t="s">
        <v>4805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5375</v>
      </c>
    </row>
    <row r="3094" spans="1:7" ht="14.4" x14ac:dyDescent="0.3">
      <c r="A3094" s="60" t="s">
        <v>5376</v>
      </c>
    </row>
    <row r="3095" spans="1:7" x14ac:dyDescent="0.25">
      <c r="A3095" s="36" t="s">
        <v>4808</v>
      </c>
      <c r="B3095" s="31" t="s">
        <v>4807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4810</v>
      </c>
      <c r="B3096" s="31" t="s">
        <v>4809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5377</v>
      </c>
    </row>
    <row r="3098" spans="1:7" x14ac:dyDescent="0.25">
      <c r="A3098" s="36" t="s">
        <v>4812</v>
      </c>
      <c r="B3098" s="31" t="s">
        <v>4811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4814</v>
      </c>
      <c r="B3099" s="31" t="s">
        <v>4813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5378</v>
      </c>
    </row>
    <row r="3101" spans="1:7" x14ac:dyDescent="0.25">
      <c r="A3101" s="36" t="s">
        <v>4816</v>
      </c>
      <c r="B3101" s="31" t="s">
        <v>4815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5379</v>
      </c>
    </row>
    <row r="3103" spans="1:7" x14ac:dyDescent="0.25">
      <c r="A3103" s="36" t="s">
        <v>4818</v>
      </c>
      <c r="B3103" s="31" t="s">
        <v>4817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5380</v>
      </c>
    </row>
    <row r="3105" spans="1:7" x14ac:dyDescent="0.25">
      <c r="A3105" s="36" t="s">
        <v>4819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4821</v>
      </c>
      <c r="B3106" s="31" t="s">
        <v>4820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4822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4824</v>
      </c>
      <c r="B3108" s="31" t="s">
        <v>4823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4825</v>
      </c>
      <c r="B3109" s="31" t="s">
        <v>4823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5381</v>
      </c>
    </row>
    <row r="3111" spans="1:7" x14ac:dyDescent="0.25">
      <c r="A3111" s="36" t="s">
        <v>4827</v>
      </c>
      <c r="B3111" s="31" t="s">
        <v>4826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4829</v>
      </c>
      <c r="B3112" s="31" t="s">
        <v>4828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5382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40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2" t="s">
        <v>127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15" x14ac:dyDescent="0.2">
      <c r="A2" s="89" t="s">
        <v>138</v>
      </c>
      <c r="B2" s="47"/>
      <c r="C2" s="46" t="s">
        <v>5440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5430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3"/>
      <c r="C7" s="133"/>
      <c r="D7" s="133"/>
      <c r="E7" s="133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5433</v>
      </c>
      <c r="D9" s="49" t="s">
        <v>5424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5433</v>
      </c>
      <c r="M9" s="49" t="s">
        <v>133</v>
      </c>
      <c r="N9" s="43" t="s">
        <v>4835</v>
      </c>
      <c r="O9" s="43" t="s">
        <v>4836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customFormat="1" x14ac:dyDescent="0.2">
      <c r="A12" s="109" t="s">
        <v>3756</v>
      </c>
      <c r="B12" s="44" t="str">
        <f>IF(LEN(VLOOKUP(A12,'Species List'!$A:$G,2,FALSE))=0,"",VLOOKUP(A12,'Species List'!$A:$G,2,FALSE))</f>
        <v>common buckthorn</v>
      </c>
      <c r="C12" s="44">
        <f>IF(LEN(VLOOKUP(A12,'Species List'!$A:$G,3,FALSE))=0,"",VLOOKUP(A12,'Species List'!$A:$G,3,FALSE))</f>
        <v>0</v>
      </c>
      <c r="D12" s="103">
        <f t="shared" ref="D12:D21" si="0">VALUE(C12)</f>
        <v>0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1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 t="shared" ref="M12:M21" si="1">VALUE(L12)</f>
        <v>15</v>
      </c>
      <c r="N12" s="102">
        <f>L12/Grasses!$L$151</f>
        <v>0.16042780748663102</v>
      </c>
      <c r="O12" s="31">
        <f t="shared" ref="O12:O21" si="2">D12*N12</f>
        <v>0</v>
      </c>
    </row>
    <row r="13" spans="1:15" customFormat="1" x14ac:dyDescent="0.2">
      <c r="A13" s="109" t="s">
        <v>162</v>
      </c>
      <c r="B13" s="44" t="str">
        <f>IF(LEN(VLOOKUP(A13,'Species List'!$A:$G,2,FALSE))=0,"",VLOOKUP(A13,'Species List'!$A:$G,2,FALSE))</f>
        <v>box elder</v>
      </c>
      <c r="C13" s="44">
        <f>IF(LEN(VLOOKUP(A13,'Species List'!$A:$G,3,FALSE))=0,"",VLOOKUP(A13,'Species List'!$A:$G,3,FALSE))</f>
        <v>1</v>
      </c>
      <c r="D13" s="103">
        <f t="shared" si="0"/>
        <v>1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111">
        <v>3</v>
      </c>
      <c r="K13" s="47" t="str">
        <f>VLOOKUP(J13,'Species List'!$H$1:$J$9,2,FALSE)</f>
        <v>&gt;25-50%</v>
      </c>
      <c r="L13" s="47">
        <f>VLOOKUP(K13,'Species List'!$I$1:$N$8,2,FALSE)</f>
        <v>37.5</v>
      </c>
      <c r="M13" s="104">
        <f t="shared" si="1"/>
        <v>37.5</v>
      </c>
      <c r="N13" s="102">
        <f>L13/Grasses!$L$151</f>
        <v>0.40106951871657753</v>
      </c>
      <c r="O13" s="102">
        <f t="shared" si="2"/>
        <v>0.40106951871657753</v>
      </c>
    </row>
    <row r="14" spans="1:15" customFormat="1" x14ac:dyDescent="0.2">
      <c r="A14" s="109" t="s">
        <v>2144</v>
      </c>
      <c r="B14" s="44" t="str">
        <f>IF(LEN(VLOOKUP(A14,'Species List'!$A:$G,2,FALSE))=0,"",VLOOKUP(A14,'Species List'!$A:$G,2,FALSE))</f>
        <v>green ash</v>
      </c>
      <c r="C14" s="44">
        <f>IF(LEN(VLOOKUP(A14,'Species List'!$A:$G,3,FALSE))=0,"",VLOOKUP(A14,'Species List'!$A:$G,3,FALSE))</f>
        <v>2</v>
      </c>
      <c r="D14" s="103">
        <f t="shared" si="0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111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1"/>
        <v>15</v>
      </c>
      <c r="N14" s="102">
        <f>L14/Grasses!$L$151</f>
        <v>0.16042780748663102</v>
      </c>
      <c r="O14" s="102">
        <f t="shared" si="2"/>
        <v>0.32085561497326204</v>
      </c>
    </row>
    <row r="15" spans="1:15" customFormat="1" x14ac:dyDescent="0.2">
      <c r="A15" s="109" t="s">
        <v>1461</v>
      </c>
      <c r="B15" s="44" t="str">
        <f>IF(LEN(VLOOKUP(A15,'Species List'!$A:$G,2,FALSE))=0,"",VLOOKUP(A15,'Species List'!$A:$G,2,FALSE))</f>
        <v>gray dogwood</v>
      </c>
      <c r="C15" s="44">
        <f>IF(LEN(VLOOKUP(A15,'Species List'!$A:$G,3,FALSE))=0,"",VLOOKUP(A15,'Species List'!$A:$G,3,FALSE))</f>
        <v>2</v>
      </c>
      <c r="D15" s="103">
        <f t="shared" si="0"/>
        <v>2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[FACW-]</v>
      </c>
      <c r="H15" s="44">
        <f>VLOOKUP(A15,'Species List'!$A:$G,7,FALSE)</f>
        <v>0</v>
      </c>
      <c r="J15" s="111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1"/>
        <v>15</v>
      </c>
      <c r="N15" s="102">
        <f>L15/Grasses!$L$151</f>
        <v>0.16042780748663102</v>
      </c>
      <c r="O15" s="102">
        <f t="shared" si="2"/>
        <v>0.32085561497326204</v>
      </c>
    </row>
    <row r="16" spans="1:15" customFormat="1" x14ac:dyDescent="0.2">
      <c r="A16" s="110" t="s">
        <v>3776</v>
      </c>
      <c r="B16" s="44" t="str">
        <f>IF(LEN(VLOOKUP(A16,'Species List'!$A:$G,2,FALSE))=0,"",VLOOKUP(A16,'Species List'!$A:$G,2,FALSE))</f>
        <v>wild black currant</v>
      </c>
      <c r="C16" s="44">
        <f>IF(LEN(VLOOKUP(A16,'Species List'!$A:$G,3,FALSE))=0,"",VLOOKUP(A16,'Species List'!$A:$G,3,FALSE))</f>
        <v>4</v>
      </c>
      <c r="D16" s="103">
        <f t="shared" si="0"/>
        <v>4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111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1"/>
        <v>15</v>
      </c>
      <c r="N16" s="102">
        <f>L16/Grasses!$L$151</f>
        <v>0.16042780748663102</v>
      </c>
      <c r="O16" s="102">
        <f t="shared" si="2"/>
        <v>0.64171122994652408</v>
      </c>
    </row>
    <row r="17" spans="1:15" customFormat="1" x14ac:dyDescent="0.2">
      <c r="A17" s="109" t="s">
        <v>3857</v>
      </c>
      <c r="B17" s="44" t="str">
        <f>IF(LEN(VLOOKUP(A17,'Species List'!$A:$G,2,FALSE))=0,"",VLOOKUP(A17,'Species List'!$A:$G,2,FALSE))</f>
        <v>black raspberry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1" t="s">
        <v>5417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>L17/Grasses!$L$151</f>
        <v>3.2085561497326207E-2</v>
      </c>
      <c r="O17" s="102">
        <f t="shared" si="2"/>
        <v>6.4171122994652413E-2</v>
      </c>
    </row>
    <row r="18" spans="1:15" customFormat="1" x14ac:dyDescent="0.2">
      <c r="A18" s="109" t="s">
        <v>3998</v>
      </c>
      <c r="B18" s="44" t="str">
        <f>IF(LEN(VLOOKUP(A18,'Species List'!$A:$G,2,FALSE))=0,"",VLOOKUP(A18,'Species List'!$A:$G,2,FALSE))</f>
        <v>common elder</v>
      </c>
      <c r="C18" s="44">
        <f>IF(LEN(VLOOKUP(A18,'Species List'!$A:$G,3,FALSE))=0,"",VLOOKUP(A18,'Species List'!$A:$G,3,FALSE))</f>
        <v>3</v>
      </c>
      <c r="D18" s="103">
        <f t="shared" si="0"/>
        <v>3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[FACW-]</v>
      </c>
      <c r="H18" s="44">
        <f>VLOOKUP(A18,'Species List'!$A:$G,7,FALSE)</f>
        <v>0</v>
      </c>
      <c r="J18" s="111" t="s">
        <v>5417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>L18/Grasses!$L$151</f>
        <v>3.2085561497326207E-2</v>
      </c>
      <c r="O18" s="102">
        <f t="shared" si="2"/>
        <v>9.625668449197862E-2</v>
      </c>
    </row>
    <row r="19" spans="1:15" customFormat="1" x14ac:dyDescent="0.2">
      <c r="A19" s="109" t="s">
        <v>4599</v>
      </c>
      <c r="B19" s="44" t="str">
        <f>IF(LEN(VLOOKUP(A19,'Species List'!$A:$G,2,FALSE))=0,"",VLOOKUP(A19,'Species List'!$A:$G,2,FALSE))</f>
        <v>Siberian elm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UPL</v>
      </c>
      <c r="H19" s="44">
        <f>VLOOKUP(A19,'Species List'!$A:$G,7,FALSE)</f>
        <v>0</v>
      </c>
      <c r="J19" s="111" t="s">
        <v>5417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>L19/Grasses!$L$151</f>
        <v>3.2085561497326207E-2</v>
      </c>
      <c r="O19" s="102">
        <f t="shared" si="2"/>
        <v>0</v>
      </c>
    </row>
    <row r="20" spans="1:15" customFormat="1" x14ac:dyDescent="0.2">
      <c r="A20" s="95" t="s">
        <v>3212</v>
      </c>
      <c r="B20" s="44" t="str">
        <f>IF(LEN(VLOOKUP(A20,'Species List'!$A:$G,2,FALSE))=0,"",VLOOKUP(A20,'Species List'!$A:$G,2,FALSE))</f>
        <v>Virginia creeper</v>
      </c>
      <c r="C20" s="44">
        <v>3</v>
      </c>
      <c r="D20" s="103">
        <f t="shared" si="0"/>
        <v>3</v>
      </c>
      <c r="E20" s="44" t="str">
        <f>IF(LEN(VLOOKUP(A20,'Species List'!$A:$G,4,FALSE))=0,"",VLOOKUP(A20,'Species List'!$A:$G,4,FALSE))</f>
        <v>C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FAC-</v>
      </c>
      <c r="H20" s="44">
        <f>VLOOKUP(A20,'Species List'!$A:$G,7,FALSE)</f>
        <v>0</v>
      </c>
      <c r="J20" s="95" t="s">
        <v>5417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>L20/Grasses!$L$151</f>
        <v>3.2085561497326207E-2</v>
      </c>
      <c r="O20" s="102">
        <f t="shared" si="2"/>
        <v>9.625668449197862E-2</v>
      </c>
    </row>
    <row r="21" spans="1:15" customFormat="1" x14ac:dyDescent="0.2">
      <c r="A21" s="95" t="s">
        <v>4767</v>
      </c>
      <c r="B21" s="44" t="str">
        <f>IF(LEN(VLOOKUP(A21,'Species List'!$A:$G,2,FALSE))=0,"",VLOOKUP(A21,'Species List'!$A:$G,2,FALSE))</f>
        <v>wild grape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C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 t="s">
        <v>5417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>L21/Grasses!$L$151</f>
        <v>3.2085561497326207E-2</v>
      </c>
      <c r="O21" s="102">
        <f t="shared" si="2"/>
        <v>6.4171122994652413E-2</v>
      </c>
    </row>
    <row r="22" spans="1:15" x14ac:dyDescent="0.2">
      <c r="A22" s="94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ref="D22:D65" si="3">VALUE(C22)</f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ref="M22:M65" si="4">VALUE(L22)</f>
        <v>#N/A</v>
      </c>
      <c r="N22" s="88" t="e">
        <f t="shared" ref="N22:N64" si="5">L22/$L$140</f>
        <v>#N/A</v>
      </c>
      <c r="O22" s="102" t="e">
        <f t="shared" ref="O22:O65" si="6">D22*N22</f>
        <v>#N/A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3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4"/>
        <v>#N/A</v>
      </c>
      <c r="N23" s="88" t="e">
        <f t="shared" si="5"/>
        <v>#N/A</v>
      </c>
      <c r="O23" s="102" t="e">
        <f t="shared" si="6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3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4"/>
        <v>#N/A</v>
      </c>
      <c r="N24" s="88" t="e">
        <f t="shared" si="5"/>
        <v>#N/A</v>
      </c>
      <c r="O24" s="102" t="e">
        <f t="shared" si="6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3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4"/>
        <v>#N/A</v>
      </c>
      <c r="N25" s="88" t="e">
        <f t="shared" si="5"/>
        <v>#N/A</v>
      </c>
      <c r="O25" s="102" t="e">
        <f t="shared" si="6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3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4"/>
        <v>#N/A</v>
      </c>
      <c r="N26" s="88" t="e">
        <f t="shared" si="5"/>
        <v>#N/A</v>
      </c>
      <c r="O26" s="102" t="e">
        <f t="shared" si="6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3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4"/>
        <v>#N/A</v>
      </c>
      <c r="N27" s="88" t="e">
        <f t="shared" si="5"/>
        <v>#N/A</v>
      </c>
      <c r="O27" s="102" t="e">
        <f t="shared" si="6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3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4"/>
        <v>#N/A</v>
      </c>
      <c r="N28" s="88" t="e">
        <f t="shared" si="5"/>
        <v>#N/A</v>
      </c>
      <c r="O28" s="102" t="e">
        <f t="shared" si="6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3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4"/>
        <v>#N/A</v>
      </c>
      <c r="N29" s="88" t="e">
        <f t="shared" si="5"/>
        <v>#N/A</v>
      </c>
      <c r="O29" s="102" t="e">
        <f t="shared" si="6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3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4"/>
        <v>#N/A</v>
      </c>
      <c r="N30" s="88" t="e">
        <f t="shared" si="5"/>
        <v>#N/A</v>
      </c>
      <c r="O30" s="102" t="e">
        <f t="shared" si="6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3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4"/>
        <v>#N/A</v>
      </c>
      <c r="N31" s="88" t="e">
        <f t="shared" si="5"/>
        <v>#N/A</v>
      </c>
      <c r="O31" s="102" t="e">
        <f t="shared" si="6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3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4"/>
        <v>#N/A</v>
      </c>
      <c r="N32" s="88" t="e">
        <f t="shared" si="5"/>
        <v>#N/A</v>
      </c>
      <c r="O32" s="102" t="e">
        <f t="shared" si="6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3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4"/>
        <v>#N/A</v>
      </c>
      <c r="N33" s="88" t="e">
        <f t="shared" si="5"/>
        <v>#N/A</v>
      </c>
      <c r="O33" s="102" t="e">
        <f t="shared" si="6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3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4"/>
        <v>#N/A</v>
      </c>
      <c r="N34" s="88" t="e">
        <f t="shared" si="5"/>
        <v>#N/A</v>
      </c>
      <c r="O34" s="102" t="e">
        <f t="shared" si="6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3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4"/>
        <v>#N/A</v>
      </c>
      <c r="N35" s="88" t="e">
        <f t="shared" si="5"/>
        <v>#N/A</v>
      </c>
      <c r="O35" s="102" t="e">
        <f t="shared" si="6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3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4"/>
        <v>#N/A</v>
      </c>
      <c r="N36" s="88" t="e">
        <f t="shared" si="5"/>
        <v>#N/A</v>
      </c>
      <c r="O36" s="102" t="e">
        <f t="shared" si="6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3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4"/>
        <v>#N/A</v>
      </c>
      <c r="N37" s="88" t="e">
        <f t="shared" si="5"/>
        <v>#N/A</v>
      </c>
      <c r="O37" s="102" t="e">
        <f t="shared" si="6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3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4"/>
        <v>#N/A</v>
      </c>
      <c r="N38" s="88" t="e">
        <f t="shared" si="5"/>
        <v>#N/A</v>
      </c>
      <c r="O38" s="102" t="e">
        <f t="shared" si="6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3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4"/>
        <v>#N/A</v>
      </c>
      <c r="N39" s="88" t="e">
        <f t="shared" si="5"/>
        <v>#N/A</v>
      </c>
      <c r="O39" s="102" t="e">
        <f t="shared" si="6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3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4"/>
        <v>#N/A</v>
      </c>
      <c r="N40" s="88" t="e">
        <f t="shared" si="5"/>
        <v>#N/A</v>
      </c>
      <c r="O40" s="102" t="e">
        <f t="shared" si="6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3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4"/>
        <v>#N/A</v>
      </c>
      <c r="N41" s="88" t="e">
        <f t="shared" si="5"/>
        <v>#N/A</v>
      </c>
      <c r="O41" s="102" t="e">
        <f t="shared" si="6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3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4"/>
        <v>#N/A</v>
      </c>
      <c r="N42" s="88" t="e">
        <f t="shared" si="5"/>
        <v>#N/A</v>
      </c>
      <c r="O42" s="102" t="e">
        <f t="shared" si="6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3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4"/>
        <v>#N/A</v>
      </c>
      <c r="N43" s="88" t="e">
        <f t="shared" si="5"/>
        <v>#N/A</v>
      </c>
      <c r="O43" s="102" t="e">
        <f t="shared" si="6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3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4"/>
        <v>#N/A</v>
      </c>
      <c r="N44" s="88" t="e">
        <f t="shared" si="5"/>
        <v>#N/A</v>
      </c>
      <c r="O44" s="102" t="e">
        <f t="shared" si="6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3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4"/>
        <v>#N/A</v>
      </c>
      <c r="N45" s="88" t="e">
        <f t="shared" si="5"/>
        <v>#N/A</v>
      </c>
      <c r="O45" s="102" t="e">
        <f t="shared" si="6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3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4"/>
        <v>#N/A</v>
      </c>
      <c r="N46" s="88" t="e">
        <f t="shared" si="5"/>
        <v>#N/A</v>
      </c>
      <c r="O46" s="102" t="e">
        <f t="shared" si="6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3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4"/>
        <v>#N/A</v>
      </c>
      <c r="N47" s="88" t="e">
        <f t="shared" si="5"/>
        <v>#N/A</v>
      </c>
      <c r="O47" s="102" t="e">
        <f t="shared" si="6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3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4"/>
        <v>#N/A</v>
      </c>
      <c r="N48" s="88" t="e">
        <f t="shared" si="5"/>
        <v>#N/A</v>
      </c>
      <c r="O48" s="102" t="e">
        <f t="shared" si="6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3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4"/>
        <v>#N/A</v>
      </c>
      <c r="N49" s="88" t="e">
        <f t="shared" si="5"/>
        <v>#N/A</v>
      </c>
      <c r="O49" s="102" t="e">
        <f t="shared" si="6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3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4"/>
        <v>#N/A</v>
      </c>
      <c r="N50" s="88" t="e">
        <f t="shared" si="5"/>
        <v>#N/A</v>
      </c>
      <c r="O50" s="102" t="e">
        <f t="shared" si="6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3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4"/>
        <v>#N/A</v>
      </c>
      <c r="N51" s="88" t="e">
        <f t="shared" si="5"/>
        <v>#N/A</v>
      </c>
      <c r="O51" s="102" t="e">
        <f t="shared" si="6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3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4"/>
        <v>#N/A</v>
      </c>
      <c r="N52" s="88" t="e">
        <f t="shared" si="5"/>
        <v>#N/A</v>
      </c>
      <c r="O52" s="102" t="e">
        <f t="shared" si="6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3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4"/>
        <v>#N/A</v>
      </c>
      <c r="N53" s="88" t="e">
        <f t="shared" si="5"/>
        <v>#N/A</v>
      </c>
      <c r="O53" s="102" t="e">
        <f t="shared" si="6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3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4"/>
        <v>#N/A</v>
      </c>
      <c r="N54" s="88" t="e">
        <f t="shared" si="5"/>
        <v>#N/A</v>
      </c>
      <c r="O54" s="102" t="e">
        <f t="shared" si="6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3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4"/>
        <v>#N/A</v>
      </c>
      <c r="N55" s="88" t="e">
        <f t="shared" si="5"/>
        <v>#N/A</v>
      </c>
      <c r="O55" s="102" t="e">
        <f t="shared" si="6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3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4"/>
        <v>#N/A</v>
      </c>
      <c r="N56" s="88" t="e">
        <f t="shared" si="5"/>
        <v>#N/A</v>
      </c>
      <c r="O56" s="102" t="e">
        <f t="shared" si="6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3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4"/>
        <v>#N/A</v>
      </c>
      <c r="N57" s="88" t="e">
        <f t="shared" si="5"/>
        <v>#N/A</v>
      </c>
      <c r="O57" s="102" t="e">
        <f t="shared" si="6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3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4"/>
        <v>#N/A</v>
      </c>
      <c r="N58" s="88" t="e">
        <f t="shared" si="5"/>
        <v>#N/A</v>
      </c>
      <c r="O58" s="102" t="e">
        <f t="shared" si="6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3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4"/>
        <v>#N/A</v>
      </c>
      <c r="N59" s="88" t="e">
        <f t="shared" si="5"/>
        <v>#N/A</v>
      </c>
      <c r="O59" s="102" t="e">
        <f t="shared" si="6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3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4"/>
        <v>#N/A</v>
      </c>
      <c r="N60" s="88" t="e">
        <f t="shared" si="5"/>
        <v>#N/A</v>
      </c>
      <c r="O60" s="102" t="e">
        <f t="shared" si="6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3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4"/>
        <v>#N/A</v>
      </c>
      <c r="N61" s="88" t="e">
        <f t="shared" si="5"/>
        <v>#N/A</v>
      </c>
      <c r="O61" s="102" t="e">
        <f t="shared" si="6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3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4"/>
        <v>#N/A</v>
      </c>
      <c r="N62" s="88" t="e">
        <f t="shared" si="5"/>
        <v>#N/A</v>
      </c>
      <c r="O62" s="102" t="e">
        <f t="shared" si="6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3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4"/>
        <v>#N/A</v>
      </c>
      <c r="N63" s="88" t="e">
        <f t="shared" si="5"/>
        <v>#N/A</v>
      </c>
      <c r="O63" s="102" t="e">
        <f t="shared" si="6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3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4"/>
        <v>#N/A</v>
      </c>
      <c r="N64" s="88" t="e">
        <f t="shared" si="5"/>
        <v>#N/A</v>
      </c>
      <c r="O64" s="102" t="e">
        <f t="shared" si="6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3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4"/>
        <v>#N/A</v>
      </c>
      <c r="N65" s="88" t="e">
        <f t="shared" ref="N65:N128" si="7">L65/$L$140</f>
        <v>#N/A</v>
      </c>
      <c r="O65" s="102" t="e">
        <f t="shared" si="6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ref="D66:D129" si="8">VALUE(C66)</f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ref="M66:M129" si="9">VALUE(L66)</f>
        <v>#N/A</v>
      </c>
      <c r="N66" s="88" t="e">
        <f t="shared" si="7"/>
        <v>#N/A</v>
      </c>
      <c r="O66" s="102" t="e">
        <f t="shared" ref="O66:O129" si="10">D66*N66</f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8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9"/>
        <v>#N/A</v>
      </c>
      <c r="N67" s="88" t="e">
        <f t="shared" si="7"/>
        <v>#N/A</v>
      </c>
      <c r="O67" s="102" t="e">
        <f t="shared" si="10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8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9"/>
        <v>#N/A</v>
      </c>
      <c r="N68" s="88" t="e">
        <f t="shared" si="7"/>
        <v>#N/A</v>
      </c>
      <c r="O68" s="102" t="e">
        <f t="shared" si="10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8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9"/>
        <v>#N/A</v>
      </c>
      <c r="N69" s="88" t="e">
        <f t="shared" si="7"/>
        <v>#N/A</v>
      </c>
      <c r="O69" s="102" t="e">
        <f t="shared" si="10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8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9"/>
        <v>#N/A</v>
      </c>
      <c r="N70" s="88" t="e">
        <f t="shared" si="7"/>
        <v>#N/A</v>
      </c>
      <c r="O70" s="102" t="e">
        <f t="shared" si="10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8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9"/>
        <v>#N/A</v>
      </c>
      <c r="N71" s="88" t="e">
        <f t="shared" si="7"/>
        <v>#N/A</v>
      </c>
      <c r="O71" s="102" t="e">
        <f t="shared" si="10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8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9"/>
        <v>#N/A</v>
      </c>
      <c r="N72" s="88" t="e">
        <f t="shared" si="7"/>
        <v>#N/A</v>
      </c>
      <c r="O72" s="102" t="e">
        <f t="shared" si="10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8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9"/>
        <v>#N/A</v>
      </c>
      <c r="N73" s="88" t="e">
        <f t="shared" si="7"/>
        <v>#N/A</v>
      </c>
      <c r="O73" s="102" t="e">
        <f t="shared" si="10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8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9"/>
        <v>#N/A</v>
      </c>
      <c r="N74" s="88" t="e">
        <f t="shared" si="7"/>
        <v>#N/A</v>
      </c>
      <c r="O74" s="102" t="e">
        <f t="shared" si="10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8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9"/>
        <v>#N/A</v>
      </c>
      <c r="N75" s="88" t="e">
        <f t="shared" si="7"/>
        <v>#N/A</v>
      </c>
      <c r="O75" s="102" t="e">
        <f t="shared" si="10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8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9"/>
        <v>#N/A</v>
      </c>
      <c r="N76" s="88" t="e">
        <f t="shared" si="7"/>
        <v>#N/A</v>
      </c>
      <c r="O76" s="102" t="e">
        <f t="shared" si="10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8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9"/>
        <v>#N/A</v>
      </c>
      <c r="N77" s="88" t="e">
        <f t="shared" si="7"/>
        <v>#N/A</v>
      </c>
      <c r="O77" s="102" t="e">
        <f t="shared" si="10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9"/>
        <v>#N/A</v>
      </c>
      <c r="N78" s="88" t="e">
        <f t="shared" si="7"/>
        <v>#N/A</v>
      </c>
      <c r="O78" s="102" t="e">
        <f t="shared" si="10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9"/>
        <v>#N/A</v>
      </c>
      <c r="N79" s="88" t="e">
        <f t="shared" si="7"/>
        <v>#N/A</v>
      </c>
      <c r="O79" s="102" t="e">
        <f t="shared" si="10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9"/>
        <v>#N/A</v>
      </c>
      <c r="N80" s="88" t="e">
        <f t="shared" si="7"/>
        <v>#N/A</v>
      </c>
      <c r="O80" s="102" t="e">
        <f t="shared" si="10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9"/>
        <v>#N/A</v>
      </c>
      <c r="N81" s="88" t="e">
        <f t="shared" si="7"/>
        <v>#N/A</v>
      </c>
      <c r="O81" s="102" t="e">
        <f t="shared" si="10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9"/>
        <v>#N/A</v>
      </c>
      <c r="N82" s="88" t="e">
        <f t="shared" si="7"/>
        <v>#N/A</v>
      </c>
      <c r="O82" s="102" t="e">
        <f t="shared" si="10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9"/>
        <v>#N/A</v>
      </c>
      <c r="N83" s="88" t="e">
        <f t="shared" si="7"/>
        <v>#N/A</v>
      </c>
      <c r="O83" s="102" t="e">
        <f t="shared" si="10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9"/>
        <v>#N/A</v>
      </c>
      <c r="N84" s="88" t="e">
        <f t="shared" si="7"/>
        <v>#N/A</v>
      </c>
      <c r="O84" s="102" t="e">
        <f t="shared" si="10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9"/>
        <v>#N/A</v>
      </c>
      <c r="N85" s="88" t="e">
        <f t="shared" si="7"/>
        <v>#N/A</v>
      </c>
      <c r="O85" s="102" t="e">
        <f t="shared" si="10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9"/>
        <v>#N/A</v>
      </c>
      <c r="N86" s="88" t="e">
        <f t="shared" si="7"/>
        <v>#N/A</v>
      </c>
      <c r="O86" s="102" t="e">
        <f t="shared" si="10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9"/>
        <v>#N/A</v>
      </c>
      <c r="N87" s="88" t="e">
        <f t="shared" si="7"/>
        <v>#N/A</v>
      </c>
      <c r="O87" s="102" t="e">
        <f t="shared" si="10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9"/>
        <v>#N/A</v>
      </c>
      <c r="N88" s="88" t="e">
        <f t="shared" si="7"/>
        <v>#N/A</v>
      </c>
      <c r="O88" s="102" t="e">
        <f t="shared" si="10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9"/>
        <v>#N/A</v>
      </c>
      <c r="N89" s="88" t="e">
        <f t="shared" si="7"/>
        <v>#N/A</v>
      </c>
      <c r="O89" s="102" t="e">
        <f t="shared" si="10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9"/>
        <v>#N/A</v>
      </c>
      <c r="N90" s="88" t="e">
        <f t="shared" si="7"/>
        <v>#N/A</v>
      </c>
      <c r="O90" s="102" t="e">
        <f t="shared" si="10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9"/>
        <v>#N/A</v>
      </c>
      <c r="N91" s="88" t="e">
        <f t="shared" si="7"/>
        <v>#N/A</v>
      </c>
      <c r="O91" s="102" t="e">
        <f t="shared" si="10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9"/>
        <v>#N/A</v>
      </c>
      <c r="N92" s="88" t="e">
        <f t="shared" si="7"/>
        <v>#N/A</v>
      </c>
      <c r="O92" s="102" t="e">
        <f t="shared" si="10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9"/>
        <v>#N/A</v>
      </c>
      <c r="N93" s="88" t="e">
        <f t="shared" si="7"/>
        <v>#N/A</v>
      </c>
      <c r="O93" s="102" t="e">
        <f t="shared" si="10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9"/>
        <v>#N/A</v>
      </c>
      <c r="N94" s="88" t="e">
        <f t="shared" si="7"/>
        <v>#N/A</v>
      </c>
      <c r="O94" s="102" t="e">
        <f t="shared" si="10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9"/>
        <v>#N/A</v>
      </c>
      <c r="N95" s="88" t="e">
        <f t="shared" si="7"/>
        <v>#N/A</v>
      </c>
      <c r="O95" s="102" t="e">
        <f t="shared" si="10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9"/>
        <v>#N/A</v>
      </c>
      <c r="N96" s="88" t="e">
        <f t="shared" si="7"/>
        <v>#N/A</v>
      </c>
      <c r="O96" s="102" t="e">
        <f t="shared" si="10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9"/>
        <v>#N/A</v>
      </c>
      <c r="N97" s="88" t="e">
        <f t="shared" si="7"/>
        <v>#N/A</v>
      </c>
      <c r="O97" s="102" t="e">
        <f t="shared" si="10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9"/>
        <v>#N/A</v>
      </c>
      <c r="N98" s="88" t="e">
        <f t="shared" si="7"/>
        <v>#N/A</v>
      </c>
      <c r="O98" s="102" t="e">
        <f t="shared" si="10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9"/>
        <v>#N/A</v>
      </c>
      <c r="N99" s="88" t="e">
        <f t="shared" si="7"/>
        <v>#N/A</v>
      </c>
      <c r="O99" s="102" t="e">
        <f t="shared" si="10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9"/>
        <v>#N/A</v>
      </c>
      <c r="N100" s="88" t="e">
        <f t="shared" si="7"/>
        <v>#N/A</v>
      </c>
      <c r="O100" s="102" t="e">
        <f t="shared" si="10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9"/>
        <v>#N/A</v>
      </c>
      <c r="N101" s="88" t="e">
        <f t="shared" si="7"/>
        <v>#N/A</v>
      </c>
      <c r="O101" s="102" t="e">
        <f t="shared" si="10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9"/>
        <v>#N/A</v>
      </c>
      <c r="N102" s="88" t="e">
        <f t="shared" si="7"/>
        <v>#N/A</v>
      </c>
      <c r="O102" s="102" t="e">
        <f t="shared" si="10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9"/>
        <v>#N/A</v>
      </c>
      <c r="N103" s="88" t="e">
        <f t="shared" si="7"/>
        <v>#N/A</v>
      </c>
      <c r="O103" s="102" t="e">
        <f t="shared" si="10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9"/>
        <v>#N/A</v>
      </c>
      <c r="N104" s="88" t="e">
        <f t="shared" si="7"/>
        <v>#N/A</v>
      </c>
      <c r="O104" s="102" t="e">
        <f t="shared" si="10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9"/>
        <v>#N/A</v>
      </c>
      <c r="N105" s="88" t="e">
        <f t="shared" si="7"/>
        <v>#N/A</v>
      </c>
      <c r="O105" s="102" t="e">
        <f t="shared" si="10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9"/>
        <v>#N/A</v>
      </c>
      <c r="N106" s="88" t="e">
        <f t="shared" si="7"/>
        <v>#N/A</v>
      </c>
      <c r="O106" s="102" t="e">
        <f t="shared" si="10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9"/>
        <v>#N/A</v>
      </c>
      <c r="N107" s="88" t="e">
        <f t="shared" si="7"/>
        <v>#N/A</v>
      </c>
      <c r="O107" s="102" t="e">
        <f t="shared" si="10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9"/>
        <v>#N/A</v>
      </c>
      <c r="N108" s="88" t="e">
        <f t="shared" si="7"/>
        <v>#N/A</v>
      </c>
      <c r="O108" s="102" t="e">
        <f t="shared" si="10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9"/>
        <v>#N/A</v>
      </c>
      <c r="N109" s="88" t="e">
        <f t="shared" si="7"/>
        <v>#N/A</v>
      </c>
      <c r="O109" s="102" t="e">
        <f t="shared" si="10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9"/>
        <v>#N/A</v>
      </c>
      <c r="N110" s="88" t="e">
        <f t="shared" si="7"/>
        <v>#N/A</v>
      </c>
      <c r="O110" s="102" t="e">
        <f t="shared" si="10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9"/>
        <v>#N/A</v>
      </c>
      <c r="N111" s="88" t="e">
        <f t="shared" si="7"/>
        <v>#N/A</v>
      </c>
      <c r="O111" s="102" t="e">
        <f t="shared" si="10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9"/>
        <v>#N/A</v>
      </c>
      <c r="N112" s="88" t="e">
        <f t="shared" si="7"/>
        <v>#N/A</v>
      </c>
      <c r="O112" s="102" t="e">
        <f t="shared" si="10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9"/>
        <v>#N/A</v>
      </c>
      <c r="N113" s="88" t="e">
        <f t="shared" si="7"/>
        <v>#N/A</v>
      </c>
      <c r="O113" s="102" t="e">
        <f t="shared" si="10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9"/>
        <v>#N/A</v>
      </c>
      <c r="N114" s="88" t="e">
        <f t="shared" si="7"/>
        <v>#N/A</v>
      </c>
      <c r="O114" s="102" t="e">
        <f t="shared" si="10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9"/>
        <v>#N/A</v>
      </c>
      <c r="N115" s="88" t="e">
        <f t="shared" si="7"/>
        <v>#N/A</v>
      </c>
      <c r="O115" s="102" t="e">
        <f t="shared" si="10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9"/>
        <v>#N/A</v>
      </c>
      <c r="N116" s="88" t="e">
        <f t="shared" si="7"/>
        <v>#N/A</v>
      </c>
      <c r="O116" s="102" t="e">
        <f t="shared" si="10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9"/>
        <v>#N/A</v>
      </c>
      <c r="N117" s="88" t="e">
        <f t="shared" si="7"/>
        <v>#N/A</v>
      </c>
      <c r="O117" s="102" t="e">
        <f t="shared" si="10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9"/>
        <v>#N/A</v>
      </c>
      <c r="N118" s="88" t="e">
        <f t="shared" si="7"/>
        <v>#N/A</v>
      </c>
      <c r="O118" s="102" t="e">
        <f t="shared" si="10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9"/>
        <v>#N/A</v>
      </c>
      <c r="N119" s="88" t="e">
        <f t="shared" si="7"/>
        <v>#N/A</v>
      </c>
      <c r="O119" s="102" t="e">
        <f t="shared" si="10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9"/>
        <v>#N/A</v>
      </c>
      <c r="N120" s="88" t="e">
        <f t="shared" si="7"/>
        <v>#N/A</v>
      </c>
      <c r="O120" s="102" t="e">
        <f t="shared" si="10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9"/>
        <v>#N/A</v>
      </c>
      <c r="N121" s="88" t="e">
        <f t="shared" si="7"/>
        <v>#N/A</v>
      </c>
      <c r="O121" s="102" t="e">
        <f t="shared" si="10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9"/>
        <v>#N/A</v>
      </c>
      <c r="N122" s="88" t="e">
        <f t="shared" si="7"/>
        <v>#N/A</v>
      </c>
      <c r="O122" s="102" t="e">
        <f t="shared" si="10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9"/>
        <v>#N/A</v>
      </c>
      <c r="N123" s="88" t="e">
        <f t="shared" si="7"/>
        <v>#N/A</v>
      </c>
      <c r="O123" s="102" t="e">
        <f t="shared" si="10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9"/>
        <v>#N/A</v>
      </c>
      <c r="N124" s="88" t="e">
        <f t="shared" si="7"/>
        <v>#N/A</v>
      </c>
      <c r="O124" s="102" t="e">
        <f t="shared" si="10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9"/>
        <v>#N/A</v>
      </c>
      <c r="N125" s="88" t="e">
        <f t="shared" si="7"/>
        <v>#N/A</v>
      </c>
      <c r="O125" s="102" t="e">
        <f t="shared" si="10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9"/>
        <v>#N/A</v>
      </c>
      <c r="N126" s="88" t="e">
        <f t="shared" si="7"/>
        <v>#N/A</v>
      </c>
      <c r="O126" s="102" t="e">
        <f t="shared" si="10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9"/>
        <v>#N/A</v>
      </c>
      <c r="N127" s="88" t="e">
        <f t="shared" si="7"/>
        <v>#N/A</v>
      </c>
      <c r="O127" s="102" t="e">
        <f t="shared" si="10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9"/>
        <v>#N/A</v>
      </c>
      <c r="N128" s="88" t="e">
        <f t="shared" si="7"/>
        <v>#N/A</v>
      </c>
      <c r="O128" s="102" t="e">
        <f t="shared" si="10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9"/>
        <v>#N/A</v>
      </c>
      <c r="N129" s="88" t="e">
        <f t="shared" ref="N129:N139" si="11">L129/$L$140</f>
        <v>#N/A</v>
      </c>
      <c r="O129" s="102" t="e">
        <f t="shared" si="10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ref="D130:D139" si="12">VALUE(C130)</f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ref="M130:M139" si="13">VALUE(L130)</f>
        <v>#N/A</v>
      </c>
      <c r="N130" s="88" t="e">
        <f t="shared" si="11"/>
        <v>#N/A</v>
      </c>
      <c r="O130" s="102" t="e">
        <f t="shared" ref="O130:O139" si="14">D130*N130</f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12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3"/>
        <v>#N/A</v>
      </c>
      <c r="N131" s="88" t="e">
        <f t="shared" si="11"/>
        <v>#N/A</v>
      </c>
      <c r="O131" s="102" t="e">
        <f t="shared" si="14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12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3"/>
        <v>#N/A</v>
      </c>
      <c r="N132" s="88" t="e">
        <f t="shared" si="11"/>
        <v>#N/A</v>
      </c>
      <c r="O132" s="102" t="e">
        <f t="shared" si="14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12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3"/>
        <v>#N/A</v>
      </c>
      <c r="N133" s="88" t="e">
        <f t="shared" si="11"/>
        <v>#N/A</v>
      </c>
      <c r="O133" s="102" t="e">
        <f t="shared" si="14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12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13"/>
        <v>#N/A</v>
      </c>
      <c r="N134" s="88" t="e">
        <f t="shared" si="11"/>
        <v>#N/A</v>
      </c>
      <c r="O134" s="102" t="e">
        <f t="shared" si="14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12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13"/>
        <v>#N/A</v>
      </c>
      <c r="N135" s="88" t="e">
        <f t="shared" si="11"/>
        <v>#N/A</v>
      </c>
      <c r="O135" s="102" t="e">
        <f t="shared" si="14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12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13"/>
        <v>#N/A</v>
      </c>
      <c r="N136" s="88" t="e">
        <f t="shared" si="11"/>
        <v>#N/A</v>
      </c>
      <c r="O136" s="102" t="e">
        <f t="shared" si="14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12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13"/>
        <v>#N/A</v>
      </c>
      <c r="N137" s="88" t="e">
        <f t="shared" si="11"/>
        <v>#N/A</v>
      </c>
      <c r="O137" s="102" t="e">
        <f t="shared" si="14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12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13"/>
        <v>#N/A</v>
      </c>
      <c r="N138" s="88" t="e">
        <f t="shared" si="11"/>
        <v>#N/A</v>
      </c>
      <c r="O138" s="102" t="e">
        <f t="shared" si="14"/>
        <v>#N/A</v>
      </c>
    </row>
    <row r="139" spans="1:15" ht="13.2" thickBot="1" x14ac:dyDescent="0.25">
      <c r="A139" s="94"/>
      <c r="B139" s="62" t="e">
        <f>IF(LEN(VLOOKUP(A139,'Species List'!$A:$G,2,FALSE))=0,"",VLOOKUP(A139,'Species List'!$A:$G,2,FALSE))</f>
        <v>#N/A</v>
      </c>
      <c r="C139" s="62" t="e">
        <f>IF(LEN(VLOOKUP(A139,'Species List'!$A:$G,3,FALSE))=0,"",VLOOKUP(A139,'Species List'!$A:$G,3,FALSE))</f>
        <v>#N/A</v>
      </c>
      <c r="D139" s="103" t="e">
        <f t="shared" si="12"/>
        <v>#N/A</v>
      </c>
      <c r="E139" s="62" t="e">
        <f>IF(LEN(VLOOKUP(A139,'Species List'!$A:$G,4,FALSE))=0,"",VLOOKUP(A139,'Species List'!$A:$G,4,FALSE))</f>
        <v>#N/A</v>
      </c>
      <c r="F139" s="62" t="e">
        <f>IF(LEN(VLOOKUP(A139,'Species List'!$A:$G,5,FALSE))=0,"",VLOOKUP(A139,'Species List'!$A:$G,5,FALSE))</f>
        <v>#N/A</v>
      </c>
      <c r="G139" s="62" t="e">
        <f>IF(LEN(VLOOKUP(A139,'Species List'!$A:$G,6,FALSE))=0,"",VLOOKUP(A139,'Species List'!$A:$G,6,FALSE))</f>
        <v>#N/A</v>
      </c>
      <c r="H139" s="62" t="e">
        <f>VLOOKUP(A139,'Species List'!$A:$G,7,FALSE)</f>
        <v>#N/A</v>
      </c>
      <c r="I139" s="45"/>
      <c r="J139" s="96"/>
      <c r="K139" s="64" t="e">
        <f>VLOOKUP(J139,'Species List'!$H$1:$J$9,2,FALSE)</f>
        <v>#N/A</v>
      </c>
      <c r="L139" s="64" t="e">
        <f>VLOOKUP(K139,'Species List'!$I$1:$N$8,2,FALSE)</f>
        <v>#N/A</v>
      </c>
      <c r="M139" s="104" t="e">
        <f t="shared" si="13"/>
        <v>#N/A</v>
      </c>
      <c r="N139" s="45" t="e">
        <f t="shared" si="11"/>
        <v>#N/A</v>
      </c>
      <c r="O139" s="102" t="e">
        <f t="shared" si="14"/>
        <v>#N/A</v>
      </c>
    </row>
    <row r="140" spans="1:15" ht="13.8" thickTop="1" thickBot="1" x14ac:dyDescent="0.25">
      <c r="I140" s="134" t="s">
        <v>5386</v>
      </c>
      <c r="J140" s="135"/>
      <c r="K140" s="136"/>
      <c r="L140" s="63">
        <f>SUMIF(L10:L139,"&gt;=0")</f>
        <v>112.5</v>
      </c>
      <c r="M140" s="81"/>
    </row>
  </sheetData>
  <protectedRanges>
    <protectedRange password="EBBA" sqref="B9" name="Range1"/>
    <protectedRange password="EBBA" sqref="K10:K11 K22:K139" name="Range2"/>
    <protectedRange password="EBBA" sqref="K12:K21" name="Range2_1"/>
  </protectedRanges>
  <dataConsolidate/>
  <mergeCells count="3">
    <mergeCell ref="A1:O1"/>
    <mergeCell ref="B7:E7"/>
    <mergeCell ref="I140:K14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J17:J139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 A12:A21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A22:A139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8" workbookViewId="0">
      <selection activeCell="F14" sqref="F14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2" t="s">
        <v>127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3"/>
      <c r="C7" s="133"/>
      <c r="D7" s="133"/>
      <c r="E7" s="133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5433</v>
      </c>
      <c r="D9" s="49" t="s">
        <v>5424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4835</v>
      </c>
      <c r="O9" s="43" t="s">
        <v>4836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4203</v>
      </c>
      <c r="B12" s="44" t="str">
        <f>IF(LEN(VLOOKUP(A12,'Species List'!$A:$G,2,FALSE))=0,"",VLOOKUP(A12,'Species List'!$A:$G,2,FALSE))</f>
        <v>bittersweet nightshade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[FAC]</v>
      </c>
      <c r="H12" s="44">
        <f>VLOOKUP(A12,'Species List'!$A:$G,7,FALSE)</f>
        <v>0</v>
      </c>
      <c r="J12" s="111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6.8181818181818177E-2</v>
      </c>
      <c r="O12" s="88">
        <f>D12*N12</f>
        <v>0</v>
      </c>
    </row>
    <row r="13" spans="1:15" x14ac:dyDescent="0.2">
      <c r="A13" s="109" t="s">
        <v>5023</v>
      </c>
      <c r="B13" s="44" t="str">
        <f>IF(LEN(VLOOKUP(A13,'Species List'!$A:$G,2,FALSE))=0,"",VLOOKUP(A13,'Species List'!$A:$G,2,FALSE))</f>
        <v/>
      </c>
      <c r="C13" s="44">
        <v>2</v>
      </c>
      <c r="D13" s="103">
        <f t="shared" ref="D13:D76" si="0">VALUE(C13)</f>
        <v>2</v>
      </c>
      <c r="E13" s="44" t="str">
        <f>IF(LEN(VLOOKUP(A13,'Species List'!$A:$G,4,FALSE))=0,"",VLOOKUP(A13,'Species List'!$A:$G,4,FALSE))</f>
        <v/>
      </c>
      <c r="F13" s="44" t="s">
        <v>147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1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6.8181818181818177E-2</v>
      </c>
      <c r="O13" s="102">
        <f t="shared" ref="O13:O76" si="3">D13*N13</f>
        <v>0.13636363636363635</v>
      </c>
    </row>
    <row r="14" spans="1:15" x14ac:dyDescent="0.2">
      <c r="A14" s="109" t="s">
        <v>1980</v>
      </c>
      <c r="B14" s="44" t="str">
        <f>IF(LEN(VLOOKUP(A14,'Species List'!$A:$G,2,FALSE))=0,"",VLOOKUP(A14,'Species List'!$A:$G,2,FALSE))</f>
        <v>annual fleabane</v>
      </c>
      <c r="C14" s="44">
        <f>IF(LEN(VLOOKUP(A14,'Species List'!$A:$G,3,FALSE))=0,"",VLOOKUP(A14,'Species List'!$A:$G,3,FALSE))</f>
        <v>0</v>
      </c>
      <c r="D14" s="103">
        <f t="shared" si="0"/>
        <v>0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FAC-</v>
      </c>
      <c r="H14" s="44">
        <f>VLOOKUP(A14,'Species List'!$A:$G,7,FALSE)</f>
        <v>0</v>
      </c>
      <c r="J14" s="111" t="s">
        <v>5417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6.8181818181818177E-2</v>
      </c>
      <c r="O14" s="102">
        <f t="shared" si="3"/>
        <v>0</v>
      </c>
    </row>
    <row r="15" spans="1:15" x14ac:dyDescent="0.2">
      <c r="A15" s="109" t="s">
        <v>2186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4</v>
      </c>
      <c r="D15" s="103">
        <f t="shared" si="0"/>
        <v>4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FACU+</v>
      </c>
      <c r="H15" s="44">
        <f>VLOOKUP(A15,'Species List'!$A:$G,7,FALSE)</f>
        <v>0</v>
      </c>
      <c r="J15" s="111" t="s">
        <v>5417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6.8181818181818177E-2</v>
      </c>
      <c r="O15" s="102">
        <f t="shared" si="3"/>
        <v>0.27272727272727271</v>
      </c>
    </row>
    <row r="16" spans="1:15" x14ac:dyDescent="0.2">
      <c r="A16" s="109" t="s">
        <v>4604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1</v>
      </c>
      <c r="D16" s="103">
        <f t="shared" si="0"/>
        <v>1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111" t="s">
        <v>5417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6.8181818181818177E-2</v>
      </c>
      <c r="O16" s="102">
        <f t="shared" si="3"/>
        <v>6.8181818181818177E-2</v>
      </c>
    </row>
    <row r="17" spans="1:15" x14ac:dyDescent="0.2">
      <c r="A17" s="109" t="s">
        <v>270</v>
      </c>
      <c r="B17" s="44" t="str">
        <f>IF(LEN(VLOOKUP(A17,'Species List'!$A:$G,2,FALSE))=0,"",VLOOKUP(A17,'Species List'!$A:$G,2,FALSE))</f>
        <v>garlic mustard</v>
      </c>
      <c r="C17" s="44">
        <f>IF(LEN(VLOOKUP(A17,'Species List'!$A:$G,3,FALSE))=0,"",VLOOKUP(A17,'Species List'!$A:$G,3,FALSE))</f>
        <v>0</v>
      </c>
      <c r="D17" s="103">
        <f t="shared" si="0"/>
        <v>0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1" t="s">
        <v>5417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6.8181818181818177E-2</v>
      </c>
      <c r="O17" s="102">
        <f t="shared" si="3"/>
        <v>0</v>
      </c>
    </row>
    <row r="18" spans="1:15" x14ac:dyDescent="0.2">
      <c r="A18" s="109" t="s">
        <v>2240</v>
      </c>
      <c r="B18" s="44" t="str">
        <f>IF(LEN(VLOOKUP(A18,'Species List'!$A:$G,2,FALSE))=0,"",VLOOKUP(A18,'Species List'!$A:$G,2,FALSE))</f>
        <v>white avens</v>
      </c>
      <c r="C18" s="44">
        <f>IF(LEN(VLOOKUP(A18,'Species List'!$A:$G,3,FALSE))=0,"",VLOOKUP(A18,'Species List'!$A:$G,3,FALSE))</f>
        <v>2</v>
      </c>
      <c r="D18" s="103">
        <f t="shared" si="0"/>
        <v>2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1" t="s">
        <v>5417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6.8181818181818177E-2</v>
      </c>
      <c r="O18" s="102">
        <f t="shared" si="3"/>
        <v>0.13636363636363635</v>
      </c>
    </row>
    <row r="19" spans="1:15" x14ac:dyDescent="0.2">
      <c r="A19" s="109" t="s">
        <v>1373</v>
      </c>
      <c r="B19" s="44" t="str">
        <f>IF(LEN(VLOOKUP(A19,'Species List'!$A:$G,2,FALSE))=0,"",VLOOKUP(A19,'Species List'!$A:$G,2,FALSE))</f>
        <v>Canada thistle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1" t="s">
        <v>5417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6.8181818181818177E-2</v>
      </c>
      <c r="O19" s="102">
        <f t="shared" si="3"/>
        <v>0</v>
      </c>
    </row>
    <row r="20" spans="1:15" x14ac:dyDescent="0.2">
      <c r="A20" s="109" t="s">
        <v>1366</v>
      </c>
      <c r="B20" s="44" t="str">
        <f>IF(LEN(VLOOKUP(A20,'Species List'!$A:$G,2,FALSE))=0,"",VLOOKUP(A20,'Species List'!$A:$G,2,FALSE))</f>
        <v>common enchanter's nightshade</v>
      </c>
      <c r="C20" s="44">
        <f>IF(LEN(VLOOKUP(A20,'Species List'!$A:$G,3,FALSE))=0,"",VLOOKUP(A20,'Species List'!$A:$G,3,FALSE))</f>
        <v>2</v>
      </c>
      <c r="D20" s="103">
        <f t="shared" si="0"/>
        <v>2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[FACU]</v>
      </c>
      <c r="H20" s="44">
        <f>VLOOKUP(A20,'Species List'!$A:$G,7,FALSE)</f>
        <v>0</v>
      </c>
      <c r="J20" s="111" t="s">
        <v>5417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6.8181818181818177E-2</v>
      </c>
      <c r="O20" s="102">
        <f t="shared" si="3"/>
        <v>0.13636363636363635</v>
      </c>
    </row>
    <row r="21" spans="1:15" x14ac:dyDescent="0.2">
      <c r="A21" s="109" t="s">
        <v>5314</v>
      </c>
      <c r="B21" s="44" t="str">
        <f>IF(LEN(VLOOKUP(A21,'Species List'!$A:$G,2,FALSE))=0,"",VLOOKUP(A21,'Species List'!$A:$G,2,FALSE))</f>
        <v/>
      </c>
      <c r="C21" s="44">
        <v>1</v>
      </c>
      <c r="D21" s="103">
        <f t="shared" si="0"/>
        <v>1</v>
      </c>
      <c r="E21" s="44" t="str">
        <f>IF(LEN(VLOOKUP(A21,'Species List'!$A:$G,4,FALSE))=0,"",VLOOKUP(A21,'Species List'!$A:$G,4,FALSE))</f>
        <v/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1" t="s">
        <v>5417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6.8181818181818177E-2</v>
      </c>
      <c r="O21" s="102">
        <f t="shared" si="3"/>
        <v>6.8181818181818177E-2</v>
      </c>
    </row>
    <row r="22" spans="1:15" x14ac:dyDescent="0.2">
      <c r="A22" s="109" t="s">
        <v>1521</v>
      </c>
      <c r="B22" s="44" t="str">
        <f>IF(LEN(VLOOKUP(A22,'Species List'!$A:$G,2,FALSE))=0,"",VLOOKUP(A22,'Species List'!$A:$G,2,FALSE))</f>
        <v>honewort</v>
      </c>
      <c r="C22" s="44">
        <f>IF(LEN(VLOOKUP(A22,'Species List'!$A:$G,3,FALSE))=0,"",VLOOKUP(A22,'Species List'!$A:$G,3,FALSE))</f>
        <v>3</v>
      </c>
      <c r="D22" s="103">
        <f t="shared" si="0"/>
        <v>3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J22" s="111" t="s">
        <v>5419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1"/>
        <v>0.5</v>
      </c>
      <c r="N22" s="102">
        <f t="shared" si="2"/>
        <v>1.1363636363636364E-2</v>
      </c>
      <c r="O22" s="102">
        <f t="shared" si="3"/>
        <v>3.4090909090909088E-2</v>
      </c>
    </row>
    <row r="23" spans="1:15" x14ac:dyDescent="0.2">
      <c r="A23" s="109" t="s">
        <v>2731</v>
      </c>
      <c r="B23" s="44" t="str">
        <f>IF(LEN(VLOOKUP(A23,'Species List'!$A:$G,2,FALSE))=0,"",VLOOKUP(A23,'Species List'!$A:$G,2,FALSE))</f>
        <v>great lobelia</v>
      </c>
      <c r="C23" s="44">
        <f>IF(LEN(VLOOKUP(A23,'Species List'!$A:$G,3,FALSE))=0,"",VLOOKUP(A23,'Species List'!$A:$G,3,FALSE))</f>
        <v>5</v>
      </c>
      <c r="D23" s="103">
        <f t="shared" si="0"/>
        <v>5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OBL</v>
      </c>
      <c r="H23" s="44">
        <f>VLOOKUP(A23,'Species List'!$A:$G,7,FALSE)</f>
        <v>0</v>
      </c>
      <c r="J23" s="111" t="s">
        <v>5419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1"/>
        <v>0.5</v>
      </c>
      <c r="N23" s="102">
        <f t="shared" si="2"/>
        <v>1.1363636363636364E-2</v>
      </c>
      <c r="O23" s="102">
        <f t="shared" si="3"/>
        <v>5.6818181818181823E-2</v>
      </c>
    </row>
    <row r="24" spans="1:15" x14ac:dyDescent="0.2">
      <c r="A24" s="109" t="s">
        <v>2574</v>
      </c>
      <c r="B24" s="44" t="str">
        <f>IF(LEN(VLOOKUP(A24,'Species List'!$A:$G,2,FALSE))=0,"",VLOOKUP(A24,'Species List'!$A:$G,2,FALSE))</f>
        <v>biennial blue lettuce</v>
      </c>
      <c r="C24" s="44">
        <f>IF(LEN(VLOOKUP(A24,'Species List'!$A:$G,3,FALSE))=0,"",VLOOKUP(A24,'Species List'!$A:$G,3,FALSE))</f>
        <v>3</v>
      </c>
      <c r="D24" s="103">
        <f t="shared" si="0"/>
        <v>3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</v>
      </c>
      <c r="H24" s="44">
        <f>VLOOKUP(A24,'Species List'!$A:$G,7,FALSE)</f>
        <v>0</v>
      </c>
      <c r="J24" s="111" t="s">
        <v>5417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6.8181818181818177E-2</v>
      </c>
      <c r="O24" s="102">
        <f t="shared" si="3"/>
        <v>0.20454545454545453</v>
      </c>
    </row>
    <row r="25" spans="1:15" x14ac:dyDescent="0.2">
      <c r="A25" s="109" t="s">
        <v>2245</v>
      </c>
      <c r="B25" s="44" t="str">
        <f>IF(LEN(VLOOKUP(A25,'Species List'!$A:$G,2,FALSE))=0,"",VLOOKUP(A25,'Species List'!$A:$G,2,FALSE))</f>
        <v>big-leaved avens</v>
      </c>
      <c r="C25" s="44">
        <f>IF(LEN(VLOOKUP(A25,'Species List'!$A:$G,3,FALSE))=0,"",VLOOKUP(A25,'Species List'!$A:$G,3,FALSE))</f>
        <v>5</v>
      </c>
      <c r="D25" s="103">
        <f t="shared" si="0"/>
        <v>5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[FACW+]</v>
      </c>
      <c r="H25" s="44">
        <f>VLOOKUP(A25,'Species List'!$A:$G,7,FALSE)</f>
        <v>0</v>
      </c>
      <c r="J25" s="111" t="s">
        <v>5417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6.8181818181818177E-2</v>
      </c>
      <c r="O25" s="102">
        <f t="shared" si="3"/>
        <v>0.34090909090909088</v>
      </c>
    </row>
    <row r="26" spans="1:15" x14ac:dyDescent="0.2">
      <c r="A26" s="109" t="s">
        <v>4941</v>
      </c>
      <c r="B26" s="44" t="str">
        <f>IF(LEN(VLOOKUP(A26,'Species List'!$A:$G,2,FALSE))=0,"",VLOOKUP(A26,'Species List'!$A:$G,2,FALSE))</f>
        <v/>
      </c>
      <c r="C26" s="44">
        <v>6</v>
      </c>
      <c r="D26" s="103">
        <f t="shared" si="0"/>
        <v>6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111" t="s">
        <v>5419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1"/>
        <v>0.5</v>
      </c>
      <c r="N26" s="102">
        <f t="shared" si="2"/>
        <v>1.1363636363636364E-2</v>
      </c>
      <c r="O26" s="102">
        <f t="shared" si="3"/>
        <v>6.8181818181818177E-2</v>
      </c>
    </row>
    <row r="27" spans="1:15" x14ac:dyDescent="0.2">
      <c r="A27" s="109" t="s">
        <v>2045</v>
      </c>
      <c r="B27" s="44" t="str">
        <f>IF(LEN(VLOOKUP(A27,'Species List'!$A:$G,2,FALSE))=0,"",VLOOKUP(A27,'Species List'!$A:$G,2,FALSE))</f>
        <v>common boneset</v>
      </c>
      <c r="C27" s="44">
        <f>IF(LEN(VLOOKUP(A27,'Species List'!$A:$G,3,FALSE))=0,"",VLOOKUP(A27,'Species List'!$A:$G,3,FALSE))</f>
        <v>4</v>
      </c>
      <c r="D27" s="103">
        <f t="shared" si="0"/>
        <v>4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[FACW+]</v>
      </c>
      <c r="H27" s="44">
        <f>VLOOKUP(A27,'Species List'!$A:$G,7,FALSE)</f>
        <v>0</v>
      </c>
      <c r="J27" s="111" t="s">
        <v>5417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6.8181818181818177E-2</v>
      </c>
      <c r="O27" s="102">
        <f t="shared" si="3"/>
        <v>0.27272727272727271</v>
      </c>
    </row>
    <row r="28" spans="1:15" x14ac:dyDescent="0.2">
      <c r="A28" s="109" t="s">
        <v>4964</v>
      </c>
      <c r="B28" s="44" t="str">
        <f>IF(LEN(VLOOKUP(A28,'Species List'!$A:$G,2,FALSE))=0,"",VLOOKUP(A28,'Species List'!$A:$G,2,FALSE))</f>
        <v/>
      </c>
      <c r="C28" s="44">
        <v>3</v>
      </c>
      <c r="D28" s="103">
        <f t="shared" si="0"/>
        <v>3</v>
      </c>
      <c r="E28" s="44" t="str">
        <f>IF(LEN(VLOOKUP(A28,'Species List'!$A:$G,4,FALSE))=0,"",VLOOKUP(A28,'Species List'!$A:$G,4,FALSE))</f>
        <v/>
      </c>
      <c r="F28" s="44" t="s">
        <v>147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1" t="s">
        <v>5419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1"/>
        <v>0.5</v>
      </c>
      <c r="N28" s="102">
        <f t="shared" si="2"/>
        <v>1.1363636363636364E-2</v>
      </c>
      <c r="O28" s="102">
        <f t="shared" si="3"/>
        <v>3.4090909090909088E-2</v>
      </c>
    </row>
    <row r="29" spans="1:15" ht="13.2" x14ac:dyDescent="0.25">
      <c r="A29" s="36" t="s">
        <v>1811</v>
      </c>
      <c r="B29" s="44" t="str">
        <f>IF(LEN(VLOOKUP(A29,'Species List'!$A:$G,2,FALSE))=0,"",VLOOKUP(A29,'Species List'!$A:$G,2,FALSE))</f>
        <v>wild cucumber</v>
      </c>
      <c r="C29" s="44">
        <f>IF(LEN(VLOOKUP(A29,'Species List'!$A:$G,3,FALSE))=0,"",VLOOKUP(A29,'Species List'!$A:$G,3,FALSE))</f>
        <v>2</v>
      </c>
      <c r="D29" s="103">
        <f t="shared" si="0"/>
        <v>2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FACW-</v>
      </c>
      <c r="H29" s="44">
        <f>VLOOKUP(A29,'Species List'!$A:$G,7,FALSE)</f>
        <v>0</v>
      </c>
      <c r="J29" s="95" t="s">
        <v>5417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6.8181818181818177E-2</v>
      </c>
      <c r="O29" s="102">
        <f t="shared" si="3"/>
        <v>0.13636363636363635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0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1"/>
        <v>#N/A</v>
      </c>
      <c r="N30" s="102" t="e">
        <f t="shared" si="2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1"/>
        <v>#N/A</v>
      </c>
      <c r="N31" s="102" t="e">
        <f t="shared" si="2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0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102" t="e">
        <f t="shared" si="2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0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102" t="e">
        <f t="shared" si="2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2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4" t="s">
        <v>5386</v>
      </c>
      <c r="J151" s="135"/>
      <c r="K151" s="136"/>
      <c r="L151" s="63">
        <f>SUMIF(L10:L150,"&gt;=0")</f>
        <v>44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A12:A28 A30:A150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opLeftCell="A2" workbookViewId="0">
      <selection activeCell="H19" sqref="H19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2" t="s">
        <v>127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15" x14ac:dyDescent="0.2">
      <c r="A2" s="48" t="s">
        <v>138</v>
      </c>
      <c r="B2" s="47" t="s">
        <v>5438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5430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3"/>
      <c r="C7" s="133"/>
      <c r="D7" s="133"/>
      <c r="E7" s="133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5433</v>
      </c>
      <c r="D9" s="49" t="s">
        <v>5424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5433</v>
      </c>
      <c r="M9" s="49" t="s">
        <v>133</v>
      </c>
      <c r="N9" s="43" t="s">
        <v>4835</v>
      </c>
      <c r="O9" s="43" t="s">
        <v>4836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09" t="s">
        <v>3289</v>
      </c>
      <c r="B12" s="44" t="str">
        <f>IF(LEN(VLOOKUP(A12,'Species List'!$A:$G,2,FALSE))=0,"",VLOOKUP(A12,'Species List'!$A:$G,2,FALSE))</f>
        <v>reed canary grass</v>
      </c>
      <c r="C12" s="44">
        <f>IF(LEN(VLOOKUP(A12,'Species List'!$A:$G,3,FALSE))=0,"",VLOOKUP(A12,'Species List'!$A:$G,3,FALSE))</f>
        <v>0</v>
      </c>
      <c r="D12" s="103">
        <f t="shared" ref="D12:D32" si="0">VALUE(C12)</f>
        <v>0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FACW+</v>
      </c>
      <c r="H12" s="44">
        <f>VLOOKUP(A12,'Species List'!$A:$G,7,FALSE)</f>
        <v>0</v>
      </c>
      <c r="I12" s="108"/>
      <c r="J12" s="95">
        <v>5</v>
      </c>
      <c r="K12" s="47" t="str">
        <f>VLOOKUP(J12,'Species List'!$H$1:$J$9,2,FALSE)</f>
        <v>&gt;75-100%</v>
      </c>
      <c r="L12" s="47">
        <f>VLOOKUP(K12,'Species List'!$I$1:$N$8,2,FALSE)</f>
        <v>87.5</v>
      </c>
      <c r="M12" s="104">
        <f t="shared" ref="M12:M32" si="1">VALUE(L12)</f>
        <v>87.5</v>
      </c>
      <c r="N12" s="108">
        <f t="shared" ref="N12:N32" si="2">L12/$L$151</f>
        <v>0.93582887700534756</v>
      </c>
      <c r="O12" s="108">
        <f t="shared" ref="O12:O32" si="3">D12*N12</f>
        <v>0</v>
      </c>
    </row>
    <row r="13" spans="1:15" ht="13.2" x14ac:dyDescent="0.25">
      <c r="A13" s="36" t="s">
        <v>4064</v>
      </c>
      <c r="B13" s="44" t="str">
        <f>IF(LEN(VLOOKUP(A13,'Species List'!$A:$G,2,FALSE))=0,"",VLOOKUP(A13,'Species List'!$A:$G,2,FALSE))</f>
        <v>dark green bulrush</v>
      </c>
      <c r="C13" s="44">
        <f>IF(LEN(VLOOKUP(A13,'Species List'!$A:$G,3,FALSE))=0,"",VLOOKUP(A13,'Species List'!$A:$G,3,FALSE))</f>
        <v>4</v>
      </c>
      <c r="D13" s="103">
        <f t="shared" si="0"/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OBL</v>
      </c>
      <c r="H13" s="44">
        <f>VLOOKUP(A13,'Species List'!$A:$G,7,FALSE)</f>
        <v>0</v>
      </c>
      <c r="I13" s="108"/>
      <c r="J13" s="95" t="s">
        <v>5417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si="1"/>
        <v>3</v>
      </c>
      <c r="N13" s="108">
        <f t="shared" si="2"/>
        <v>3.2085561497326207E-2</v>
      </c>
      <c r="O13" s="108">
        <f t="shared" si="3"/>
        <v>0.12834224598930483</v>
      </c>
    </row>
    <row r="14" spans="1:15" x14ac:dyDescent="0.2">
      <c r="A14" s="109" t="s">
        <v>2547</v>
      </c>
      <c r="B14" s="44" t="str">
        <f>IF(LEN(VLOOKUP(A14,'Species List'!$A:$G,2,FALSE))=0,"",VLOOKUP(A14,'Species List'!$A:$G,2,FALSE))</f>
        <v>path rush</v>
      </c>
      <c r="C14" s="44">
        <f>IF(LEN(VLOOKUP(A14,'Species List'!$A:$G,3,FALSE))=0,"",VLOOKUP(A14,'Species List'!$A:$G,3,FALSE))</f>
        <v>1</v>
      </c>
      <c r="D14" s="103">
        <f t="shared" si="0"/>
        <v>1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I14" s="108"/>
      <c r="J14" s="95" t="s">
        <v>5417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8">
        <f t="shared" si="2"/>
        <v>3.2085561497326207E-2</v>
      </c>
      <c r="O14" s="108">
        <f t="shared" si="3"/>
        <v>3.2085561497326207E-2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0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I15" s="108"/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1"/>
        <v>#N/A</v>
      </c>
      <c r="N15" s="108" t="e">
        <f t="shared" si="2"/>
        <v>#N/A</v>
      </c>
      <c r="O15" s="108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0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I16" s="108"/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1"/>
        <v>#N/A</v>
      </c>
      <c r="N16" s="108" t="e">
        <f t="shared" si="2"/>
        <v>#N/A</v>
      </c>
      <c r="O16" s="108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0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I17" s="108"/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1"/>
        <v>#N/A</v>
      </c>
      <c r="N17" s="108" t="e">
        <f t="shared" si="2"/>
        <v>#N/A</v>
      </c>
      <c r="O17" s="108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0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I18" s="108"/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1"/>
        <v>#N/A</v>
      </c>
      <c r="N18" s="108" t="e">
        <f t="shared" si="2"/>
        <v>#N/A</v>
      </c>
      <c r="O18" s="108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si="0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I19" s="108"/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1"/>
        <v>#N/A</v>
      </c>
      <c r="N19" s="108" t="e">
        <f t="shared" si="2"/>
        <v>#N/A</v>
      </c>
      <c r="O19" s="108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0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I20" s="108"/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1"/>
        <v>#N/A</v>
      </c>
      <c r="N20" s="108" t="e">
        <f t="shared" si="2"/>
        <v>#N/A</v>
      </c>
      <c r="O20" s="108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0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I21" s="108"/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1"/>
        <v>#N/A</v>
      </c>
      <c r="N21" s="108" t="e">
        <f t="shared" si="2"/>
        <v>#N/A</v>
      </c>
      <c r="O21" s="108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0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I22" s="108"/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1"/>
        <v>#N/A</v>
      </c>
      <c r="N22" s="108" t="e">
        <f t="shared" si="2"/>
        <v>#N/A</v>
      </c>
      <c r="O22" s="108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0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I23" s="108"/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1"/>
        <v>#N/A</v>
      </c>
      <c r="N23" s="108" t="e">
        <f t="shared" si="2"/>
        <v>#N/A</v>
      </c>
      <c r="O23" s="108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0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I24" s="108"/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1"/>
        <v>#N/A</v>
      </c>
      <c r="N24" s="108" t="e">
        <f t="shared" si="2"/>
        <v>#N/A</v>
      </c>
      <c r="O24" s="108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0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I25" s="108"/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1"/>
        <v>#N/A</v>
      </c>
      <c r="N25" s="108" t="e">
        <f t="shared" si="2"/>
        <v>#N/A</v>
      </c>
      <c r="O25" s="108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0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I26" s="108"/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1"/>
        <v>#N/A</v>
      </c>
      <c r="N26" s="108" t="e">
        <f t="shared" si="2"/>
        <v>#N/A</v>
      </c>
      <c r="O26" s="108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0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I27" s="108"/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1"/>
        <v>#N/A</v>
      </c>
      <c r="N27" s="108" t="e">
        <f t="shared" si="2"/>
        <v>#N/A</v>
      </c>
      <c r="O27" s="108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0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I28" s="108"/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1"/>
        <v>#N/A</v>
      </c>
      <c r="N28" s="108" t="e">
        <f t="shared" si="2"/>
        <v>#N/A</v>
      </c>
      <c r="O28" s="108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0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I29" s="108"/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1"/>
        <v>#N/A</v>
      </c>
      <c r="N29" s="108" t="e">
        <f t="shared" si="2"/>
        <v>#N/A</v>
      </c>
      <c r="O29" s="108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0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I30" s="108"/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1"/>
        <v>#N/A</v>
      </c>
      <c r="N30" s="108" t="e">
        <f t="shared" si="2"/>
        <v>#N/A</v>
      </c>
      <c r="O30" s="108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I31" s="108"/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1"/>
        <v>#N/A</v>
      </c>
      <c r="N31" s="108" t="e">
        <f t="shared" si="2"/>
        <v>#N/A</v>
      </c>
      <c r="O31" s="108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0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I32" s="108"/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108" t="e">
        <f t="shared" si="2"/>
        <v>#N/A</v>
      </c>
      <c r="O32" s="108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ref="D33:D76" si="4">VALUE(C33)</f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ref="M33:M76" si="5">VALUE(L33)</f>
        <v>#N/A</v>
      </c>
      <c r="N33" s="102" t="e">
        <f t="shared" ref="N33:N75" si="6">L33/$L$151</f>
        <v>#N/A</v>
      </c>
      <c r="O33" s="102" t="e">
        <f t="shared" ref="O33:O76" si="7">D33*N33</f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5"/>
        <v>#N/A</v>
      </c>
      <c r="N34" s="102" t="e">
        <f t="shared" si="6"/>
        <v>#N/A</v>
      </c>
      <c r="O34" s="102" t="e">
        <f t="shared" si="7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5"/>
        <v>#N/A</v>
      </c>
      <c r="N35" s="102" t="e">
        <f t="shared" si="6"/>
        <v>#N/A</v>
      </c>
      <c r="O35" s="102" t="e">
        <f t="shared" si="7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5"/>
        <v>#N/A</v>
      </c>
      <c r="N36" s="102" t="e">
        <f t="shared" si="6"/>
        <v>#N/A</v>
      </c>
      <c r="O36" s="102" t="e">
        <f t="shared" si="7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5"/>
        <v>#N/A</v>
      </c>
      <c r="N37" s="102" t="e">
        <f t="shared" si="6"/>
        <v>#N/A</v>
      </c>
      <c r="O37" s="102" t="e">
        <f t="shared" si="7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5"/>
        <v>#N/A</v>
      </c>
      <c r="N38" s="102" t="e">
        <f t="shared" si="6"/>
        <v>#N/A</v>
      </c>
      <c r="O38" s="102" t="e">
        <f t="shared" si="7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5"/>
        <v>#N/A</v>
      </c>
      <c r="N39" s="102" t="e">
        <f t="shared" si="6"/>
        <v>#N/A</v>
      </c>
      <c r="O39" s="102" t="e">
        <f t="shared" si="7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5"/>
        <v>#N/A</v>
      </c>
      <c r="N40" s="102" t="e">
        <f t="shared" si="6"/>
        <v>#N/A</v>
      </c>
      <c r="O40" s="102" t="e">
        <f t="shared" si="7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5"/>
        <v>#N/A</v>
      </c>
      <c r="N41" s="102" t="e">
        <f t="shared" si="6"/>
        <v>#N/A</v>
      </c>
      <c r="O41" s="102" t="e">
        <f t="shared" si="7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5"/>
        <v>#N/A</v>
      </c>
      <c r="N42" s="102" t="e">
        <f t="shared" si="6"/>
        <v>#N/A</v>
      </c>
      <c r="O42" s="102" t="e">
        <f t="shared" si="7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5"/>
        <v>#N/A</v>
      </c>
      <c r="N43" s="102" t="e">
        <f t="shared" si="6"/>
        <v>#N/A</v>
      </c>
      <c r="O43" s="102" t="e">
        <f t="shared" si="7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5"/>
        <v>#N/A</v>
      </c>
      <c r="N44" s="102" t="e">
        <f t="shared" si="6"/>
        <v>#N/A</v>
      </c>
      <c r="O44" s="102" t="e">
        <f t="shared" si="7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5"/>
        <v>#N/A</v>
      </c>
      <c r="N45" s="102" t="e">
        <f t="shared" si="6"/>
        <v>#N/A</v>
      </c>
      <c r="O45" s="102" t="e">
        <f t="shared" si="7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5"/>
        <v>#N/A</v>
      </c>
      <c r="N46" s="102" t="e">
        <f t="shared" si="6"/>
        <v>#N/A</v>
      </c>
      <c r="O46" s="102" t="e">
        <f t="shared" si="7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5"/>
        <v>#N/A</v>
      </c>
      <c r="N47" s="102" t="e">
        <f t="shared" si="6"/>
        <v>#N/A</v>
      </c>
      <c r="O47" s="102" t="e">
        <f t="shared" si="7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5"/>
        <v>#N/A</v>
      </c>
      <c r="N48" s="102" t="e">
        <f t="shared" si="6"/>
        <v>#N/A</v>
      </c>
      <c r="O48" s="102" t="e">
        <f t="shared" si="7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5"/>
        <v>#N/A</v>
      </c>
      <c r="N49" s="102" t="e">
        <f t="shared" si="6"/>
        <v>#N/A</v>
      </c>
      <c r="O49" s="102" t="e">
        <f t="shared" si="7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5"/>
        <v>#N/A</v>
      </c>
      <c r="N50" s="102" t="e">
        <f t="shared" si="6"/>
        <v>#N/A</v>
      </c>
      <c r="O50" s="102" t="e">
        <f t="shared" si="7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5"/>
        <v>#N/A</v>
      </c>
      <c r="N51" s="102" t="e">
        <f t="shared" si="6"/>
        <v>#N/A</v>
      </c>
      <c r="O51" s="102" t="e">
        <f t="shared" si="7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5"/>
        <v>#N/A</v>
      </c>
      <c r="N52" s="102" t="e">
        <f t="shared" si="6"/>
        <v>#N/A</v>
      </c>
      <c r="O52" s="102" t="e">
        <f t="shared" si="7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5"/>
        <v>#N/A</v>
      </c>
      <c r="N53" s="102" t="e">
        <f t="shared" si="6"/>
        <v>#N/A</v>
      </c>
      <c r="O53" s="102" t="e">
        <f t="shared" si="7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5"/>
        <v>#N/A</v>
      </c>
      <c r="N54" s="102" t="e">
        <f t="shared" si="6"/>
        <v>#N/A</v>
      </c>
      <c r="O54" s="102" t="e">
        <f t="shared" si="7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5"/>
        <v>#N/A</v>
      </c>
      <c r="N55" s="102" t="e">
        <f t="shared" si="6"/>
        <v>#N/A</v>
      </c>
      <c r="O55" s="102" t="e">
        <f t="shared" si="7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5"/>
        <v>#N/A</v>
      </c>
      <c r="N56" s="102" t="e">
        <f t="shared" si="6"/>
        <v>#N/A</v>
      </c>
      <c r="O56" s="102" t="e">
        <f t="shared" si="7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5"/>
        <v>#N/A</v>
      </c>
      <c r="N57" s="102" t="e">
        <f t="shared" si="6"/>
        <v>#N/A</v>
      </c>
      <c r="O57" s="102" t="e">
        <f t="shared" si="7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5"/>
        <v>#N/A</v>
      </c>
      <c r="N58" s="102" t="e">
        <f t="shared" si="6"/>
        <v>#N/A</v>
      </c>
      <c r="O58" s="102" t="e">
        <f t="shared" si="7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5"/>
        <v>#N/A</v>
      </c>
      <c r="N59" s="102" t="e">
        <f t="shared" si="6"/>
        <v>#N/A</v>
      </c>
      <c r="O59" s="102" t="e">
        <f t="shared" si="7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5"/>
        <v>#N/A</v>
      </c>
      <c r="N60" s="102" t="e">
        <f t="shared" si="6"/>
        <v>#N/A</v>
      </c>
      <c r="O60" s="102" t="e">
        <f t="shared" si="7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5"/>
        <v>#N/A</v>
      </c>
      <c r="N61" s="102" t="e">
        <f t="shared" si="6"/>
        <v>#N/A</v>
      </c>
      <c r="O61" s="102" t="e">
        <f t="shared" si="7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5"/>
        <v>#N/A</v>
      </c>
      <c r="N62" s="102" t="e">
        <f t="shared" si="6"/>
        <v>#N/A</v>
      </c>
      <c r="O62" s="102" t="e">
        <f t="shared" si="7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5"/>
        <v>#N/A</v>
      </c>
      <c r="N63" s="102" t="e">
        <f t="shared" si="6"/>
        <v>#N/A</v>
      </c>
      <c r="O63" s="102" t="e">
        <f t="shared" si="7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5"/>
        <v>#N/A</v>
      </c>
      <c r="N64" s="102" t="e">
        <f t="shared" si="6"/>
        <v>#N/A</v>
      </c>
      <c r="O64" s="102" t="e">
        <f t="shared" si="7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5"/>
        <v>#N/A</v>
      </c>
      <c r="N65" s="102" t="e">
        <f t="shared" si="6"/>
        <v>#N/A</v>
      </c>
      <c r="O65" s="102" t="e">
        <f t="shared" si="7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5"/>
        <v>#N/A</v>
      </c>
      <c r="N66" s="102" t="e">
        <f t="shared" si="6"/>
        <v>#N/A</v>
      </c>
      <c r="O66" s="102" t="e">
        <f t="shared" si="7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5"/>
        <v>#N/A</v>
      </c>
      <c r="N67" s="102" t="e">
        <f t="shared" si="6"/>
        <v>#N/A</v>
      </c>
      <c r="O67" s="102" t="e">
        <f t="shared" si="7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5"/>
        <v>#N/A</v>
      </c>
      <c r="N68" s="102" t="e">
        <f t="shared" si="6"/>
        <v>#N/A</v>
      </c>
      <c r="O68" s="102" t="e">
        <f t="shared" si="7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5"/>
        <v>#N/A</v>
      </c>
      <c r="N69" s="102" t="e">
        <f t="shared" si="6"/>
        <v>#N/A</v>
      </c>
      <c r="O69" s="102" t="e">
        <f t="shared" si="7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5"/>
        <v>#N/A</v>
      </c>
      <c r="N70" s="102" t="e">
        <f t="shared" si="6"/>
        <v>#N/A</v>
      </c>
      <c r="O70" s="102" t="e">
        <f t="shared" si="7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5"/>
        <v>#N/A</v>
      </c>
      <c r="N71" s="102" t="e">
        <f t="shared" si="6"/>
        <v>#N/A</v>
      </c>
      <c r="O71" s="102" t="e">
        <f t="shared" si="7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5"/>
        <v>#N/A</v>
      </c>
      <c r="N72" s="102" t="e">
        <f t="shared" si="6"/>
        <v>#N/A</v>
      </c>
      <c r="O72" s="102" t="e">
        <f t="shared" si="7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5"/>
        <v>#N/A</v>
      </c>
      <c r="N73" s="102" t="e">
        <f t="shared" si="6"/>
        <v>#N/A</v>
      </c>
      <c r="O73" s="102" t="e">
        <f t="shared" si="7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5"/>
        <v>#N/A</v>
      </c>
      <c r="N74" s="102" t="e">
        <f t="shared" si="6"/>
        <v>#N/A</v>
      </c>
      <c r="O74" s="102" t="e">
        <f t="shared" si="7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5"/>
        <v>#N/A</v>
      </c>
      <c r="N75" s="102" t="e">
        <f t="shared" si="6"/>
        <v>#N/A</v>
      </c>
      <c r="O75" s="102" t="e">
        <f t="shared" si="7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5"/>
        <v>#N/A</v>
      </c>
      <c r="N76" s="102" t="e">
        <f t="shared" ref="N76:N139" si="8">L76/$L$151</f>
        <v>#N/A</v>
      </c>
      <c r="O76" s="102" t="e">
        <f t="shared" si="7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9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10">VALUE(L77)</f>
        <v>#N/A</v>
      </c>
      <c r="N77" s="102" t="e">
        <f t="shared" si="8"/>
        <v>#N/A</v>
      </c>
      <c r="O77" s="102" t="e">
        <f t="shared" ref="O77:O140" si="11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9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10"/>
        <v>#N/A</v>
      </c>
      <c r="N78" s="102" t="e">
        <f t="shared" si="8"/>
        <v>#N/A</v>
      </c>
      <c r="O78" s="102" t="e">
        <f t="shared" si="11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9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10"/>
        <v>#N/A</v>
      </c>
      <c r="N79" s="102" t="e">
        <f t="shared" si="8"/>
        <v>#N/A</v>
      </c>
      <c r="O79" s="102" t="e">
        <f t="shared" si="11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9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10"/>
        <v>#N/A</v>
      </c>
      <c r="N80" s="102" t="e">
        <f t="shared" si="8"/>
        <v>#N/A</v>
      </c>
      <c r="O80" s="102" t="e">
        <f t="shared" si="11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9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10"/>
        <v>#N/A</v>
      </c>
      <c r="N81" s="102" t="e">
        <f t="shared" si="8"/>
        <v>#N/A</v>
      </c>
      <c r="O81" s="102" t="e">
        <f t="shared" si="11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9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10"/>
        <v>#N/A</v>
      </c>
      <c r="N82" s="102" t="e">
        <f t="shared" si="8"/>
        <v>#N/A</v>
      </c>
      <c r="O82" s="102" t="e">
        <f t="shared" si="11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9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10"/>
        <v>#N/A</v>
      </c>
      <c r="N83" s="102" t="e">
        <f t="shared" si="8"/>
        <v>#N/A</v>
      </c>
      <c r="O83" s="102" t="e">
        <f t="shared" si="11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9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10"/>
        <v>#N/A</v>
      </c>
      <c r="N84" s="102" t="e">
        <f t="shared" si="8"/>
        <v>#N/A</v>
      </c>
      <c r="O84" s="102" t="e">
        <f t="shared" si="11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9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10"/>
        <v>#N/A</v>
      </c>
      <c r="N85" s="102" t="e">
        <f t="shared" si="8"/>
        <v>#N/A</v>
      </c>
      <c r="O85" s="102" t="e">
        <f t="shared" si="11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9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10"/>
        <v>#N/A</v>
      </c>
      <c r="N86" s="102" t="e">
        <f t="shared" si="8"/>
        <v>#N/A</v>
      </c>
      <c r="O86" s="102" t="e">
        <f t="shared" si="11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9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10"/>
        <v>#N/A</v>
      </c>
      <c r="N87" s="102" t="e">
        <f t="shared" si="8"/>
        <v>#N/A</v>
      </c>
      <c r="O87" s="102" t="e">
        <f t="shared" si="11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9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10"/>
        <v>#N/A</v>
      </c>
      <c r="N88" s="102" t="e">
        <f t="shared" si="8"/>
        <v>#N/A</v>
      </c>
      <c r="O88" s="102" t="e">
        <f t="shared" si="11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9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10"/>
        <v>#N/A</v>
      </c>
      <c r="N89" s="102" t="e">
        <f t="shared" si="8"/>
        <v>#N/A</v>
      </c>
      <c r="O89" s="102" t="e">
        <f t="shared" si="11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9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10"/>
        <v>#N/A</v>
      </c>
      <c r="N90" s="102" t="e">
        <f t="shared" si="8"/>
        <v>#N/A</v>
      </c>
      <c r="O90" s="102" t="e">
        <f t="shared" si="11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9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10"/>
        <v>#N/A</v>
      </c>
      <c r="N91" s="102" t="e">
        <f t="shared" si="8"/>
        <v>#N/A</v>
      </c>
      <c r="O91" s="102" t="e">
        <f t="shared" si="11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9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10"/>
        <v>#N/A</v>
      </c>
      <c r="N92" s="102" t="e">
        <f t="shared" si="8"/>
        <v>#N/A</v>
      </c>
      <c r="O92" s="102" t="e">
        <f t="shared" si="11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9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10"/>
        <v>#N/A</v>
      </c>
      <c r="N93" s="102" t="e">
        <f t="shared" si="8"/>
        <v>#N/A</v>
      </c>
      <c r="O93" s="102" t="e">
        <f t="shared" si="11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9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10"/>
        <v>#N/A</v>
      </c>
      <c r="N94" s="102" t="e">
        <f t="shared" si="8"/>
        <v>#N/A</v>
      </c>
      <c r="O94" s="102" t="e">
        <f t="shared" si="11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9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10"/>
        <v>#N/A</v>
      </c>
      <c r="N95" s="102" t="e">
        <f t="shared" si="8"/>
        <v>#N/A</v>
      </c>
      <c r="O95" s="102" t="e">
        <f t="shared" si="11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9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10"/>
        <v>#N/A</v>
      </c>
      <c r="N96" s="102" t="e">
        <f t="shared" si="8"/>
        <v>#N/A</v>
      </c>
      <c r="O96" s="102" t="e">
        <f t="shared" si="11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9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10"/>
        <v>#N/A</v>
      </c>
      <c r="N97" s="102" t="e">
        <f t="shared" si="8"/>
        <v>#N/A</v>
      </c>
      <c r="O97" s="102" t="e">
        <f t="shared" si="11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9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10"/>
        <v>#N/A</v>
      </c>
      <c r="N98" s="102" t="e">
        <f t="shared" si="8"/>
        <v>#N/A</v>
      </c>
      <c r="O98" s="102" t="e">
        <f t="shared" si="11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9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10"/>
        <v>#N/A</v>
      </c>
      <c r="N99" s="102" t="e">
        <f t="shared" si="8"/>
        <v>#N/A</v>
      </c>
      <c r="O99" s="102" t="e">
        <f t="shared" si="11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9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10"/>
        <v>#N/A</v>
      </c>
      <c r="N100" s="102" t="e">
        <f t="shared" si="8"/>
        <v>#N/A</v>
      </c>
      <c r="O100" s="102" t="e">
        <f t="shared" si="11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9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10"/>
        <v>#N/A</v>
      </c>
      <c r="N101" s="102" t="e">
        <f t="shared" si="8"/>
        <v>#N/A</v>
      </c>
      <c r="O101" s="102" t="e">
        <f t="shared" si="11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9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10"/>
        <v>#N/A</v>
      </c>
      <c r="N102" s="102" t="e">
        <f t="shared" si="8"/>
        <v>#N/A</v>
      </c>
      <c r="O102" s="102" t="e">
        <f t="shared" si="11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9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10"/>
        <v>#N/A</v>
      </c>
      <c r="N103" s="102" t="e">
        <f t="shared" si="8"/>
        <v>#N/A</v>
      </c>
      <c r="O103" s="102" t="e">
        <f t="shared" si="11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9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10"/>
        <v>#N/A</v>
      </c>
      <c r="N104" s="102" t="e">
        <f t="shared" si="8"/>
        <v>#N/A</v>
      </c>
      <c r="O104" s="102" t="e">
        <f t="shared" si="11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9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10"/>
        <v>#N/A</v>
      </c>
      <c r="N105" s="102" t="e">
        <f t="shared" si="8"/>
        <v>#N/A</v>
      </c>
      <c r="O105" s="102" t="e">
        <f t="shared" si="11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9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10"/>
        <v>#N/A</v>
      </c>
      <c r="N106" s="102" t="e">
        <f t="shared" si="8"/>
        <v>#N/A</v>
      </c>
      <c r="O106" s="102" t="e">
        <f t="shared" si="11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9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10"/>
        <v>#N/A</v>
      </c>
      <c r="N107" s="102" t="e">
        <f t="shared" si="8"/>
        <v>#N/A</v>
      </c>
      <c r="O107" s="102" t="e">
        <f t="shared" si="11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9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10"/>
        <v>#N/A</v>
      </c>
      <c r="N108" s="102" t="e">
        <f t="shared" si="8"/>
        <v>#N/A</v>
      </c>
      <c r="O108" s="102" t="e">
        <f t="shared" si="11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9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10"/>
        <v>#N/A</v>
      </c>
      <c r="N109" s="102" t="e">
        <f t="shared" si="8"/>
        <v>#N/A</v>
      </c>
      <c r="O109" s="102" t="e">
        <f t="shared" si="11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9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10"/>
        <v>#N/A</v>
      </c>
      <c r="N110" s="102" t="e">
        <f t="shared" si="8"/>
        <v>#N/A</v>
      </c>
      <c r="O110" s="102" t="e">
        <f t="shared" si="11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9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10"/>
        <v>#N/A</v>
      </c>
      <c r="N111" s="102" t="e">
        <f t="shared" si="8"/>
        <v>#N/A</v>
      </c>
      <c r="O111" s="102" t="e">
        <f t="shared" si="11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9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10"/>
        <v>#N/A</v>
      </c>
      <c r="N112" s="102" t="e">
        <f t="shared" si="8"/>
        <v>#N/A</v>
      </c>
      <c r="O112" s="102" t="e">
        <f t="shared" si="11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9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10"/>
        <v>#N/A</v>
      </c>
      <c r="N113" s="102" t="e">
        <f t="shared" si="8"/>
        <v>#N/A</v>
      </c>
      <c r="O113" s="102" t="e">
        <f t="shared" si="11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9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10"/>
        <v>#N/A</v>
      </c>
      <c r="N114" s="102" t="e">
        <f t="shared" si="8"/>
        <v>#N/A</v>
      </c>
      <c r="O114" s="102" t="e">
        <f t="shared" si="11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9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10"/>
        <v>#N/A</v>
      </c>
      <c r="N115" s="102" t="e">
        <f t="shared" si="8"/>
        <v>#N/A</v>
      </c>
      <c r="O115" s="102" t="e">
        <f t="shared" si="11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9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10"/>
        <v>#N/A</v>
      </c>
      <c r="N116" s="102" t="e">
        <f t="shared" si="8"/>
        <v>#N/A</v>
      </c>
      <c r="O116" s="102" t="e">
        <f t="shared" si="11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9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10"/>
        <v>#N/A</v>
      </c>
      <c r="N117" s="102" t="e">
        <f t="shared" si="8"/>
        <v>#N/A</v>
      </c>
      <c r="O117" s="102" t="e">
        <f t="shared" si="11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9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10"/>
        <v>#N/A</v>
      </c>
      <c r="N118" s="102" t="e">
        <f t="shared" si="8"/>
        <v>#N/A</v>
      </c>
      <c r="O118" s="102" t="e">
        <f t="shared" si="11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9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10"/>
        <v>#N/A</v>
      </c>
      <c r="N119" s="102" t="e">
        <f t="shared" si="8"/>
        <v>#N/A</v>
      </c>
      <c r="O119" s="102" t="e">
        <f t="shared" si="11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9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10"/>
        <v>#N/A</v>
      </c>
      <c r="N120" s="102" t="e">
        <f t="shared" si="8"/>
        <v>#N/A</v>
      </c>
      <c r="O120" s="102" t="e">
        <f t="shared" si="11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9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10"/>
        <v>#N/A</v>
      </c>
      <c r="N121" s="102" t="e">
        <f t="shared" si="8"/>
        <v>#N/A</v>
      </c>
      <c r="O121" s="102" t="e">
        <f t="shared" si="11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9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10"/>
        <v>#N/A</v>
      </c>
      <c r="N122" s="102" t="e">
        <f t="shared" si="8"/>
        <v>#N/A</v>
      </c>
      <c r="O122" s="102" t="e">
        <f t="shared" si="11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9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10"/>
        <v>#N/A</v>
      </c>
      <c r="N123" s="102" t="e">
        <f t="shared" si="8"/>
        <v>#N/A</v>
      </c>
      <c r="O123" s="102" t="e">
        <f t="shared" si="11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9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10"/>
        <v>#N/A</v>
      </c>
      <c r="N124" s="102" t="e">
        <f t="shared" si="8"/>
        <v>#N/A</v>
      </c>
      <c r="O124" s="102" t="e">
        <f t="shared" si="11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9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10"/>
        <v>#N/A</v>
      </c>
      <c r="N125" s="102" t="e">
        <f t="shared" si="8"/>
        <v>#N/A</v>
      </c>
      <c r="O125" s="102" t="e">
        <f t="shared" si="11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10"/>
        <v>#N/A</v>
      </c>
      <c r="N126" s="102" t="e">
        <f t="shared" si="8"/>
        <v>#N/A</v>
      </c>
      <c r="O126" s="102" t="e">
        <f t="shared" si="11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9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10"/>
        <v>#N/A</v>
      </c>
      <c r="N127" s="102" t="e">
        <f t="shared" si="8"/>
        <v>#N/A</v>
      </c>
      <c r="O127" s="102" t="e">
        <f t="shared" si="11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9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10"/>
        <v>#N/A</v>
      </c>
      <c r="N128" s="102" t="e">
        <f t="shared" si="8"/>
        <v>#N/A</v>
      </c>
      <c r="O128" s="102" t="e">
        <f t="shared" si="11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9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10"/>
        <v>#N/A</v>
      </c>
      <c r="N129" s="102" t="e">
        <f t="shared" si="8"/>
        <v>#N/A</v>
      </c>
      <c r="O129" s="102" t="e">
        <f t="shared" si="11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9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10"/>
        <v>#N/A</v>
      </c>
      <c r="N130" s="102" t="e">
        <f t="shared" si="8"/>
        <v>#N/A</v>
      </c>
      <c r="O130" s="102" t="e">
        <f t="shared" si="11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9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0"/>
        <v>#N/A</v>
      </c>
      <c r="N131" s="102" t="e">
        <f t="shared" si="8"/>
        <v>#N/A</v>
      </c>
      <c r="O131" s="102" t="e">
        <f t="shared" si="11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9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0"/>
        <v>#N/A</v>
      </c>
      <c r="N132" s="102" t="e">
        <f t="shared" si="8"/>
        <v>#N/A</v>
      </c>
      <c r="O132" s="102" t="e">
        <f t="shared" si="11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9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0"/>
        <v>#N/A</v>
      </c>
      <c r="N133" s="102" t="e">
        <f t="shared" si="8"/>
        <v>#N/A</v>
      </c>
      <c r="O133" s="102" t="e">
        <f t="shared" si="11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9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10"/>
        <v>#N/A</v>
      </c>
      <c r="N134" s="102" t="e">
        <f t="shared" si="8"/>
        <v>#N/A</v>
      </c>
      <c r="O134" s="102" t="e">
        <f t="shared" si="11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9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10"/>
        <v>#N/A</v>
      </c>
      <c r="N135" s="102" t="e">
        <f t="shared" si="8"/>
        <v>#N/A</v>
      </c>
      <c r="O135" s="102" t="e">
        <f t="shared" si="11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9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10"/>
        <v>#N/A</v>
      </c>
      <c r="N136" s="102" t="e">
        <f t="shared" si="8"/>
        <v>#N/A</v>
      </c>
      <c r="O136" s="102" t="e">
        <f t="shared" si="11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9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10"/>
        <v>#N/A</v>
      </c>
      <c r="N137" s="102" t="e">
        <f t="shared" si="8"/>
        <v>#N/A</v>
      </c>
      <c r="O137" s="102" t="e">
        <f t="shared" si="11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9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10"/>
        <v>#N/A</v>
      </c>
      <c r="N138" s="102" t="e">
        <f t="shared" si="8"/>
        <v>#N/A</v>
      </c>
      <c r="O138" s="102" t="e">
        <f t="shared" si="11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9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10"/>
        <v>#N/A</v>
      </c>
      <c r="N139" s="102" t="e">
        <f t="shared" si="8"/>
        <v>#N/A</v>
      </c>
      <c r="O139" s="102" t="e">
        <f t="shared" si="11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9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10"/>
        <v>#N/A</v>
      </c>
      <c r="N140" s="102" t="e">
        <f t="shared" ref="N140:N149" si="12">L140/$L$151</f>
        <v>#N/A</v>
      </c>
      <c r="O140" s="102" t="e">
        <f t="shared" si="11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3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4">VALUE(L141)</f>
        <v>#N/A</v>
      </c>
      <c r="N141" s="102" t="e">
        <f t="shared" si="12"/>
        <v>#N/A</v>
      </c>
      <c r="O141" s="102" t="e">
        <f t="shared" ref="O141:O150" si="15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3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4"/>
        <v>#N/A</v>
      </c>
      <c r="N142" s="102" t="e">
        <f t="shared" si="12"/>
        <v>#N/A</v>
      </c>
      <c r="O142" s="102" t="e">
        <f t="shared" si="15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3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4"/>
        <v>#N/A</v>
      </c>
      <c r="N143" s="102" t="e">
        <f t="shared" si="12"/>
        <v>#N/A</v>
      </c>
      <c r="O143" s="102" t="e">
        <f t="shared" si="15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3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4"/>
        <v>#N/A</v>
      </c>
      <c r="N144" s="102" t="e">
        <f t="shared" si="12"/>
        <v>#N/A</v>
      </c>
      <c r="O144" s="102" t="e">
        <f t="shared" si="15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3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4"/>
        <v>#N/A</v>
      </c>
      <c r="N145" s="102" t="e">
        <f t="shared" si="12"/>
        <v>#N/A</v>
      </c>
      <c r="O145" s="102" t="e">
        <f t="shared" si="15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3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4"/>
        <v>#N/A</v>
      </c>
      <c r="N146" s="102" t="e">
        <f t="shared" si="12"/>
        <v>#N/A</v>
      </c>
      <c r="O146" s="102" t="e">
        <f t="shared" si="15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3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4"/>
        <v>#N/A</v>
      </c>
      <c r="N147" s="102" t="e">
        <f t="shared" si="12"/>
        <v>#N/A</v>
      </c>
      <c r="O147" s="102" t="e">
        <f t="shared" si="15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3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4"/>
        <v>#N/A</v>
      </c>
      <c r="N148" s="102" t="e">
        <f t="shared" si="12"/>
        <v>#N/A</v>
      </c>
      <c r="O148" s="102" t="e">
        <f t="shared" si="15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3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4"/>
        <v>#N/A</v>
      </c>
      <c r="N149" s="102" t="e">
        <f t="shared" si="12"/>
        <v>#N/A</v>
      </c>
      <c r="O149" s="102" t="e">
        <f t="shared" si="15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3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4"/>
        <v>#N/A</v>
      </c>
      <c r="N150" s="102" t="e">
        <f>L150/$L$151</f>
        <v>#N/A</v>
      </c>
      <c r="O150" s="102" t="e">
        <f t="shared" si="15"/>
        <v>#N/A</v>
      </c>
    </row>
    <row r="151" spans="1:15" ht="13.8" thickTop="1" thickBot="1" x14ac:dyDescent="0.25">
      <c r="I151" s="134" t="s">
        <v>5386</v>
      </c>
      <c r="J151" s="135"/>
      <c r="K151" s="136"/>
      <c r="L151" s="63">
        <f>SUMIF(L10:L150,"&gt;=0")</f>
        <v>93.5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 A14:A150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D10" sqref="D10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37" t="s">
        <v>4839</v>
      </c>
      <c r="B1" s="137"/>
      <c r="C1" s="137"/>
      <c r="D1" s="137"/>
      <c r="E1" s="137"/>
      <c r="F1" s="137"/>
    </row>
    <row r="2" spans="1:6" s="31" customFormat="1" ht="24" customHeight="1" thickTop="1" thickBot="1" x14ac:dyDescent="0.5">
      <c r="A2" s="55"/>
      <c r="B2" s="56" t="s">
        <v>5429</v>
      </c>
      <c r="C2" s="56" t="s">
        <v>5425</v>
      </c>
      <c r="D2" s="56" t="s">
        <v>5426</v>
      </c>
      <c r="E2" s="56" t="s">
        <v>5427</v>
      </c>
      <c r="F2" s="56" t="s">
        <v>5428</v>
      </c>
    </row>
    <row r="3" spans="1:6" ht="24" customHeight="1" thickTop="1" x14ac:dyDescent="0.3">
      <c r="A3" s="52" t="s">
        <v>4840</v>
      </c>
      <c r="B3" s="98"/>
      <c r="C3" s="98"/>
      <c r="D3" s="98"/>
      <c r="E3" s="98"/>
      <c r="F3" s="99"/>
    </row>
    <row r="4" spans="1:6" ht="17.399999999999999" x14ac:dyDescent="0.3">
      <c r="A4" s="53" t="s">
        <v>5420</v>
      </c>
      <c r="B4" s="106">
        <f>COUNTIF(Woody!$F$10:$F$138,"Native")</f>
        <v>8</v>
      </c>
      <c r="C4" s="106">
        <f>COUNTIF(Forbs!$F$10:$F$148,"Native")</f>
        <v>15</v>
      </c>
      <c r="D4" s="106">
        <f>COUNTIF(Grasses!$F$10:$F$149,"Native")</f>
        <v>2</v>
      </c>
      <c r="E4" s="106">
        <f>AVERAGE(B4:D4)</f>
        <v>8.3333333333333339</v>
      </c>
      <c r="F4" s="106">
        <f>SUM(B4:D4)</f>
        <v>25</v>
      </c>
    </row>
    <row r="5" spans="1:6" ht="17.399999999999999" x14ac:dyDescent="0.3">
      <c r="A5" s="53" t="s">
        <v>4844</v>
      </c>
      <c r="B5" s="106">
        <f>COUNTIF(Woody!$F10:$F188,"Introduced")</f>
        <v>2</v>
      </c>
      <c r="C5" s="106">
        <f>COUNTIF(Forbs!$F10:$F199,"Introduced")</f>
        <v>3</v>
      </c>
      <c r="D5" s="106">
        <f>COUNTIF(Grasses!$F10:$F199,"Introduced")</f>
        <v>1</v>
      </c>
      <c r="E5" s="106">
        <f t="shared" ref="E5:E6" si="0">AVERAGE(B5:D5)</f>
        <v>2</v>
      </c>
      <c r="F5" s="106">
        <f>SUM(B5:D5)</f>
        <v>6</v>
      </c>
    </row>
    <row r="6" spans="1:6" s="83" customFormat="1" ht="19.8" x14ac:dyDescent="0.4">
      <c r="A6" s="53" t="s">
        <v>5421</v>
      </c>
      <c r="B6" s="106">
        <f>SUM(B4:B5)</f>
        <v>10</v>
      </c>
      <c r="C6" s="106">
        <f>SUM(C4:C5)</f>
        <v>18</v>
      </c>
      <c r="D6" s="106">
        <f>SUM(D4:D5)</f>
        <v>3</v>
      </c>
      <c r="E6" s="106">
        <f t="shared" si="0"/>
        <v>10.333333333333334</v>
      </c>
      <c r="F6" s="106">
        <f>SUM(B6:D6)</f>
        <v>31</v>
      </c>
    </row>
    <row r="7" spans="1:6" ht="17.399999999999999" x14ac:dyDescent="0.3">
      <c r="A7" s="53" t="s">
        <v>4845</v>
      </c>
      <c r="B7" s="106">
        <f>AVERAGEIF(Woody!D12:D135,"&gt;0")</f>
        <v>2.375</v>
      </c>
      <c r="C7" s="106">
        <f>AVERAGEIF(Forbs!D12:D150,"&gt;0")</f>
        <v>3.0714285714285716</v>
      </c>
      <c r="D7" s="106">
        <f>AVERAGEIF(Grasses!D12:D150,"&gt;0")</f>
        <v>2.5</v>
      </c>
      <c r="E7" s="106">
        <f>AVERAGE(B7:D7)</f>
        <v>2.6488095238095237</v>
      </c>
      <c r="F7" s="106">
        <f>(SUMIF(Woody!D12:D139,"&gt;0")+SUMIF(Forbs!D12:D150,"&gt;0")+SUMIF(Grasses!D33:D150,"&gt;0"))/(COUNTIF(Woody!D12:D139,"&gt;0")+COUNTIF(Forbs!D12:D150,"&gt;0")+COUNTIF(Grasses!D33:D150,"&gt;0"))</f>
        <v>2.8181818181818183</v>
      </c>
    </row>
    <row r="8" spans="1:6" s="31" customFormat="1" ht="19.8" x14ac:dyDescent="0.4">
      <c r="A8" s="53" t="s">
        <v>5422</v>
      </c>
      <c r="B8" s="106">
        <f>AVERAGEIF(Woody!D12:D139,"&gt;=0")</f>
        <v>1.9</v>
      </c>
      <c r="C8" s="106">
        <f>AVERAGEIF(Forbs!D12:D150,"&gt;=0")</f>
        <v>2.3888888888888888</v>
      </c>
      <c r="D8" s="106">
        <f>AVERAGEIF(Grasses!D12:D150,"&gt;=0")</f>
        <v>1.6666666666666667</v>
      </c>
      <c r="E8" s="106">
        <f>AVERAGE(B8:D8)</f>
        <v>1.9851851851851852</v>
      </c>
      <c r="F8" s="106">
        <f>(SUMIF(Woody!D12:D139,"&gt;=0")+SUMIF(Forbs!D12:D150,"&gt;=0")+SUMIF(Grasses!D33:D150,"&gt;=0"))/(COUNTIF(Woody!D12:D139,"&gt;=0")+COUNTIF(Forbs!D12:D150,"&gt;=0")+COUNTIF(Grasses!D33:D150,"&gt;=0"))</f>
        <v>2.2142857142857144</v>
      </c>
    </row>
    <row r="9" spans="1:6" ht="17.399999999999999" x14ac:dyDescent="0.3">
      <c r="A9" s="53" t="s">
        <v>4838</v>
      </c>
      <c r="B9" s="106">
        <f>SQRT(B4)*B7</f>
        <v>6.7175144212722016</v>
      </c>
      <c r="C9" s="106">
        <f>SQRT(C4)*C7</f>
        <v>11.895591706208496</v>
      </c>
      <c r="D9" s="106">
        <f>SQRT(D4)*D7</f>
        <v>3.5355339059327378</v>
      </c>
      <c r="E9" s="106">
        <f>SQRT(E4)*E7</f>
        <v>7.6464544580173657</v>
      </c>
      <c r="F9" s="106">
        <f>SQRT(F4)*F7</f>
        <v>14.090909090909092</v>
      </c>
    </row>
    <row r="10" spans="1:6" s="84" customFormat="1" ht="19.8" x14ac:dyDescent="0.4">
      <c r="A10" s="53" t="s">
        <v>5423</v>
      </c>
      <c r="B10" s="106">
        <f>SQRT(B6)*B8</f>
        <v>6.008327554319921</v>
      </c>
      <c r="C10" s="106">
        <f>SQRT(C6)*C8</f>
        <v>10.13519719700718</v>
      </c>
      <c r="D10" s="106">
        <f>SQRT(D6)*D8</f>
        <v>2.8867513459481287</v>
      </c>
      <c r="E10" s="106">
        <f>SQRT(E6)*E8</f>
        <v>6.3814775406076842</v>
      </c>
      <c r="F10" s="106">
        <f>SQRT(F6)*F8</f>
        <v>12.328621089123621</v>
      </c>
    </row>
    <row r="11" spans="1:6" ht="17.399999999999999" x14ac:dyDescent="0.3">
      <c r="A11" s="53" t="s">
        <v>4846</v>
      </c>
      <c r="B11" s="106">
        <f>SUMIF(Woody!$M$10:$M$139,"&gt;=0")</f>
        <v>112.5</v>
      </c>
      <c r="C11" s="106">
        <f>SUMIF(Forbs!$M$10:$M$151,"&gt;=0")</f>
        <v>44</v>
      </c>
      <c r="D11" s="106">
        <f>SUMIF(Grasses!$M$10:$M$150,"&gt;=0")</f>
        <v>93.5</v>
      </c>
      <c r="E11" s="106">
        <f>AVERAGE(B11:D11)</f>
        <v>83.333333333333329</v>
      </c>
      <c r="F11" s="106">
        <f>SUM(B11:D11)</f>
        <v>250</v>
      </c>
    </row>
    <row r="12" spans="1:6" ht="17.399999999999999" x14ac:dyDescent="0.3">
      <c r="A12" s="53" t="s">
        <v>5387</v>
      </c>
      <c r="B12" s="106">
        <f>SUMIF(Woody!$F$10:$F$139,"Introduced",Woody!$L$10:$L$139)</f>
        <v>18</v>
      </c>
      <c r="C12" s="106">
        <f>SUMIF(Forbs!$F$10:$F$151,"Introduced",Forbs!$L$10:$L$151)</f>
        <v>9</v>
      </c>
      <c r="D12" s="106">
        <f>SUMIF(Grasses!$F$10:$F$150,"Introduced",Grasses!$L$10:$L$150)</f>
        <v>87.5</v>
      </c>
      <c r="E12" s="106">
        <f>AVERAGE(B12:D12)</f>
        <v>38.166666666666664</v>
      </c>
      <c r="F12" s="106">
        <f>SUM(B12:D12)</f>
        <v>114.5</v>
      </c>
    </row>
    <row r="13" spans="1:6" ht="18" thickBot="1" x14ac:dyDescent="0.35">
      <c r="A13" s="54" t="s">
        <v>4847</v>
      </c>
      <c r="B13" s="107">
        <f>B12/B11</f>
        <v>0.16</v>
      </c>
      <c r="C13" s="107">
        <f>C12/C11</f>
        <v>0.20454545454545456</v>
      </c>
      <c r="D13" s="107">
        <f>D12/D11</f>
        <v>0.93582887700534756</v>
      </c>
      <c r="E13" s="107">
        <f>E12/E11</f>
        <v>0.45800000000000002</v>
      </c>
      <c r="F13" s="107">
        <f>F12/F11</f>
        <v>0.45800000000000002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4841</v>
      </c>
      <c r="B15" s="105">
        <f>SUMIF(Woody!$O$10:$O$139,"&gt;=0")</f>
        <v>2.0053475935828877</v>
      </c>
      <c r="C15" s="105">
        <f>SUMIF(Forbs!$O$10:$O$150,"&gt;=0")</f>
        <v>1.9659090909090908</v>
      </c>
      <c r="D15" s="105">
        <f>SUMIF(Grasses!$O$10:$O$150,"&gt;=0")</f>
        <v>0.16042780748663105</v>
      </c>
      <c r="E15" s="105">
        <f>AVERAGE(B15:D15)</f>
        <v>1.3772281639928698</v>
      </c>
      <c r="F15" s="106">
        <f>SUM(B15:D15)</f>
        <v>4.1316844919786098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4842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4843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2022-02-03T19:57:09Z</dcterms:modified>
</cp:coreProperties>
</file>