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B8455ED7-B175-420C-8702-97DA7244D39F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L148" i="6"/>
  <c r="K148" i="6"/>
  <c r="H148" i="6"/>
  <c r="G148" i="6"/>
  <c r="F148" i="6"/>
  <c r="E148" i="6"/>
  <c r="C148" i="6"/>
  <c r="D148" i="6" s="1"/>
  <c r="B148" i="6"/>
  <c r="K147" i="6"/>
  <c r="L147" i="6" s="1"/>
  <c r="H147" i="6"/>
  <c r="G147" i="6"/>
  <c r="F147" i="6"/>
  <c r="E147" i="6"/>
  <c r="C147" i="6"/>
  <c r="D147" i="6" s="1"/>
  <c r="B147" i="6"/>
  <c r="L146" i="6"/>
  <c r="K146" i="6"/>
  <c r="H146" i="6"/>
  <c r="G146" i="6"/>
  <c r="F146" i="6"/>
  <c r="E146" i="6"/>
  <c r="C146" i="6"/>
  <c r="D146" i="6" s="1"/>
  <c r="B146" i="6"/>
  <c r="K145" i="6"/>
  <c r="L145" i="6" s="1"/>
  <c r="H145" i="6"/>
  <c r="G145" i="6"/>
  <c r="F145" i="6"/>
  <c r="E145" i="6"/>
  <c r="C145" i="6"/>
  <c r="D145" i="6" s="1"/>
  <c r="B145" i="6"/>
  <c r="L144" i="6"/>
  <c r="K144" i="6"/>
  <c r="H144" i="6"/>
  <c r="G144" i="6"/>
  <c r="F144" i="6"/>
  <c r="E144" i="6"/>
  <c r="C144" i="6"/>
  <c r="D144" i="6" s="1"/>
  <c r="B144" i="6"/>
  <c r="K143" i="6"/>
  <c r="L143" i="6" s="1"/>
  <c r="H143" i="6"/>
  <c r="G143" i="6"/>
  <c r="F143" i="6"/>
  <c r="E143" i="6"/>
  <c r="C143" i="6"/>
  <c r="D143" i="6" s="1"/>
  <c r="B143" i="6"/>
  <c r="L142" i="6"/>
  <c r="K142" i="6"/>
  <c r="H142" i="6"/>
  <c r="G142" i="6"/>
  <c r="F142" i="6"/>
  <c r="E142" i="6"/>
  <c r="C142" i="6"/>
  <c r="D142" i="6" s="1"/>
  <c r="B142" i="6"/>
  <c r="K141" i="6"/>
  <c r="L141" i="6" s="1"/>
  <c r="H141" i="6"/>
  <c r="G141" i="6"/>
  <c r="F141" i="6"/>
  <c r="E141" i="6"/>
  <c r="C141" i="6"/>
  <c r="D141" i="6" s="1"/>
  <c r="B141" i="6"/>
  <c r="L140" i="6"/>
  <c r="K140" i="6"/>
  <c r="H140" i="6"/>
  <c r="G140" i="6"/>
  <c r="F140" i="6"/>
  <c r="E140" i="6"/>
  <c r="C140" i="6"/>
  <c r="D140" i="6" s="1"/>
  <c r="B140" i="6"/>
  <c r="K139" i="6"/>
  <c r="L139" i="6" s="1"/>
  <c r="H139" i="6"/>
  <c r="G139" i="6"/>
  <c r="F139" i="6"/>
  <c r="E139" i="6"/>
  <c r="C139" i="6"/>
  <c r="D139" i="6" s="1"/>
  <c r="B139" i="6"/>
  <c r="L138" i="6"/>
  <c r="K138" i="6"/>
  <c r="H138" i="6"/>
  <c r="G138" i="6"/>
  <c r="F138" i="6"/>
  <c r="E138" i="6"/>
  <c r="C138" i="6"/>
  <c r="D138" i="6" s="1"/>
  <c r="B138" i="6"/>
  <c r="K137" i="6"/>
  <c r="L137" i="6" s="1"/>
  <c r="H137" i="6"/>
  <c r="G137" i="6"/>
  <c r="F137" i="6"/>
  <c r="E137" i="6"/>
  <c r="C137" i="6"/>
  <c r="D137" i="6" s="1"/>
  <c r="B137" i="6"/>
  <c r="L136" i="6"/>
  <c r="K136" i="6"/>
  <c r="H136" i="6"/>
  <c r="G136" i="6"/>
  <c r="F136" i="6"/>
  <c r="E136" i="6"/>
  <c r="C136" i="6"/>
  <c r="D136" i="6" s="1"/>
  <c r="B136" i="6"/>
  <c r="K135" i="6"/>
  <c r="L135" i="6" s="1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M119" i="6"/>
  <c r="K119" i="6"/>
  <c r="L119" i="6" s="1"/>
  <c r="H119" i="6"/>
  <c r="G119" i="6"/>
  <c r="F119" i="6"/>
  <c r="E119" i="6"/>
  <c r="C119" i="6"/>
  <c r="D119" i="6" s="1"/>
  <c r="B119" i="6"/>
  <c r="L118" i="6"/>
  <c r="K118" i="6"/>
  <c r="H118" i="6"/>
  <c r="G118" i="6"/>
  <c r="F118" i="6"/>
  <c r="E118" i="6"/>
  <c r="D118" i="6"/>
  <c r="C118" i="6"/>
  <c r="B118" i="6"/>
  <c r="L117" i="6"/>
  <c r="K117" i="6"/>
  <c r="H117" i="6"/>
  <c r="G117" i="6"/>
  <c r="F117" i="6"/>
  <c r="E117" i="6"/>
  <c r="C117" i="6"/>
  <c r="D117" i="6" s="1"/>
  <c r="B117" i="6"/>
  <c r="K116" i="6"/>
  <c r="L116" i="6" s="1"/>
  <c r="H116" i="6"/>
  <c r="G116" i="6"/>
  <c r="F116" i="6"/>
  <c r="E116" i="6"/>
  <c r="D116" i="6"/>
  <c r="C116" i="6"/>
  <c r="B116" i="6"/>
  <c r="L115" i="6"/>
  <c r="K115" i="6"/>
  <c r="H115" i="6"/>
  <c r="G115" i="6"/>
  <c r="F115" i="6"/>
  <c r="E115" i="6"/>
  <c r="D115" i="6"/>
  <c r="C115" i="6"/>
  <c r="B115" i="6"/>
  <c r="K114" i="6"/>
  <c r="L114" i="6" s="1"/>
  <c r="H114" i="6"/>
  <c r="G114" i="6"/>
  <c r="F114" i="6"/>
  <c r="E114" i="6"/>
  <c r="D114" i="6"/>
  <c r="C114" i="6"/>
  <c r="B114" i="6"/>
  <c r="K113" i="6"/>
  <c r="L113" i="6" s="1"/>
  <c r="M113" i="6" s="1"/>
  <c r="H113" i="6"/>
  <c r="G113" i="6"/>
  <c r="F113" i="6"/>
  <c r="E113" i="6"/>
  <c r="D113" i="6"/>
  <c r="C113" i="6"/>
  <c r="B113" i="6"/>
  <c r="K112" i="6"/>
  <c r="L112" i="6" s="1"/>
  <c r="M112" i="6" s="1"/>
  <c r="H112" i="6"/>
  <c r="G112" i="6"/>
  <c r="F112" i="6"/>
  <c r="E112" i="6"/>
  <c r="D112" i="6"/>
  <c r="C112" i="6"/>
  <c r="B112" i="6"/>
  <c r="M111" i="6"/>
  <c r="L111" i="6"/>
  <c r="K111" i="6"/>
  <c r="H111" i="6"/>
  <c r="G111" i="6"/>
  <c r="F111" i="6"/>
  <c r="E111" i="6"/>
  <c r="C111" i="6"/>
  <c r="D111" i="6" s="1"/>
  <c r="B111" i="6"/>
  <c r="L110" i="6"/>
  <c r="K110" i="6"/>
  <c r="H110" i="6"/>
  <c r="G110" i="6"/>
  <c r="F110" i="6"/>
  <c r="E110" i="6"/>
  <c r="D110" i="6"/>
  <c r="C110" i="6"/>
  <c r="B110" i="6"/>
  <c r="L109" i="6"/>
  <c r="K109" i="6"/>
  <c r="H109" i="6"/>
  <c r="G109" i="6"/>
  <c r="F109" i="6"/>
  <c r="E109" i="6"/>
  <c r="D109" i="6"/>
  <c r="C109" i="6"/>
  <c r="B109" i="6"/>
  <c r="L108" i="6"/>
  <c r="K108" i="6"/>
  <c r="H108" i="6"/>
  <c r="G108" i="6"/>
  <c r="F108" i="6"/>
  <c r="E108" i="6"/>
  <c r="D108" i="6"/>
  <c r="C108" i="6"/>
  <c r="B108" i="6"/>
  <c r="K107" i="6"/>
  <c r="L107" i="6" s="1"/>
  <c r="H107" i="6"/>
  <c r="G107" i="6"/>
  <c r="F107" i="6"/>
  <c r="E107" i="6"/>
  <c r="C107" i="6"/>
  <c r="D107" i="6" s="1"/>
  <c r="B107" i="6"/>
  <c r="K106" i="6"/>
  <c r="L106" i="6" s="1"/>
  <c r="H106" i="6"/>
  <c r="G106" i="6"/>
  <c r="F106" i="6"/>
  <c r="E106" i="6"/>
  <c r="D106" i="6"/>
  <c r="C106" i="6"/>
  <c r="B106" i="6"/>
  <c r="L105" i="6"/>
  <c r="M105" i="6" s="1"/>
  <c r="K105" i="6"/>
  <c r="H105" i="6"/>
  <c r="G105" i="6"/>
  <c r="F105" i="6"/>
  <c r="E105" i="6"/>
  <c r="D105" i="6"/>
  <c r="C105" i="6"/>
  <c r="B105" i="6"/>
  <c r="L104" i="6"/>
  <c r="M104" i="6" s="1"/>
  <c r="K104" i="6"/>
  <c r="H104" i="6"/>
  <c r="G104" i="6"/>
  <c r="F104" i="6"/>
  <c r="E104" i="6"/>
  <c r="D104" i="6"/>
  <c r="C104" i="6"/>
  <c r="B104" i="6"/>
  <c r="M103" i="6"/>
  <c r="K103" i="6"/>
  <c r="L103" i="6" s="1"/>
  <c r="H103" i="6"/>
  <c r="G103" i="6"/>
  <c r="F103" i="6"/>
  <c r="E103" i="6"/>
  <c r="D103" i="6"/>
  <c r="C103" i="6"/>
  <c r="B103" i="6"/>
  <c r="L102" i="6"/>
  <c r="K102" i="6"/>
  <c r="H102" i="6"/>
  <c r="G102" i="6"/>
  <c r="F102" i="6"/>
  <c r="E102" i="6"/>
  <c r="D102" i="6"/>
  <c r="C102" i="6"/>
  <c r="B102" i="6"/>
  <c r="L101" i="6"/>
  <c r="K101" i="6"/>
  <c r="H101" i="6"/>
  <c r="G101" i="6"/>
  <c r="F101" i="6"/>
  <c r="E101" i="6"/>
  <c r="C101" i="6"/>
  <c r="D101" i="6" s="1"/>
  <c r="B101" i="6"/>
  <c r="K100" i="6"/>
  <c r="L100" i="6" s="1"/>
  <c r="H100" i="6"/>
  <c r="G100" i="6"/>
  <c r="F100" i="6"/>
  <c r="E100" i="6"/>
  <c r="D100" i="6"/>
  <c r="C100" i="6"/>
  <c r="B100" i="6"/>
  <c r="L99" i="6"/>
  <c r="K99" i="6"/>
  <c r="H99" i="6"/>
  <c r="G99" i="6"/>
  <c r="F99" i="6"/>
  <c r="E99" i="6"/>
  <c r="D99" i="6"/>
  <c r="C99" i="6"/>
  <c r="B99" i="6"/>
  <c r="K98" i="6"/>
  <c r="L98" i="6" s="1"/>
  <c r="H98" i="6"/>
  <c r="G98" i="6"/>
  <c r="F98" i="6"/>
  <c r="E98" i="6"/>
  <c r="D98" i="6"/>
  <c r="C98" i="6"/>
  <c r="B98" i="6"/>
  <c r="K97" i="6"/>
  <c r="L97" i="6" s="1"/>
  <c r="M97" i="6" s="1"/>
  <c r="H97" i="6"/>
  <c r="G97" i="6"/>
  <c r="F97" i="6"/>
  <c r="E97" i="6"/>
  <c r="D97" i="6"/>
  <c r="C97" i="6"/>
  <c r="B97" i="6"/>
  <c r="K96" i="6"/>
  <c r="L96" i="6" s="1"/>
  <c r="M96" i="6" s="1"/>
  <c r="H96" i="6"/>
  <c r="G96" i="6"/>
  <c r="F96" i="6"/>
  <c r="E96" i="6"/>
  <c r="D96" i="6"/>
  <c r="C96" i="6"/>
  <c r="B96" i="6"/>
  <c r="M95" i="6"/>
  <c r="L95" i="6"/>
  <c r="K95" i="6"/>
  <c r="H95" i="6"/>
  <c r="G95" i="6"/>
  <c r="F95" i="6"/>
  <c r="E95" i="6"/>
  <c r="C95" i="6"/>
  <c r="D95" i="6" s="1"/>
  <c r="B95" i="6"/>
  <c r="L94" i="6"/>
  <c r="K94" i="6"/>
  <c r="H94" i="6"/>
  <c r="G94" i="6"/>
  <c r="F94" i="6"/>
  <c r="E94" i="6"/>
  <c r="D94" i="6"/>
  <c r="C94" i="6"/>
  <c r="B94" i="6"/>
  <c r="L93" i="6"/>
  <c r="K93" i="6"/>
  <c r="H93" i="6"/>
  <c r="G93" i="6"/>
  <c r="F93" i="6"/>
  <c r="E93" i="6"/>
  <c r="D93" i="6"/>
  <c r="C93" i="6"/>
  <c r="B93" i="6"/>
  <c r="K92" i="6"/>
  <c r="L92" i="6" s="1"/>
  <c r="H92" i="6"/>
  <c r="G92" i="6"/>
  <c r="F92" i="6"/>
  <c r="E92" i="6"/>
  <c r="D92" i="6"/>
  <c r="C92" i="6"/>
  <c r="B92" i="6"/>
  <c r="K91" i="6"/>
  <c r="L91" i="6" s="1"/>
  <c r="H91" i="6"/>
  <c r="G91" i="6"/>
  <c r="F91" i="6"/>
  <c r="E91" i="6"/>
  <c r="C91" i="6"/>
  <c r="D91" i="6" s="1"/>
  <c r="B91" i="6"/>
  <c r="K90" i="6"/>
  <c r="L90" i="6" s="1"/>
  <c r="H90" i="6"/>
  <c r="G90" i="6"/>
  <c r="F90" i="6"/>
  <c r="E90" i="6"/>
  <c r="D90" i="6"/>
  <c r="C90" i="6"/>
  <c r="B90" i="6"/>
  <c r="K89" i="6"/>
  <c r="L89" i="6" s="1"/>
  <c r="M89" i="6" s="1"/>
  <c r="H89" i="6"/>
  <c r="G89" i="6"/>
  <c r="F89" i="6"/>
  <c r="E89" i="6"/>
  <c r="D89" i="6"/>
  <c r="C89" i="6"/>
  <c r="B89" i="6"/>
  <c r="L88" i="6"/>
  <c r="M88" i="6" s="1"/>
  <c r="K88" i="6"/>
  <c r="H88" i="6"/>
  <c r="G88" i="6"/>
  <c r="F88" i="6"/>
  <c r="E88" i="6"/>
  <c r="D88" i="6"/>
  <c r="C88" i="6"/>
  <c r="B88" i="6"/>
  <c r="M87" i="6"/>
  <c r="K87" i="6"/>
  <c r="L87" i="6" s="1"/>
  <c r="H87" i="6"/>
  <c r="G87" i="6"/>
  <c r="F87" i="6"/>
  <c r="E87" i="6"/>
  <c r="C87" i="6"/>
  <c r="D87" i="6" s="1"/>
  <c r="B87" i="6"/>
  <c r="L86" i="6"/>
  <c r="K86" i="6"/>
  <c r="H86" i="6"/>
  <c r="G86" i="6"/>
  <c r="F86" i="6"/>
  <c r="E86" i="6"/>
  <c r="D86" i="6"/>
  <c r="C86" i="6"/>
  <c r="B86" i="6"/>
  <c r="M85" i="6"/>
  <c r="L85" i="6"/>
  <c r="K85" i="6"/>
  <c r="H85" i="6"/>
  <c r="G85" i="6"/>
  <c r="F85" i="6"/>
  <c r="E85" i="6"/>
  <c r="C85" i="6"/>
  <c r="D85" i="6" s="1"/>
  <c r="B85" i="6"/>
  <c r="K84" i="6"/>
  <c r="L84" i="6" s="1"/>
  <c r="H84" i="6"/>
  <c r="G84" i="6"/>
  <c r="F84" i="6"/>
  <c r="E84" i="6"/>
  <c r="D84" i="6"/>
  <c r="C84" i="6"/>
  <c r="B84" i="6"/>
  <c r="L83" i="6"/>
  <c r="K83" i="6"/>
  <c r="H83" i="6"/>
  <c r="G83" i="6"/>
  <c r="F83" i="6"/>
  <c r="E83" i="6"/>
  <c r="D83" i="6"/>
  <c r="C83" i="6"/>
  <c r="B83" i="6"/>
  <c r="K82" i="6"/>
  <c r="L82" i="6" s="1"/>
  <c r="H82" i="6"/>
  <c r="G82" i="6"/>
  <c r="F82" i="6"/>
  <c r="E82" i="6"/>
  <c r="D82" i="6"/>
  <c r="C82" i="6"/>
  <c r="B82" i="6"/>
  <c r="K81" i="6"/>
  <c r="L81" i="6" s="1"/>
  <c r="H81" i="6"/>
  <c r="G81" i="6"/>
  <c r="F81" i="6"/>
  <c r="E81" i="6"/>
  <c r="D81" i="6"/>
  <c r="C81" i="6"/>
  <c r="B81" i="6"/>
  <c r="K80" i="6"/>
  <c r="L80" i="6" s="1"/>
  <c r="M80" i="6" s="1"/>
  <c r="H80" i="6"/>
  <c r="G80" i="6"/>
  <c r="F80" i="6"/>
  <c r="E80" i="6"/>
  <c r="D80" i="6"/>
  <c r="C80" i="6"/>
  <c r="B80" i="6"/>
  <c r="M79" i="6"/>
  <c r="L79" i="6"/>
  <c r="K79" i="6"/>
  <c r="H79" i="6"/>
  <c r="G79" i="6"/>
  <c r="F79" i="6"/>
  <c r="E79" i="6"/>
  <c r="C79" i="6"/>
  <c r="D79" i="6" s="1"/>
  <c r="B79" i="6"/>
  <c r="L78" i="6"/>
  <c r="M78" i="6" s="1"/>
  <c r="K78" i="6"/>
  <c r="H78" i="6"/>
  <c r="G78" i="6"/>
  <c r="F78" i="6"/>
  <c r="E78" i="6"/>
  <c r="D78" i="6"/>
  <c r="C78" i="6"/>
  <c r="B78" i="6"/>
  <c r="L77" i="6"/>
  <c r="K77" i="6"/>
  <c r="H77" i="6"/>
  <c r="G77" i="6"/>
  <c r="F77" i="6"/>
  <c r="E77" i="6"/>
  <c r="D77" i="6"/>
  <c r="C77" i="6"/>
  <c r="B77" i="6"/>
  <c r="K76" i="6"/>
  <c r="L76" i="6" s="1"/>
  <c r="H76" i="6"/>
  <c r="G76" i="6"/>
  <c r="F76" i="6"/>
  <c r="E76" i="6"/>
  <c r="D76" i="6"/>
  <c r="C76" i="6"/>
  <c r="B76" i="6"/>
  <c r="K75" i="6"/>
  <c r="L75" i="6" s="1"/>
  <c r="H75" i="6"/>
  <c r="G75" i="6"/>
  <c r="F75" i="6"/>
  <c r="E75" i="6"/>
  <c r="C75" i="6"/>
  <c r="D75" i="6" s="1"/>
  <c r="B75" i="6"/>
  <c r="K74" i="6"/>
  <c r="L74" i="6" s="1"/>
  <c r="H74" i="6"/>
  <c r="G74" i="6"/>
  <c r="F74" i="6"/>
  <c r="E74" i="6"/>
  <c r="D74" i="6"/>
  <c r="C74" i="6"/>
  <c r="B74" i="6"/>
  <c r="K73" i="6"/>
  <c r="L73" i="6" s="1"/>
  <c r="M73" i="6" s="1"/>
  <c r="H73" i="6"/>
  <c r="G73" i="6"/>
  <c r="F73" i="6"/>
  <c r="E73" i="6"/>
  <c r="D73" i="6"/>
  <c r="C73" i="6"/>
  <c r="B73" i="6"/>
  <c r="L72" i="6"/>
  <c r="M72" i="6" s="1"/>
  <c r="K72" i="6"/>
  <c r="H72" i="6"/>
  <c r="G72" i="6"/>
  <c r="F72" i="6"/>
  <c r="E72" i="6"/>
  <c r="D72" i="6"/>
  <c r="C72" i="6"/>
  <c r="B72" i="6"/>
  <c r="M71" i="6"/>
  <c r="K71" i="6"/>
  <c r="L71" i="6" s="1"/>
  <c r="H71" i="6"/>
  <c r="G71" i="6"/>
  <c r="F71" i="6"/>
  <c r="E71" i="6"/>
  <c r="D71" i="6"/>
  <c r="C71" i="6"/>
  <c r="B71" i="6"/>
  <c r="L70" i="6"/>
  <c r="K70" i="6"/>
  <c r="H70" i="6"/>
  <c r="G70" i="6"/>
  <c r="F70" i="6"/>
  <c r="E70" i="6"/>
  <c r="D70" i="6"/>
  <c r="C70" i="6"/>
  <c r="B70" i="6"/>
  <c r="L69" i="6"/>
  <c r="K69" i="6"/>
  <c r="H69" i="6"/>
  <c r="G69" i="6"/>
  <c r="F69" i="6"/>
  <c r="E69" i="6"/>
  <c r="C69" i="6"/>
  <c r="D69" i="6" s="1"/>
  <c r="B69" i="6"/>
  <c r="K68" i="6"/>
  <c r="L68" i="6" s="1"/>
  <c r="H68" i="6"/>
  <c r="G68" i="6"/>
  <c r="F68" i="6"/>
  <c r="E68" i="6"/>
  <c r="D68" i="6"/>
  <c r="C68" i="6"/>
  <c r="B68" i="6"/>
  <c r="L67" i="6"/>
  <c r="K67" i="6"/>
  <c r="H67" i="6"/>
  <c r="G67" i="6"/>
  <c r="F67" i="6"/>
  <c r="E67" i="6"/>
  <c r="D67" i="6"/>
  <c r="C67" i="6"/>
  <c r="B67" i="6"/>
  <c r="K66" i="6"/>
  <c r="L66" i="6" s="1"/>
  <c r="H66" i="6"/>
  <c r="G66" i="6"/>
  <c r="F66" i="6"/>
  <c r="E66" i="6"/>
  <c r="D66" i="6"/>
  <c r="C66" i="6"/>
  <c r="B66" i="6"/>
  <c r="K65" i="6"/>
  <c r="L65" i="6" s="1"/>
  <c r="M65" i="6" s="1"/>
  <c r="H65" i="6"/>
  <c r="G65" i="6"/>
  <c r="F65" i="6"/>
  <c r="E65" i="6"/>
  <c r="D65" i="6"/>
  <c r="C65" i="6"/>
  <c r="B65" i="6"/>
  <c r="K64" i="6"/>
  <c r="L64" i="6" s="1"/>
  <c r="M64" i="6" s="1"/>
  <c r="H64" i="6"/>
  <c r="G64" i="6"/>
  <c r="F64" i="6"/>
  <c r="E64" i="6"/>
  <c r="D64" i="6"/>
  <c r="C64" i="6"/>
  <c r="B64" i="6"/>
  <c r="M63" i="6"/>
  <c r="L63" i="6"/>
  <c r="K63" i="6"/>
  <c r="H63" i="6"/>
  <c r="G63" i="6"/>
  <c r="F63" i="6"/>
  <c r="E63" i="6"/>
  <c r="C63" i="6"/>
  <c r="D63" i="6" s="1"/>
  <c r="B63" i="6"/>
  <c r="L62" i="6"/>
  <c r="K62" i="6"/>
  <c r="H62" i="6"/>
  <c r="G62" i="6"/>
  <c r="F62" i="6"/>
  <c r="E62" i="6"/>
  <c r="D62" i="6"/>
  <c r="C62" i="6"/>
  <c r="B62" i="6"/>
  <c r="L61" i="6"/>
  <c r="K61" i="6"/>
  <c r="H61" i="6"/>
  <c r="G61" i="6"/>
  <c r="F61" i="6"/>
  <c r="E61" i="6"/>
  <c r="D61" i="6"/>
  <c r="C61" i="6"/>
  <c r="B61" i="6"/>
  <c r="K60" i="6"/>
  <c r="L60" i="6" s="1"/>
  <c r="H60" i="6"/>
  <c r="G60" i="6"/>
  <c r="F60" i="6"/>
  <c r="E60" i="6"/>
  <c r="D60" i="6"/>
  <c r="C60" i="6"/>
  <c r="B60" i="6"/>
  <c r="K59" i="6"/>
  <c r="L59" i="6" s="1"/>
  <c r="H59" i="6"/>
  <c r="G59" i="6"/>
  <c r="F59" i="6"/>
  <c r="E59" i="6"/>
  <c r="C59" i="6"/>
  <c r="D59" i="6" s="1"/>
  <c r="B59" i="6"/>
  <c r="K58" i="6"/>
  <c r="L58" i="6" s="1"/>
  <c r="H58" i="6"/>
  <c r="G58" i="6"/>
  <c r="F58" i="6"/>
  <c r="E58" i="6"/>
  <c r="D58" i="6"/>
  <c r="C58" i="6"/>
  <c r="B58" i="6"/>
  <c r="K57" i="6"/>
  <c r="L57" i="6" s="1"/>
  <c r="M57" i="6" s="1"/>
  <c r="H57" i="6"/>
  <c r="G57" i="6"/>
  <c r="F57" i="6"/>
  <c r="E57" i="6"/>
  <c r="D57" i="6"/>
  <c r="C57" i="6"/>
  <c r="B57" i="6"/>
  <c r="L56" i="6"/>
  <c r="M56" i="6" s="1"/>
  <c r="K56" i="6"/>
  <c r="H56" i="6"/>
  <c r="G56" i="6"/>
  <c r="F56" i="6"/>
  <c r="E56" i="6"/>
  <c r="D56" i="6"/>
  <c r="C56" i="6"/>
  <c r="B56" i="6"/>
  <c r="M55" i="6"/>
  <c r="K55" i="6"/>
  <c r="L55" i="6" s="1"/>
  <c r="H55" i="6"/>
  <c r="G55" i="6"/>
  <c r="F55" i="6"/>
  <c r="E55" i="6"/>
  <c r="C55" i="6"/>
  <c r="D55" i="6" s="1"/>
  <c r="B55" i="6"/>
  <c r="L54" i="6"/>
  <c r="K54" i="6"/>
  <c r="H54" i="6"/>
  <c r="G54" i="6"/>
  <c r="F54" i="6"/>
  <c r="E54" i="6"/>
  <c r="D54" i="6"/>
  <c r="C54" i="6"/>
  <c r="B54" i="6"/>
  <c r="M53" i="6"/>
  <c r="L53" i="6"/>
  <c r="K53" i="6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D52" i="6"/>
  <c r="C52" i="6"/>
  <c r="B52" i="6"/>
  <c r="L51" i="6"/>
  <c r="K51" i="6"/>
  <c r="H51" i="6"/>
  <c r="G51" i="6"/>
  <c r="F51" i="6"/>
  <c r="E51" i="6"/>
  <c r="D51" i="6"/>
  <c r="C51" i="6"/>
  <c r="B51" i="6"/>
  <c r="L50" i="6"/>
  <c r="M50" i="6" s="1"/>
  <c r="K50" i="6"/>
  <c r="H50" i="6"/>
  <c r="G50" i="6"/>
  <c r="F50" i="6"/>
  <c r="E50" i="6"/>
  <c r="D50" i="6"/>
  <c r="C50" i="6"/>
  <c r="B50" i="6"/>
  <c r="K49" i="6"/>
  <c r="L49" i="6" s="1"/>
  <c r="M49" i="6" s="1"/>
  <c r="H49" i="6"/>
  <c r="G49" i="6"/>
  <c r="F49" i="6"/>
  <c r="E49" i="6"/>
  <c r="D49" i="6"/>
  <c r="C49" i="6"/>
  <c r="B49" i="6"/>
  <c r="K48" i="6"/>
  <c r="L48" i="6" s="1"/>
  <c r="H48" i="6"/>
  <c r="G48" i="6"/>
  <c r="F48" i="6"/>
  <c r="E48" i="6"/>
  <c r="D48" i="6"/>
  <c r="C48" i="6"/>
  <c r="B48" i="6"/>
  <c r="M47" i="6"/>
  <c r="L47" i="6"/>
  <c r="K47" i="6"/>
  <c r="H47" i="6"/>
  <c r="G47" i="6"/>
  <c r="F47" i="6"/>
  <c r="E47" i="6"/>
  <c r="C47" i="6"/>
  <c r="D47" i="6" s="1"/>
  <c r="B47" i="6"/>
  <c r="L46" i="6"/>
  <c r="M46" i="6" s="1"/>
  <c r="K46" i="6"/>
  <c r="H46" i="6"/>
  <c r="G46" i="6"/>
  <c r="F46" i="6"/>
  <c r="E46" i="6"/>
  <c r="D46" i="6"/>
  <c r="C46" i="6"/>
  <c r="B46" i="6"/>
  <c r="L45" i="6"/>
  <c r="K45" i="6"/>
  <c r="H45" i="6"/>
  <c r="G45" i="6"/>
  <c r="F45" i="6"/>
  <c r="E45" i="6"/>
  <c r="D45" i="6"/>
  <c r="C45" i="6"/>
  <c r="B45" i="6"/>
  <c r="K44" i="6"/>
  <c r="L44" i="6" s="1"/>
  <c r="H44" i="6"/>
  <c r="G44" i="6"/>
  <c r="F44" i="6"/>
  <c r="E44" i="6"/>
  <c r="D44" i="6"/>
  <c r="C44" i="6"/>
  <c r="B44" i="6"/>
  <c r="K43" i="6"/>
  <c r="L43" i="6" s="1"/>
  <c r="H43" i="6"/>
  <c r="G43" i="6"/>
  <c r="F43" i="6"/>
  <c r="E43" i="6"/>
  <c r="C43" i="6"/>
  <c r="D43" i="6" s="1"/>
  <c r="B43" i="6"/>
  <c r="K42" i="6"/>
  <c r="L42" i="6" s="1"/>
  <c r="H42" i="6"/>
  <c r="G42" i="6"/>
  <c r="F42" i="6"/>
  <c r="E42" i="6"/>
  <c r="D42" i="6"/>
  <c r="C42" i="6"/>
  <c r="B42" i="6"/>
  <c r="L41" i="6"/>
  <c r="M41" i="6" s="1"/>
  <c r="K41" i="6"/>
  <c r="H41" i="6"/>
  <c r="G41" i="6"/>
  <c r="F41" i="6"/>
  <c r="E41" i="6"/>
  <c r="D41" i="6"/>
  <c r="C41" i="6"/>
  <c r="B41" i="6"/>
  <c r="L40" i="6"/>
  <c r="M40" i="6" s="1"/>
  <c r="K40" i="6"/>
  <c r="H40" i="6"/>
  <c r="G40" i="6"/>
  <c r="F40" i="6"/>
  <c r="E40" i="6"/>
  <c r="D40" i="6"/>
  <c r="C40" i="6"/>
  <c r="B40" i="6"/>
  <c r="K39" i="6"/>
  <c r="L39" i="6" s="1"/>
  <c r="H39" i="6"/>
  <c r="G39" i="6"/>
  <c r="F39" i="6"/>
  <c r="E39" i="6"/>
  <c r="D39" i="6"/>
  <c r="C39" i="6"/>
  <c r="B39" i="6"/>
  <c r="L38" i="6"/>
  <c r="K38" i="6"/>
  <c r="H38" i="6"/>
  <c r="G38" i="6"/>
  <c r="F38" i="6"/>
  <c r="E38" i="6"/>
  <c r="D38" i="6"/>
  <c r="C38" i="6"/>
  <c r="B38" i="6"/>
  <c r="M37" i="6"/>
  <c r="L37" i="6"/>
  <c r="K37" i="6"/>
  <c r="H37" i="6"/>
  <c r="G37" i="6"/>
  <c r="F37" i="6"/>
  <c r="E37" i="6"/>
  <c r="C37" i="6"/>
  <c r="D37" i="6" s="1"/>
  <c r="B37" i="6"/>
  <c r="K36" i="6"/>
  <c r="L36" i="6" s="1"/>
  <c r="H36" i="6"/>
  <c r="G36" i="6"/>
  <c r="F36" i="6"/>
  <c r="E36" i="6"/>
  <c r="D36" i="6"/>
  <c r="C36" i="6"/>
  <c r="B36" i="6"/>
  <c r="K35" i="6"/>
  <c r="L35" i="6" s="1"/>
  <c r="H35" i="6"/>
  <c r="G35" i="6"/>
  <c r="F35" i="6"/>
  <c r="E35" i="6"/>
  <c r="D35" i="6"/>
  <c r="C35" i="6"/>
  <c r="B35" i="6"/>
  <c r="L34" i="6"/>
  <c r="M34" i="6" s="1"/>
  <c r="K34" i="6"/>
  <c r="H34" i="6"/>
  <c r="G34" i="6"/>
  <c r="F34" i="6"/>
  <c r="E34" i="6"/>
  <c r="D34" i="6"/>
  <c r="C34" i="6"/>
  <c r="B34" i="6"/>
  <c r="K33" i="6"/>
  <c r="L33" i="6" s="1"/>
  <c r="M33" i="6" s="1"/>
  <c r="H33" i="6"/>
  <c r="G33" i="6"/>
  <c r="F33" i="6"/>
  <c r="E33" i="6"/>
  <c r="D33" i="6"/>
  <c r="C33" i="6"/>
  <c r="B33" i="6"/>
  <c r="K32" i="6"/>
  <c r="L32" i="6" s="1"/>
  <c r="M32" i="6" s="1"/>
  <c r="H32" i="6"/>
  <c r="G32" i="6"/>
  <c r="F32" i="6"/>
  <c r="E32" i="6"/>
  <c r="D32" i="6"/>
  <c r="C32" i="6"/>
  <c r="B32" i="6"/>
  <c r="M31" i="6"/>
  <c r="L31" i="6"/>
  <c r="K31" i="6"/>
  <c r="H31" i="6"/>
  <c r="G31" i="6"/>
  <c r="F31" i="6"/>
  <c r="E31" i="6"/>
  <c r="C31" i="6"/>
  <c r="D31" i="6" s="1"/>
  <c r="B31" i="6"/>
  <c r="L30" i="6"/>
  <c r="K30" i="6"/>
  <c r="H30" i="6"/>
  <c r="G30" i="6"/>
  <c r="F30" i="6"/>
  <c r="E30" i="6"/>
  <c r="D30" i="6"/>
  <c r="C30" i="6"/>
  <c r="B30" i="6"/>
  <c r="L29" i="6"/>
  <c r="K29" i="6"/>
  <c r="H29" i="6"/>
  <c r="G29" i="6"/>
  <c r="F29" i="6"/>
  <c r="E29" i="6"/>
  <c r="D29" i="6"/>
  <c r="C29" i="6"/>
  <c r="B29" i="6"/>
  <c r="L28" i="6"/>
  <c r="K28" i="6"/>
  <c r="H28" i="6"/>
  <c r="G28" i="6"/>
  <c r="F28" i="6"/>
  <c r="E28" i="6"/>
  <c r="D28" i="6"/>
  <c r="C28" i="6"/>
  <c r="B28" i="6"/>
  <c r="K27" i="6"/>
  <c r="L27" i="6" s="1"/>
  <c r="H27" i="6"/>
  <c r="G27" i="6"/>
  <c r="F27" i="6"/>
  <c r="E27" i="6"/>
  <c r="C27" i="6"/>
  <c r="D27" i="6" s="1"/>
  <c r="B27" i="6"/>
  <c r="K26" i="6"/>
  <c r="L26" i="6" s="1"/>
  <c r="H26" i="6"/>
  <c r="G26" i="6"/>
  <c r="F26" i="6"/>
  <c r="E26" i="6"/>
  <c r="D26" i="6"/>
  <c r="C26" i="6"/>
  <c r="B26" i="6"/>
  <c r="L25" i="6"/>
  <c r="M25" i="6" s="1"/>
  <c r="K25" i="6"/>
  <c r="H25" i="6"/>
  <c r="G25" i="6"/>
  <c r="F25" i="6"/>
  <c r="E25" i="6"/>
  <c r="D25" i="6"/>
  <c r="C25" i="6"/>
  <c r="B25" i="6"/>
  <c r="L24" i="6"/>
  <c r="M24" i="6" s="1"/>
  <c r="K24" i="6"/>
  <c r="H24" i="6"/>
  <c r="G24" i="6"/>
  <c r="F24" i="6"/>
  <c r="E24" i="6"/>
  <c r="D24" i="6"/>
  <c r="C24" i="6"/>
  <c r="B24" i="6"/>
  <c r="M23" i="6"/>
  <c r="K23" i="6"/>
  <c r="L23" i="6" s="1"/>
  <c r="H23" i="6"/>
  <c r="G23" i="6"/>
  <c r="F23" i="6"/>
  <c r="E23" i="6"/>
  <c r="D23" i="6"/>
  <c r="C23" i="6"/>
  <c r="B23" i="6"/>
  <c r="L22" i="6"/>
  <c r="K22" i="6"/>
  <c r="H22" i="6"/>
  <c r="G22" i="6"/>
  <c r="F22" i="6"/>
  <c r="E22" i="6"/>
  <c r="D22" i="6"/>
  <c r="C22" i="6"/>
  <c r="B22" i="6"/>
  <c r="L21" i="6"/>
  <c r="K21" i="6"/>
  <c r="H21" i="6"/>
  <c r="G21" i="6"/>
  <c r="F21" i="6"/>
  <c r="E21" i="6"/>
  <c r="C21" i="6"/>
  <c r="D21" i="6" s="1"/>
  <c r="B21" i="6"/>
  <c r="K20" i="6"/>
  <c r="L20" i="6" s="1"/>
  <c r="H20" i="6"/>
  <c r="G20" i="6"/>
  <c r="F20" i="6"/>
  <c r="E20" i="6"/>
  <c r="D20" i="6"/>
  <c r="C20" i="6"/>
  <c r="B20" i="6"/>
  <c r="L19" i="6"/>
  <c r="K19" i="6"/>
  <c r="H19" i="6"/>
  <c r="G19" i="6"/>
  <c r="F19" i="6"/>
  <c r="E19" i="6"/>
  <c r="D19" i="6"/>
  <c r="C19" i="6"/>
  <c r="B19" i="6"/>
  <c r="L18" i="6"/>
  <c r="M18" i="6" s="1"/>
  <c r="K18" i="6"/>
  <c r="H18" i="6"/>
  <c r="G18" i="6"/>
  <c r="F18" i="6"/>
  <c r="E18" i="6"/>
  <c r="D18" i="6"/>
  <c r="C18" i="6"/>
  <c r="B18" i="6"/>
  <c r="K17" i="6"/>
  <c r="L17" i="6" s="1"/>
  <c r="M17" i="6" s="1"/>
  <c r="H17" i="6"/>
  <c r="G17" i="6"/>
  <c r="F17" i="6"/>
  <c r="E17" i="6"/>
  <c r="D17" i="6"/>
  <c r="C17" i="6"/>
  <c r="B17" i="6"/>
  <c r="K16" i="6"/>
  <c r="L16" i="6" s="1"/>
  <c r="M16" i="6" s="1"/>
  <c r="H16" i="6"/>
  <c r="G16" i="6"/>
  <c r="F16" i="6"/>
  <c r="E16" i="6"/>
  <c r="D16" i="6"/>
  <c r="C16" i="6"/>
  <c r="B16" i="6"/>
  <c r="M15" i="6"/>
  <c r="L15" i="6"/>
  <c r="K15" i="6"/>
  <c r="H15" i="6"/>
  <c r="G15" i="6"/>
  <c r="F15" i="6"/>
  <c r="E15" i="6"/>
  <c r="C15" i="6"/>
  <c r="D15" i="6" s="1"/>
  <c r="B15" i="6"/>
  <c r="L14" i="6"/>
  <c r="M14" i="6" s="1"/>
  <c r="K14" i="6"/>
  <c r="H14" i="6"/>
  <c r="G14" i="6"/>
  <c r="F14" i="6"/>
  <c r="E14" i="6"/>
  <c r="D14" i="6"/>
  <c r="C14" i="6"/>
  <c r="B14" i="6"/>
  <c r="L13" i="6"/>
  <c r="K13" i="6"/>
  <c r="H13" i="6"/>
  <c r="G13" i="6"/>
  <c r="D13" i="6"/>
  <c r="B13" i="6"/>
  <c r="M12" i="6"/>
  <c r="L12" i="6"/>
  <c r="K12" i="6"/>
  <c r="H12" i="6"/>
  <c r="G12" i="6"/>
  <c r="D12" i="6"/>
  <c r="B12" i="6"/>
  <c r="M11" i="6"/>
  <c r="L11" i="6"/>
  <c r="K11" i="6"/>
  <c r="H11" i="6"/>
  <c r="G11" i="6"/>
  <c r="F11" i="6"/>
  <c r="E11" i="6"/>
  <c r="D11" i="6"/>
  <c r="C11" i="6"/>
  <c r="B11" i="6"/>
  <c r="K10" i="6"/>
  <c r="L10" i="6" s="1"/>
  <c r="H10" i="6"/>
  <c r="G10" i="6"/>
  <c r="F10" i="6"/>
  <c r="E10" i="6"/>
  <c r="C10" i="6"/>
  <c r="D10" i="6" s="1"/>
  <c r="B10" i="6"/>
  <c r="N150" i="10"/>
  <c r="M150" i="10"/>
  <c r="K150" i="10"/>
  <c r="L150" i="10" s="1"/>
  <c r="H150" i="10"/>
  <c r="G150" i="10"/>
  <c r="F150" i="10"/>
  <c r="E150" i="10"/>
  <c r="C150" i="10"/>
  <c r="D150" i="10" s="1"/>
  <c r="O150" i="10" s="1"/>
  <c r="B150" i="10"/>
  <c r="K149" i="10"/>
  <c r="L149" i="10" s="1"/>
  <c r="H149" i="10"/>
  <c r="G149" i="10"/>
  <c r="F149" i="10"/>
  <c r="E149" i="10"/>
  <c r="D149" i="10"/>
  <c r="C149" i="10"/>
  <c r="B149" i="10"/>
  <c r="M148" i="10"/>
  <c r="K148" i="10"/>
  <c r="L148" i="10" s="1"/>
  <c r="H148" i="10"/>
  <c r="G148" i="10"/>
  <c r="F148" i="10"/>
  <c r="E148" i="10"/>
  <c r="D148" i="10"/>
  <c r="C148" i="10"/>
  <c r="B148" i="10"/>
  <c r="M147" i="10"/>
  <c r="L147" i="10"/>
  <c r="K147" i="10"/>
  <c r="H147" i="10"/>
  <c r="G147" i="10"/>
  <c r="F147" i="10"/>
  <c r="E147" i="10"/>
  <c r="C147" i="10"/>
  <c r="D147" i="10" s="1"/>
  <c r="B147" i="10"/>
  <c r="K146" i="10"/>
  <c r="L146" i="10" s="1"/>
  <c r="H146" i="10"/>
  <c r="G146" i="10"/>
  <c r="F146" i="10"/>
  <c r="E146" i="10"/>
  <c r="C146" i="10"/>
  <c r="D146" i="10" s="1"/>
  <c r="B146" i="10"/>
  <c r="K145" i="10"/>
  <c r="L145" i="10" s="1"/>
  <c r="H145" i="10"/>
  <c r="G145" i="10"/>
  <c r="F145" i="10"/>
  <c r="E145" i="10"/>
  <c r="D145" i="10"/>
  <c r="C145" i="10"/>
  <c r="B145" i="10"/>
  <c r="M144" i="10"/>
  <c r="K144" i="10"/>
  <c r="L144" i="10" s="1"/>
  <c r="H144" i="10"/>
  <c r="G144" i="10"/>
  <c r="F144" i="10"/>
  <c r="E144" i="10"/>
  <c r="D144" i="10"/>
  <c r="C144" i="10"/>
  <c r="B144" i="10"/>
  <c r="K143" i="10"/>
  <c r="L143" i="10" s="1"/>
  <c r="M143" i="10" s="1"/>
  <c r="H143" i="10"/>
  <c r="G143" i="10"/>
  <c r="F143" i="10"/>
  <c r="E143" i="10"/>
  <c r="D143" i="10"/>
  <c r="C143" i="10"/>
  <c r="B143" i="10"/>
  <c r="K142" i="10"/>
  <c r="L142" i="10" s="1"/>
  <c r="M142" i="10" s="1"/>
  <c r="H142" i="10"/>
  <c r="G142" i="10"/>
  <c r="F142" i="10"/>
  <c r="E142" i="10"/>
  <c r="D142" i="10"/>
  <c r="C142" i="10"/>
  <c r="B142" i="10"/>
  <c r="M141" i="10"/>
  <c r="L141" i="10"/>
  <c r="K141" i="10"/>
  <c r="H141" i="10"/>
  <c r="G141" i="10"/>
  <c r="F141" i="10"/>
  <c r="E141" i="10"/>
  <c r="C141" i="10"/>
  <c r="D141" i="10" s="1"/>
  <c r="B141" i="10"/>
  <c r="M140" i="10"/>
  <c r="K140" i="10"/>
  <c r="L140" i="10" s="1"/>
  <c r="H140" i="10"/>
  <c r="G140" i="10"/>
  <c r="F140" i="10"/>
  <c r="E140" i="10"/>
  <c r="C140" i="10"/>
  <c r="D140" i="10" s="1"/>
  <c r="B140" i="10"/>
  <c r="L139" i="10"/>
  <c r="K139" i="10"/>
  <c r="H139" i="10"/>
  <c r="G139" i="10"/>
  <c r="F139" i="10"/>
  <c r="E139" i="10"/>
  <c r="D139" i="10"/>
  <c r="C139" i="10"/>
  <c r="B139" i="10"/>
  <c r="K138" i="10"/>
  <c r="L138" i="10" s="1"/>
  <c r="H138" i="10"/>
  <c r="G138" i="10"/>
  <c r="F138" i="10"/>
  <c r="E138" i="10"/>
  <c r="D138" i="10"/>
  <c r="C138" i="10"/>
  <c r="B138" i="10"/>
  <c r="K137" i="10"/>
  <c r="L137" i="10" s="1"/>
  <c r="H137" i="10"/>
  <c r="G137" i="10"/>
  <c r="F137" i="10"/>
  <c r="E137" i="10"/>
  <c r="C137" i="10"/>
  <c r="D137" i="10" s="1"/>
  <c r="B137" i="10"/>
  <c r="K136" i="10"/>
  <c r="L136" i="10" s="1"/>
  <c r="H136" i="10"/>
  <c r="G136" i="10"/>
  <c r="F136" i="10"/>
  <c r="E136" i="10"/>
  <c r="D136" i="10"/>
  <c r="C136" i="10"/>
  <c r="B136" i="10"/>
  <c r="L135" i="10"/>
  <c r="M135" i="10" s="1"/>
  <c r="K135" i="10"/>
  <c r="H135" i="10"/>
  <c r="G135" i="10"/>
  <c r="F135" i="10"/>
  <c r="E135" i="10"/>
  <c r="D135" i="10"/>
  <c r="C135" i="10"/>
  <c r="B135" i="10"/>
  <c r="K134" i="10"/>
  <c r="L134" i="10" s="1"/>
  <c r="M134" i="10" s="1"/>
  <c r="H134" i="10"/>
  <c r="G134" i="10"/>
  <c r="F134" i="10"/>
  <c r="E134" i="10"/>
  <c r="D134" i="10"/>
  <c r="C134" i="10"/>
  <c r="B134" i="10"/>
  <c r="L133" i="10"/>
  <c r="M133" i="10" s="1"/>
  <c r="K133" i="10"/>
  <c r="H133" i="10"/>
  <c r="G133" i="10"/>
  <c r="F133" i="10"/>
  <c r="E133" i="10"/>
  <c r="D133" i="10"/>
  <c r="C133" i="10"/>
  <c r="B133" i="10"/>
  <c r="K132" i="10"/>
  <c r="L132" i="10" s="1"/>
  <c r="M132" i="10" s="1"/>
  <c r="H132" i="10"/>
  <c r="G132" i="10"/>
  <c r="F132" i="10"/>
  <c r="E132" i="10"/>
  <c r="D132" i="10"/>
  <c r="C132" i="10"/>
  <c r="B132" i="10"/>
  <c r="L131" i="10"/>
  <c r="M131" i="10" s="1"/>
  <c r="K131" i="10"/>
  <c r="H131" i="10"/>
  <c r="G131" i="10"/>
  <c r="F131" i="10"/>
  <c r="E131" i="10"/>
  <c r="D131" i="10"/>
  <c r="C131" i="10"/>
  <c r="B131" i="10"/>
  <c r="K130" i="10"/>
  <c r="L130" i="10" s="1"/>
  <c r="M130" i="10" s="1"/>
  <c r="H130" i="10"/>
  <c r="G130" i="10"/>
  <c r="F130" i="10"/>
  <c r="E130" i="10"/>
  <c r="D130" i="10"/>
  <c r="C130" i="10"/>
  <c r="B130" i="10"/>
  <c r="L129" i="10"/>
  <c r="M129" i="10" s="1"/>
  <c r="K129" i="10"/>
  <c r="H129" i="10"/>
  <c r="G129" i="10"/>
  <c r="F129" i="10"/>
  <c r="E129" i="10"/>
  <c r="D129" i="10"/>
  <c r="C129" i="10"/>
  <c r="B129" i="10"/>
  <c r="K128" i="10"/>
  <c r="L128" i="10" s="1"/>
  <c r="M128" i="10" s="1"/>
  <c r="H128" i="10"/>
  <c r="G128" i="10"/>
  <c r="F128" i="10"/>
  <c r="E128" i="10"/>
  <c r="D128" i="10"/>
  <c r="C128" i="10"/>
  <c r="B128" i="10"/>
  <c r="L127" i="10"/>
  <c r="M127" i="10" s="1"/>
  <c r="K127" i="10"/>
  <c r="H127" i="10"/>
  <c r="G127" i="10"/>
  <c r="F127" i="10"/>
  <c r="E127" i="10"/>
  <c r="D127" i="10"/>
  <c r="C127" i="10"/>
  <c r="B127" i="10"/>
  <c r="K126" i="10"/>
  <c r="L126" i="10" s="1"/>
  <c r="M126" i="10" s="1"/>
  <c r="H126" i="10"/>
  <c r="G126" i="10"/>
  <c r="F126" i="10"/>
  <c r="E126" i="10"/>
  <c r="D126" i="10"/>
  <c r="C126" i="10"/>
  <c r="B126" i="10"/>
  <c r="L125" i="10"/>
  <c r="M125" i="10" s="1"/>
  <c r="K125" i="10"/>
  <c r="H125" i="10"/>
  <c r="G125" i="10"/>
  <c r="F125" i="10"/>
  <c r="E125" i="10"/>
  <c r="D125" i="10"/>
  <c r="C125" i="10"/>
  <c r="B125" i="10"/>
  <c r="K124" i="10"/>
  <c r="L124" i="10" s="1"/>
  <c r="M124" i="10" s="1"/>
  <c r="H124" i="10"/>
  <c r="G124" i="10"/>
  <c r="F124" i="10"/>
  <c r="E124" i="10"/>
  <c r="D124" i="10"/>
  <c r="C124" i="10"/>
  <c r="B124" i="10"/>
  <c r="L123" i="10"/>
  <c r="M123" i="10" s="1"/>
  <c r="K123" i="10"/>
  <c r="H123" i="10"/>
  <c r="G123" i="10"/>
  <c r="F123" i="10"/>
  <c r="E123" i="10"/>
  <c r="D123" i="10"/>
  <c r="C123" i="10"/>
  <c r="B123" i="10"/>
  <c r="K122" i="10"/>
  <c r="L122" i="10" s="1"/>
  <c r="M122" i="10" s="1"/>
  <c r="H122" i="10"/>
  <c r="G122" i="10"/>
  <c r="F122" i="10"/>
  <c r="E122" i="10"/>
  <c r="D122" i="10"/>
  <c r="C122" i="10"/>
  <c r="B122" i="10"/>
  <c r="L121" i="10"/>
  <c r="M121" i="10" s="1"/>
  <c r="K121" i="10"/>
  <c r="H121" i="10"/>
  <c r="G121" i="10"/>
  <c r="F121" i="10"/>
  <c r="E121" i="10"/>
  <c r="D121" i="10"/>
  <c r="C121" i="10"/>
  <c r="B121" i="10"/>
  <c r="K120" i="10"/>
  <c r="L120" i="10" s="1"/>
  <c r="H120" i="10"/>
  <c r="G120" i="10"/>
  <c r="F120" i="10"/>
  <c r="E120" i="10"/>
  <c r="D120" i="10"/>
  <c r="C120" i="10"/>
  <c r="B120" i="10"/>
  <c r="L119" i="10"/>
  <c r="M119" i="10" s="1"/>
  <c r="K119" i="10"/>
  <c r="H119" i="10"/>
  <c r="G119" i="10"/>
  <c r="F119" i="10"/>
  <c r="E119" i="10"/>
  <c r="D119" i="10"/>
  <c r="C119" i="10"/>
  <c r="B119" i="10"/>
  <c r="K118" i="10"/>
  <c r="L118" i="10" s="1"/>
  <c r="M118" i="10" s="1"/>
  <c r="H118" i="10"/>
  <c r="G118" i="10"/>
  <c r="F118" i="10"/>
  <c r="E118" i="10"/>
  <c r="D118" i="10"/>
  <c r="C118" i="10"/>
  <c r="B118" i="10"/>
  <c r="L117" i="10"/>
  <c r="M117" i="10" s="1"/>
  <c r="K117" i="10"/>
  <c r="H117" i="10"/>
  <c r="G117" i="10"/>
  <c r="F117" i="10"/>
  <c r="E117" i="10"/>
  <c r="D117" i="10"/>
  <c r="C117" i="10"/>
  <c r="B117" i="10"/>
  <c r="K116" i="10"/>
  <c r="L116" i="10" s="1"/>
  <c r="M116" i="10" s="1"/>
  <c r="H116" i="10"/>
  <c r="G116" i="10"/>
  <c r="F116" i="10"/>
  <c r="E116" i="10"/>
  <c r="D116" i="10"/>
  <c r="C116" i="10"/>
  <c r="B116" i="10"/>
  <c r="L115" i="10"/>
  <c r="M115" i="10" s="1"/>
  <c r="K115" i="10"/>
  <c r="H115" i="10"/>
  <c r="G115" i="10"/>
  <c r="F115" i="10"/>
  <c r="E115" i="10"/>
  <c r="D115" i="10"/>
  <c r="C115" i="10"/>
  <c r="B115" i="10"/>
  <c r="K114" i="10"/>
  <c r="L114" i="10" s="1"/>
  <c r="M114" i="10" s="1"/>
  <c r="H114" i="10"/>
  <c r="G114" i="10"/>
  <c r="F114" i="10"/>
  <c r="E114" i="10"/>
  <c r="D114" i="10"/>
  <c r="C114" i="10"/>
  <c r="B114" i="10"/>
  <c r="L113" i="10"/>
  <c r="M113" i="10" s="1"/>
  <c r="K113" i="10"/>
  <c r="H113" i="10"/>
  <c r="G113" i="10"/>
  <c r="F113" i="10"/>
  <c r="E113" i="10"/>
  <c r="D113" i="10"/>
  <c r="C113" i="10"/>
  <c r="B113" i="10"/>
  <c r="K112" i="10"/>
  <c r="L112" i="10" s="1"/>
  <c r="M112" i="10" s="1"/>
  <c r="H112" i="10"/>
  <c r="G112" i="10"/>
  <c r="F112" i="10"/>
  <c r="E112" i="10"/>
  <c r="D112" i="10"/>
  <c r="C112" i="10"/>
  <c r="B112" i="10"/>
  <c r="L111" i="10"/>
  <c r="M111" i="10" s="1"/>
  <c r="K111" i="10"/>
  <c r="H111" i="10"/>
  <c r="G111" i="10"/>
  <c r="F111" i="10"/>
  <c r="E111" i="10"/>
  <c r="D111" i="10"/>
  <c r="C111" i="10"/>
  <c r="B111" i="10"/>
  <c r="K110" i="10"/>
  <c r="L110" i="10" s="1"/>
  <c r="M110" i="10" s="1"/>
  <c r="H110" i="10"/>
  <c r="G110" i="10"/>
  <c r="F110" i="10"/>
  <c r="E110" i="10"/>
  <c r="D110" i="10"/>
  <c r="C110" i="10"/>
  <c r="B110" i="10"/>
  <c r="L109" i="10"/>
  <c r="M109" i="10" s="1"/>
  <c r="K109" i="10"/>
  <c r="H109" i="10"/>
  <c r="G109" i="10"/>
  <c r="F109" i="10"/>
  <c r="E109" i="10"/>
  <c r="D109" i="10"/>
  <c r="C109" i="10"/>
  <c r="B109" i="10"/>
  <c r="M108" i="10"/>
  <c r="K108" i="10"/>
  <c r="L108" i="10" s="1"/>
  <c r="H108" i="10"/>
  <c r="G108" i="10"/>
  <c r="F108" i="10"/>
  <c r="E108" i="10"/>
  <c r="C108" i="10"/>
  <c r="D108" i="10" s="1"/>
  <c r="B108" i="10"/>
  <c r="L107" i="10"/>
  <c r="K107" i="10"/>
  <c r="H107" i="10"/>
  <c r="G107" i="10"/>
  <c r="F107" i="10"/>
  <c r="E107" i="10"/>
  <c r="D107" i="10"/>
  <c r="C107" i="10"/>
  <c r="B107" i="10"/>
  <c r="M106" i="10"/>
  <c r="K106" i="10"/>
  <c r="L106" i="10" s="1"/>
  <c r="H106" i="10"/>
  <c r="G106" i="10"/>
  <c r="F106" i="10"/>
  <c r="E106" i="10"/>
  <c r="D106" i="10"/>
  <c r="C106" i="10"/>
  <c r="B106" i="10"/>
  <c r="M105" i="10"/>
  <c r="L105" i="10"/>
  <c r="K105" i="10"/>
  <c r="H105" i="10"/>
  <c r="G105" i="10"/>
  <c r="F105" i="10"/>
  <c r="E105" i="10"/>
  <c r="D105" i="10"/>
  <c r="C105" i="10"/>
  <c r="B105" i="10"/>
  <c r="L104" i="10"/>
  <c r="K104" i="10"/>
  <c r="H104" i="10"/>
  <c r="G104" i="10"/>
  <c r="F104" i="10"/>
  <c r="E104" i="10"/>
  <c r="C104" i="10"/>
  <c r="D104" i="10" s="1"/>
  <c r="B104" i="10"/>
  <c r="M103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D102" i="10"/>
  <c r="C102" i="10"/>
  <c r="B102" i="10"/>
  <c r="L101" i="10"/>
  <c r="K101" i="10"/>
  <c r="H101" i="10"/>
  <c r="G101" i="10"/>
  <c r="F101" i="10"/>
  <c r="E101" i="10"/>
  <c r="D101" i="10"/>
  <c r="C101" i="10"/>
  <c r="B101" i="10"/>
  <c r="K100" i="10"/>
  <c r="L100" i="10" s="1"/>
  <c r="M100" i="10" s="1"/>
  <c r="H100" i="10"/>
  <c r="G100" i="10"/>
  <c r="F100" i="10"/>
  <c r="E100" i="10"/>
  <c r="D100" i="10"/>
  <c r="C100" i="10"/>
  <c r="B100" i="10"/>
  <c r="M99" i="10"/>
  <c r="L99" i="10"/>
  <c r="K99" i="10"/>
  <c r="H99" i="10"/>
  <c r="G99" i="10"/>
  <c r="F99" i="10"/>
  <c r="E99" i="10"/>
  <c r="D99" i="10"/>
  <c r="C99" i="10"/>
  <c r="B99" i="10"/>
  <c r="M98" i="10"/>
  <c r="L98" i="10"/>
  <c r="K98" i="10"/>
  <c r="H98" i="10"/>
  <c r="G98" i="10"/>
  <c r="F98" i="10"/>
  <c r="E98" i="10"/>
  <c r="D98" i="10"/>
  <c r="C98" i="10"/>
  <c r="B98" i="10"/>
  <c r="M97" i="10"/>
  <c r="L97" i="10"/>
  <c r="K97" i="10"/>
  <c r="H97" i="10"/>
  <c r="G97" i="10"/>
  <c r="F97" i="10"/>
  <c r="E97" i="10"/>
  <c r="C97" i="10"/>
  <c r="D97" i="10" s="1"/>
  <c r="B97" i="10"/>
  <c r="M96" i="10"/>
  <c r="L96" i="10"/>
  <c r="K96" i="10"/>
  <c r="H96" i="10"/>
  <c r="G96" i="10"/>
  <c r="F96" i="10"/>
  <c r="E96" i="10"/>
  <c r="C96" i="10"/>
  <c r="D96" i="10" s="1"/>
  <c r="B96" i="10"/>
  <c r="M95" i="10"/>
  <c r="L95" i="10"/>
  <c r="K95" i="10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D94" i="10"/>
  <c r="C94" i="10"/>
  <c r="B94" i="10"/>
  <c r="L93" i="10"/>
  <c r="K93" i="10"/>
  <c r="H93" i="10"/>
  <c r="G93" i="10"/>
  <c r="F93" i="10"/>
  <c r="E93" i="10"/>
  <c r="D93" i="10"/>
  <c r="C93" i="10"/>
  <c r="B93" i="10"/>
  <c r="L92" i="10"/>
  <c r="K92" i="10"/>
  <c r="H92" i="10"/>
  <c r="G92" i="10"/>
  <c r="F92" i="10"/>
  <c r="E92" i="10"/>
  <c r="D92" i="10"/>
  <c r="C92" i="10"/>
  <c r="B92" i="10"/>
  <c r="L91" i="10"/>
  <c r="K91" i="10"/>
  <c r="H91" i="10"/>
  <c r="G91" i="10"/>
  <c r="F91" i="10"/>
  <c r="E91" i="10"/>
  <c r="D91" i="10"/>
  <c r="C91" i="10"/>
  <c r="B91" i="10"/>
  <c r="L90" i="10"/>
  <c r="K90" i="10"/>
  <c r="H90" i="10"/>
  <c r="G90" i="10"/>
  <c r="F90" i="10"/>
  <c r="E90" i="10"/>
  <c r="D90" i="10"/>
  <c r="C90" i="10"/>
  <c r="B90" i="10"/>
  <c r="K89" i="10"/>
  <c r="L89" i="10" s="1"/>
  <c r="H89" i="10"/>
  <c r="G89" i="10"/>
  <c r="F89" i="10"/>
  <c r="E89" i="10"/>
  <c r="D89" i="10"/>
  <c r="C89" i="10"/>
  <c r="B89" i="10"/>
  <c r="L88" i="10"/>
  <c r="K88" i="10"/>
  <c r="H88" i="10"/>
  <c r="G88" i="10"/>
  <c r="F88" i="10"/>
  <c r="E88" i="10"/>
  <c r="D88" i="10"/>
  <c r="C88" i="10"/>
  <c r="B88" i="10"/>
  <c r="K87" i="10"/>
  <c r="L87" i="10" s="1"/>
  <c r="H87" i="10"/>
  <c r="G87" i="10"/>
  <c r="F87" i="10"/>
  <c r="E87" i="10"/>
  <c r="D87" i="10"/>
  <c r="C87" i="10"/>
  <c r="B87" i="10"/>
  <c r="L86" i="10"/>
  <c r="K86" i="10"/>
  <c r="H86" i="10"/>
  <c r="G86" i="10"/>
  <c r="F86" i="10"/>
  <c r="E86" i="10"/>
  <c r="D86" i="10"/>
  <c r="C86" i="10"/>
  <c r="B86" i="10"/>
  <c r="K85" i="10"/>
  <c r="L85" i="10" s="1"/>
  <c r="H85" i="10"/>
  <c r="G85" i="10"/>
  <c r="F85" i="10"/>
  <c r="E85" i="10"/>
  <c r="D85" i="10"/>
  <c r="C85" i="10"/>
  <c r="B85" i="10"/>
  <c r="L84" i="10"/>
  <c r="K84" i="10"/>
  <c r="H84" i="10"/>
  <c r="G84" i="10"/>
  <c r="F84" i="10"/>
  <c r="E84" i="10"/>
  <c r="D84" i="10"/>
  <c r="C84" i="10"/>
  <c r="B84" i="10"/>
  <c r="L83" i="10"/>
  <c r="K83" i="10"/>
  <c r="H83" i="10"/>
  <c r="G83" i="10"/>
  <c r="F83" i="10"/>
  <c r="E83" i="10"/>
  <c r="D83" i="10"/>
  <c r="C83" i="10"/>
  <c r="B83" i="10"/>
  <c r="L82" i="10"/>
  <c r="K82" i="10"/>
  <c r="H82" i="10"/>
  <c r="G82" i="10"/>
  <c r="F82" i="10"/>
  <c r="E82" i="10"/>
  <c r="D82" i="10"/>
  <c r="C82" i="10"/>
  <c r="B82" i="10"/>
  <c r="K81" i="10"/>
  <c r="L81" i="10" s="1"/>
  <c r="H81" i="10"/>
  <c r="G81" i="10"/>
  <c r="F81" i="10"/>
  <c r="E81" i="10"/>
  <c r="D81" i="10"/>
  <c r="C81" i="10"/>
  <c r="B81" i="10"/>
  <c r="L80" i="10"/>
  <c r="K80" i="10"/>
  <c r="H80" i="10"/>
  <c r="G80" i="10"/>
  <c r="F80" i="10"/>
  <c r="E80" i="10"/>
  <c r="D80" i="10"/>
  <c r="C80" i="10"/>
  <c r="B80" i="10"/>
  <c r="K79" i="10"/>
  <c r="L79" i="10" s="1"/>
  <c r="H79" i="10"/>
  <c r="G79" i="10"/>
  <c r="F79" i="10"/>
  <c r="E79" i="10"/>
  <c r="C79" i="10"/>
  <c r="D79" i="10" s="1"/>
  <c r="B79" i="10"/>
  <c r="L78" i="10"/>
  <c r="K78" i="10"/>
  <c r="H78" i="10"/>
  <c r="G78" i="10"/>
  <c r="F78" i="10"/>
  <c r="E78" i="10"/>
  <c r="C78" i="10"/>
  <c r="D78" i="10" s="1"/>
  <c r="B78" i="10"/>
  <c r="L77" i="10"/>
  <c r="K77" i="10"/>
  <c r="H77" i="10"/>
  <c r="G77" i="10"/>
  <c r="F77" i="10"/>
  <c r="E77" i="10"/>
  <c r="C77" i="10"/>
  <c r="D77" i="10" s="1"/>
  <c r="B77" i="10"/>
  <c r="K76" i="10"/>
  <c r="L76" i="10" s="1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C74" i="10"/>
  <c r="D74" i="10" s="1"/>
  <c r="B74" i="10"/>
  <c r="L73" i="10"/>
  <c r="K73" i="10"/>
  <c r="H73" i="10"/>
  <c r="G73" i="10"/>
  <c r="F73" i="10"/>
  <c r="E73" i="10"/>
  <c r="C73" i="10"/>
  <c r="D73" i="10" s="1"/>
  <c r="B73" i="10"/>
  <c r="K72" i="10"/>
  <c r="L72" i="10" s="1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C71" i="10"/>
  <c r="D71" i="10" s="1"/>
  <c r="B71" i="10"/>
  <c r="L70" i="10"/>
  <c r="K70" i="10"/>
  <c r="H70" i="10"/>
  <c r="G70" i="10"/>
  <c r="F70" i="10"/>
  <c r="E70" i="10"/>
  <c r="C70" i="10"/>
  <c r="D70" i="10" s="1"/>
  <c r="B70" i="10"/>
  <c r="L69" i="10"/>
  <c r="K69" i="10"/>
  <c r="H69" i="10"/>
  <c r="G69" i="10"/>
  <c r="F69" i="10"/>
  <c r="E69" i="10"/>
  <c r="C69" i="10"/>
  <c r="D69" i="10" s="1"/>
  <c r="B69" i="10"/>
  <c r="K68" i="10"/>
  <c r="L68" i="10" s="1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C67" i="10"/>
  <c r="D67" i="10" s="1"/>
  <c r="B67" i="10"/>
  <c r="K66" i="10"/>
  <c r="L66" i="10" s="1"/>
  <c r="H66" i="10"/>
  <c r="G66" i="10"/>
  <c r="F66" i="10"/>
  <c r="E66" i="10"/>
  <c r="C66" i="10"/>
  <c r="D66" i="10" s="1"/>
  <c r="B66" i="10"/>
  <c r="L65" i="10"/>
  <c r="K65" i="10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L62" i="10"/>
  <c r="K62" i="10"/>
  <c r="H62" i="10"/>
  <c r="G62" i="10"/>
  <c r="F62" i="10"/>
  <c r="E62" i="10"/>
  <c r="C62" i="10"/>
  <c r="D62" i="10" s="1"/>
  <c r="B62" i="10"/>
  <c r="L61" i="10"/>
  <c r="K61" i="10"/>
  <c r="H61" i="10"/>
  <c r="G61" i="10"/>
  <c r="F61" i="10"/>
  <c r="E61" i="10"/>
  <c r="C61" i="10"/>
  <c r="D61" i="10" s="1"/>
  <c r="B61" i="10"/>
  <c r="K60" i="10"/>
  <c r="L60" i="10" s="1"/>
  <c r="H60" i="10"/>
  <c r="G60" i="10"/>
  <c r="F60" i="10"/>
  <c r="E60" i="10"/>
  <c r="C60" i="10"/>
  <c r="D60" i="10" s="1"/>
  <c r="B60" i="10"/>
  <c r="K59" i="10"/>
  <c r="L59" i="10" s="1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M57" i="10"/>
  <c r="L57" i="10"/>
  <c r="K57" i="10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C56" i="10"/>
  <c r="D56" i="10" s="1"/>
  <c r="B56" i="10"/>
  <c r="K55" i="10"/>
  <c r="L55" i="10" s="1"/>
  <c r="H55" i="10"/>
  <c r="G55" i="10"/>
  <c r="F55" i="10"/>
  <c r="E55" i="10"/>
  <c r="C55" i="10"/>
  <c r="D55" i="10" s="1"/>
  <c r="B55" i="10"/>
  <c r="K54" i="10"/>
  <c r="L54" i="10" s="1"/>
  <c r="H54" i="10"/>
  <c r="G54" i="10"/>
  <c r="F54" i="10"/>
  <c r="E54" i="10"/>
  <c r="C54" i="10"/>
  <c r="D54" i="10" s="1"/>
  <c r="B54" i="10"/>
  <c r="L53" i="10"/>
  <c r="K53" i="10"/>
  <c r="H53" i="10"/>
  <c r="G53" i="10"/>
  <c r="F53" i="10"/>
  <c r="E53" i="10"/>
  <c r="C53" i="10"/>
  <c r="D53" i="10" s="1"/>
  <c r="B53" i="10"/>
  <c r="K52" i="10"/>
  <c r="L52" i="10" s="1"/>
  <c r="H52" i="10"/>
  <c r="G52" i="10"/>
  <c r="F52" i="10"/>
  <c r="E52" i="10"/>
  <c r="C52" i="10"/>
  <c r="D52" i="10" s="1"/>
  <c r="B52" i="10"/>
  <c r="K51" i="10"/>
  <c r="L51" i="10" s="1"/>
  <c r="H51" i="10"/>
  <c r="G51" i="10"/>
  <c r="F51" i="10"/>
  <c r="E51" i="10"/>
  <c r="C51" i="10"/>
  <c r="D51" i="10" s="1"/>
  <c r="B51" i="10"/>
  <c r="K50" i="10"/>
  <c r="L50" i="10" s="1"/>
  <c r="H50" i="10"/>
  <c r="G50" i="10"/>
  <c r="F50" i="10"/>
  <c r="E50" i="10"/>
  <c r="C50" i="10"/>
  <c r="D50" i="10" s="1"/>
  <c r="B50" i="10"/>
  <c r="M49" i="10"/>
  <c r="L49" i="10"/>
  <c r="K49" i="10"/>
  <c r="H49" i="10"/>
  <c r="G49" i="10"/>
  <c r="F49" i="10"/>
  <c r="E49" i="10"/>
  <c r="C49" i="10"/>
  <c r="D49" i="10" s="1"/>
  <c r="B49" i="10"/>
  <c r="K48" i="10"/>
  <c r="L48" i="10" s="1"/>
  <c r="H48" i="10"/>
  <c r="G48" i="10"/>
  <c r="F48" i="10"/>
  <c r="E48" i="10"/>
  <c r="C48" i="10"/>
  <c r="D48" i="10" s="1"/>
  <c r="B48" i="10"/>
  <c r="K47" i="10"/>
  <c r="L47" i="10" s="1"/>
  <c r="H47" i="10"/>
  <c r="G47" i="10"/>
  <c r="F47" i="10"/>
  <c r="E47" i="10"/>
  <c r="C47" i="10"/>
  <c r="D47" i="10" s="1"/>
  <c r="B47" i="10"/>
  <c r="K46" i="10"/>
  <c r="L46" i="10" s="1"/>
  <c r="H46" i="10"/>
  <c r="G46" i="10"/>
  <c r="F46" i="10"/>
  <c r="E46" i="10"/>
  <c r="C46" i="10"/>
  <c r="D46" i="10" s="1"/>
  <c r="B46" i="10"/>
  <c r="L45" i="10"/>
  <c r="K45" i="10"/>
  <c r="H45" i="10"/>
  <c r="G45" i="10"/>
  <c r="F45" i="10"/>
  <c r="E45" i="10"/>
  <c r="C45" i="10"/>
  <c r="D45" i="10" s="1"/>
  <c r="B45" i="10"/>
  <c r="K44" i="10"/>
  <c r="L44" i="10" s="1"/>
  <c r="H44" i="10"/>
  <c r="G44" i="10"/>
  <c r="F44" i="10"/>
  <c r="E44" i="10"/>
  <c r="C44" i="10"/>
  <c r="D44" i="10" s="1"/>
  <c r="B44" i="10"/>
  <c r="K43" i="10"/>
  <c r="L43" i="10" s="1"/>
  <c r="H43" i="10"/>
  <c r="G43" i="10"/>
  <c r="F43" i="10"/>
  <c r="E43" i="10"/>
  <c r="C43" i="10"/>
  <c r="D43" i="10" s="1"/>
  <c r="B43" i="10"/>
  <c r="K42" i="10"/>
  <c r="L42" i="10" s="1"/>
  <c r="H42" i="10"/>
  <c r="G42" i="10"/>
  <c r="F42" i="10"/>
  <c r="E42" i="10"/>
  <c r="C42" i="10"/>
  <c r="D42" i="10" s="1"/>
  <c r="B42" i="10"/>
  <c r="M41" i="10"/>
  <c r="L41" i="10"/>
  <c r="K41" i="10"/>
  <c r="H41" i="10"/>
  <c r="G41" i="10"/>
  <c r="F41" i="10"/>
  <c r="E41" i="10"/>
  <c r="C41" i="10"/>
  <c r="D41" i="10" s="1"/>
  <c r="B41" i="10"/>
  <c r="K40" i="10"/>
  <c r="L40" i="10" s="1"/>
  <c r="H40" i="10"/>
  <c r="G40" i="10"/>
  <c r="F40" i="10"/>
  <c r="E40" i="10"/>
  <c r="D40" i="10"/>
  <c r="C40" i="10"/>
  <c r="B40" i="10"/>
  <c r="K39" i="10"/>
  <c r="L39" i="10" s="1"/>
  <c r="H39" i="10"/>
  <c r="G39" i="10"/>
  <c r="F39" i="10"/>
  <c r="E39" i="10"/>
  <c r="C39" i="10"/>
  <c r="D39" i="10" s="1"/>
  <c r="B39" i="10"/>
  <c r="K38" i="10"/>
  <c r="L38" i="10" s="1"/>
  <c r="M38" i="10" s="1"/>
  <c r="H38" i="10"/>
  <c r="G38" i="10"/>
  <c r="F38" i="10"/>
  <c r="E38" i="10"/>
  <c r="D38" i="10"/>
  <c r="C38" i="10"/>
  <c r="B38" i="10"/>
  <c r="K37" i="10"/>
  <c r="L37" i="10" s="1"/>
  <c r="H37" i="10"/>
  <c r="G37" i="10"/>
  <c r="F37" i="10"/>
  <c r="E37" i="10"/>
  <c r="C37" i="10"/>
  <c r="D37" i="10" s="1"/>
  <c r="B37" i="10"/>
  <c r="K36" i="10"/>
  <c r="L36" i="10" s="1"/>
  <c r="H36" i="10"/>
  <c r="G36" i="10"/>
  <c r="F36" i="10"/>
  <c r="E36" i="10"/>
  <c r="D36" i="10"/>
  <c r="C36" i="10"/>
  <c r="B36" i="10"/>
  <c r="K35" i="10"/>
  <c r="L35" i="10" s="1"/>
  <c r="H35" i="10"/>
  <c r="G35" i="10"/>
  <c r="F35" i="10"/>
  <c r="E35" i="10"/>
  <c r="C35" i="10"/>
  <c r="D35" i="10" s="1"/>
  <c r="B35" i="10"/>
  <c r="K34" i="10"/>
  <c r="L34" i="10" s="1"/>
  <c r="M34" i="10" s="1"/>
  <c r="H34" i="10"/>
  <c r="G34" i="10"/>
  <c r="F34" i="10"/>
  <c r="E34" i="10"/>
  <c r="D34" i="10"/>
  <c r="C34" i="10"/>
  <c r="B34" i="10"/>
  <c r="K33" i="10"/>
  <c r="L33" i="10" s="1"/>
  <c r="H33" i="10"/>
  <c r="G33" i="10"/>
  <c r="F33" i="10"/>
  <c r="E33" i="10"/>
  <c r="C33" i="10"/>
  <c r="D33" i="10" s="1"/>
  <c r="B33" i="10"/>
  <c r="K32" i="10"/>
  <c r="L32" i="10" s="1"/>
  <c r="M32" i="10" s="1"/>
  <c r="H32" i="10"/>
  <c r="G32" i="10"/>
  <c r="F32" i="10"/>
  <c r="E32" i="10"/>
  <c r="D32" i="10"/>
  <c r="C32" i="10"/>
  <c r="B32" i="10"/>
  <c r="K31" i="10"/>
  <c r="L31" i="10" s="1"/>
  <c r="H31" i="10"/>
  <c r="G31" i="10"/>
  <c r="F31" i="10"/>
  <c r="E31" i="10"/>
  <c r="C31" i="10"/>
  <c r="D31" i="10" s="1"/>
  <c r="B31" i="10"/>
  <c r="K30" i="10"/>
  <c r="L30" i="10" s="1"/>
  <c r="M30" i="10" s="1"/>
  <c r="H30" i="10"/>
  <c r="G30" i="10"/>
  <c r="F30" i="10"/>
  <c r="E30" i="10"/>
  <c r="D30" i="10"/>
  <c r="C30" i="10"/>
  <c r="B30" i="10"/>
  <c r="K29" i="10"/>
  <c r="L29" i="10" s="1"/>
  <c r="H29" i="10"/>
  <c r="G29" i="10"/>
  <c r="F29" i="10"/>
  <c r="E29" i="10"/>
  <c r="C29" i="10"/>
  <c r="D29" i="10" s="1"/>
  <c r="B29" i="10"/>
  <c r="K28" i="10"/>
  <c r="L28" i="10" s="1"/>
  <c r="M28" i="10" s="1"/>
  <c r="H28" i="10"/>
  <c r="G28" i="10"/>
  <c r="F28" i="10"/>
  <c r="E28" i="10"/>
  <c r="D28" i="10"/>
  <c r="C28" i="10"/>
  <c r="B28" i="10"/>
  <c r="K27" i="10"/>
  <c r="L27" i="10" s="1"/>
  <c r="H27" i="10"/>
  <c r="G27" i="10"/>
  <c r="F27" i="10"/>
  <c r="E27" i="10"/>
  <c r="C27" i="10"/>
  <c r="D27" i="10" s="1"/>
  <c r="B27" i="10"/>
  <c r="K26" i="10"/>
  <c r="L26" i="10" s="1"/>
  <c r="M26" i="10" s="1"/>
  <c r="H26" i="10"/>
  <c r="G26" i="10"/>
  <c r="D26" i="10"/>
  <c r="B26" i="10"/>
  <c r="K25" i="10"/>
  <c r="L25" i="10" s="1"/>
  <c r="H25" i="10"/>
  <c r="G25" i="10"/>
  <c r="F25" i="10"/>
  <c r="E25" i="10"/>
  <c r="D25" i="10"/>
  <c r="C25" i="10"/>
  <c r="B25" i="10"/>
  <c r="K24" i="10"/>
  <c r="L24" i="10" s="1"/>
  <c r="H24" i="10"/>
  <c r="G24" i="10"/>
  <c r="F24" i="10"/>
  <c r="E24" i="10"/>
  <c r="D24" i="10"/>
  <c r="C24" i="10"/>
  <c r="B24" i="10"/>
  <c r="K23" i="10"/>
  <c r="L23" i="10" s="1"/>
  <c r="H23" i="10"/>
  <c r="G23" i="10"/>
  <c r="E23" i="10"/>
  <c r="D23" i="10"/>
  <c r="B23" i="10"/>
  <c r="L22" i="10"/>
  <c r="K22" i="10"/>
  <c r="H22" i="10"/>
  <c r="G22" i="10"/>
  <c r="F22" i="10"/>
  <c r="E22" i="10"/>
  <c r="C22" i="10"/>
  <c r="D22" i="10" s="1"/>
  <c r="B22" i="10"/>
  <c r="M21" i="10"/>
  <c r="L21" i="10"/>
  <c r="K21" i="10"/>
  <c r="H21" i="10"/>
  <c r="G21" i="10"/>
  <c r="F21" i="10"/>
  <c r="E21" i="10"/>
  <c r="C21" i="10"/>
  <c r="D21" i="10" s="1"/>
  <c r="B21" i="10"/>
  <c r="L20" i="10"/>
  <c r="K20" i="10"/>
  <c r="H20" i="10"/>
  <c r="G20" i="10"/>
  <c r="F20" i="10"/>
  <c r="E20" i="10"/>
  <c r="C20" i="10"/>
  <c r="D20" i="10" s="1"/>
  <c r="B20" i="10"/>
  <c r="M19" i="10"/>
  <c r="L19" i="10"/>
  <c r="K19" i="10"/>
  <c r="H19" i="10"/>
  <c r="G19" i="10"/>
  <c r="F19" i="10"/>
  <c r="E19" i="10"/>
  <c r="D19" i="10"/>
  <c r="C19" i="10"/>
  <c r="B19" i="10"/>
  <c r="L18" i="10"/>
  <c r="K18" i="10"/>
  <c r="H18" i="10"/>
  <c r="G18" i="10"/>
  <c r="F18" i="10"/>
  <c r="E18" i="10"/>
  <c r="C18" i="10"/>
  <c r="D18" i="10" s="1"/>
  <c r="B18" i="10"/>
  <c r="M17" i="10"/>
  <c r="L17" i="10"/>
  <c r="K17" i="10"/>
  <c r="H17" i="10"/>
  <c r="G17" i="10"/>
  <c r="D17" i="10"/>
  <c r="M16" i="10"/>
  <c r="L16" i="10"/>
  <c r="K16" i="10"/>
  <c r="H16" i="10"/>
  <c r="G16" i="10"/>
  <c r="F16" i="10"/>
  <c r="E16" i="10"/>
  <c r="D16" i="10"/>
  <c r="C16" i="10"/>
  <c r="B16" i="10"/>
  <c r="L15" i="10"/>
  <c r="K15" i="10"/>
  <c r="H15" i="10"/>
  <c r="G15" i="10"/>
  <c r="F15" i="10"/>
  <c r="E15" i="10"/>
  <c r="C15" i="10"/>
  <c r="D15" i="10" s="1"/>
  <c r="B15" i="10"/>
  <c r="M14" i="10"/>
  <c r="L14" i="10"/>
  <c r="K14" i="10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E13" i="10"/>
  <c r="C13" i="10"/>
  <c r="D13" i="10" s="1"/>
  <c r="B13" i="10"/>
  <c r="M12" i="10"/>
  <c r="L12" i="10"/>
  <c r="K12" i="10"/>
  <c r="H12" i="10"/>
  <c r="G12" i="10"/>
  <c r="F12" i="10"/>
  <c r="E12" i="10"/>
  <c r="D12" i="10"/>
  <c r="C12" i="10"/>
  <c r="B12" i="10"/>
  <c r="L11" i="10"/>
  <c r="K11" i="10"/>
  <c r="H11" i="10"/>
  <c r="G11" i="10"/>
  <c r="F11" i="10"/>
  <c r="E11" i="10"/>
  <c r="C11" i="10"/>
  <c r="D11" i="10" s="1"/>
  <c r="B11" i="10"/>
  <c r="M10" i="10"/>
  <c r="L10" i="10"/>
  <c r="K10" i="10"/>
  <c r="H10" i="10"/>
  <c r="G10" i="10"/>
  <c r="F10" i="10"/>
  <c r="E10" i="10"/>
  <c r="D10" i="10"/>
  <c r="C10" i="10"/>
  <c r="B10" i="10"/>
  <c r="M150" i="9"/>
  <c r="K150" i="9"/>
  <c r="L150" i="9" s="1"/>
  <c r="H150" i="9"/>
  <c r="G150" i="9"/>
  <c r="F150" i="9"/>
  <c r="E150" i="9"/>
  <c r="C150" i="9"/>
  <c r="D150" i="9" s="1"/>
  <c r="B150" i="9"/>
  <c r="M149" i="9"/>
  <c r="L149" i="9"/>
  <c r="K149" i="9"/>
  <c r="H149" i="9"/>
  <c r="G149" i="9"/>
  <c r="F149" i="9"/>
  <c r="E149" i="9"/>
  <c r="C149" i="9"/>
  <c r="D149" i="9" s="1"/>
  <c r="B149" i="9"/>
  <c r="M148" i="9"/>
  <c r="K148" i="9"/>
  <c r="L148" i="9" s="1"/>
  <c r="H148" i="9"/>
  <c r="G148" i="9"/>
  <c r="F148" i="9"/>
  <c r="E148" i="9"/>
  <c r="C148" i="9"/>
  <c r="D148" i="9" s="1"/>
  <c r="B148" i="9"/>
  <c r="M147" i="9"/>
  <c r="L147" i="9"/>
  <c r="K147" i="9"/>
  <c r="H147" i="9"/>
  <c r="G147" i="9"/>
  <c r="F147" i="9"/>
  <c r="E147" i="9"/>
  <c r="D147" i="9"/>
  <c r="C147" i="9"/>
  <c r="B147" i="9"/>
  <c r="M146" i="9"/>
  <c r="K146" i="9"/>
  <c r="L146" i="9" s="1"/>
  <c r="H146" i="9"/>
  <c r="G146" i="9"/>
  <c r="F146" i="9"/>
  <c r="E146" i="9"/>
  <c r="C146" i="9"/>
  <c r="D146" i="9" s="1"/>
  <c r="B146" i="9"/>
  <c r="M145" i="9"/>
  <c r="L145" i="9"/>
  <c r="K145" i="9"/>
  <c r="H145" i="9"/>
  <c r="G145" i="9"/>
  <c r="F145" i="9"/>
  <c r="E145" i="9"/>
  <c r="C145" i="9"/>
  <c r="D145" i="9" s="1"/>
  <c r="B145" i="9"/>
  <c r="M144" i="9"/>
  <c r="K144" i="9"/>
  <c r="L144" i="9" s="1"/>
  <c r="H144" i="9"/>
  <c r="G144" i="9"/>
  <c r="F144" i="9"/>
  <c r="E144" i="9"/>
  <c r="C144" i="9"/>
  <c r="D144" i="9" s="1"/>
  <c r="B144" i="9"/>
  <c r="K143" i="9"/>
  <c r="L143" i="9" s="1"/>
  <c r="M143" i="9" s="1"/>
  <c r="H143" i="9"/>
  <c r="G143" i="9"/>
  <c r="F143" i="9"/>
  <c r="E143" i="9"/>
  <c r="D143" i="9"/>
  <c r="C143" i="9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M140" i="9"/>
  <c r="K140" i="9"/>
  <c r="L140" i="9" s="1"/>
  <c r="H140" i="9"/>
  <c r="G140" i="9"/>
  <c r="F140" i="9"/>
  <c r="E140" i="9"/>
  <c r="C140" i="9"/>
  <c r="D140" i="9" s="1"/>
  <c r="B140" i="9"/>
  <c r="M139" i="9"/>
  <c r="K139" i="9"/>
  <c r="L139" i="9" s="1"/>
  <c r="H139" i="9"/>
  <c r="G139" i="9"/>
  <c r="F139" i="9"/>
  <c r="E139" i="9"/>
  <c r="D139" i="9"/>
  <c r="C139" i="9"/>
  <c r="B139" i="9"/>
  <c r="M138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D137" i="9"/>
  <c r="C137" i="9"/>
  <c r="B137" i="9"/>
  <c r="M136" i="9"/>
  <c r="K136" i="9"/>
  <c r="L136" i="9" s="1"/>
  <c r="H136" i="9"/>
  <c r="G136" i="9"/>
  <c r="F136" i="9"/>
  <c r="E136" i="9"/>
  <c r="C136" i="9"/>
  <c r="D136" i="9" s="1"/>
  <c r="B136" i="9"/>
  <c r="M135" i="9"/>
  <c r="K135" i="9"/>
  <c r="L135" i="9" s="1"/>
  <c r="H135" i="9"/>
  <c r="G135" i="9"/>
  <c r="F135" i="9"/>
  <c r="E135" i="9"/>
  <c r="D135" i="9"/>
  <c r="C135" i="9"/>
  <c r="B135" i="9"/>
  <c r="K134" i="9"/>
  <c r="L134" i="9" s="1"/>
  <c r="H134" i="9"/>
  <c r="G134" i="9"/>
  <c r="F134" i="9"/>
  <c r="E134" i="9"/>
  <c r="C134" i="9"/>
  <c r="D134" i="9" s="1"/>
  <c r="B134" i="9"/>
  <c r="M133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M131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C129" i="9"/>
  <c r="D129" i="9" s="1"/>
  <c r="B129" i="9"/>
  <c r="M128" i="9"/>
  <c r="K128" i="9"/>
  <c r="L128" i="9" s="1"/>
  <c r="H128" i="9"/>
  <c r="G128" i="9"/>
  <c r="F128" i="9"/>
  <c r="E128" i="9"/>
  <c r="C128" i="9"/>
  <c r="D128" i="9" s="1"/>
  <c r="B128" i="9"/>
  <c r="K127" i="9"/>
  <c r="L127" i="9" s="1"/>
  <c r="M127" i="9" s="1"/>
  <c r="H127" i="9"/>
  <c r="G127" i="9"/>
  <c r="F127" i="9"/>
  <c r="E127" i="9"/>
  <c r="D127" i="9"/>
  <c r="C127" i="9"/>
  <c r="B127" i="9"/>
  <c r="M126" i="9"/>
  <c r="K126" i="9"/>
  <c r="L126" i="9" s="1"/>
  <c r="H126" i="9"/>
  <c r="G126" i="9"/>
  <c r="F126" i="9"/>
  <c r="E126" i="9"/>
  <c r="C126" i="9"/>
  <c r="D126" i="9" s="1"/>
  <c r="B126" i="9"/>
  <c r="M125" i="9"/>
  <c r="L125" i="9"/>
  <c r="K125" i="9"/>
  <c r="H125" i="9"/>
  <c r="G125" i="9"/>
  <c r="F125" i="9"/>
  <c r="E125" i="9"/>
  <c r="D125" i="9"/>
  <c r="C125" i="9"/>
  <c r="B125" i="9"/>
  <c r="K124" i="9"/>
  <c r="L124" i="9" s="1"/>
  <c r="M124" i="9" s="1"/>
  <c r="H124" i="9"/>
  <c r="G124" i="9"/>
  <c r="F124" i="9"/>
  <c r="E124" i="9"/>
  <c r="D124" i="9"/>
  <c r="C124" i="9"/>
  <c r="B124" i="9"/>
  <c r="M123" i="9"/>
  <c r="L123" i="9"/>
  <c r="K123" i="9"/>
  <c r="H123" i="9"/>
  <c r="G123" i="9"/>
  <c r="F123" i="9"/>
  <c r="E123" i="9"/>
  <c r="D123" i="9"/>
  <c r="C123" i="9"/>
  <c r="B123" i="9"/>
  <c r="M122" i="9"/>
  <c r="K122" i="9"/>
  <c r="L122" i="9" s="1"/>
  <c r="H122" i="9"/>
  <c r="G122" i="9"/>
  <c r="F122" i="9"/>
  <c r="E122" i="9"/>
  <c r="D122" i="9"/>
  <c r="C122" i="9"/>
  <c r="B122" i="9"/>
  <c r="L121" i="9"/>
  <c r="K121" i="9"/>
  <c r="H121" i="9"/>
  <c r="G121" i="9"/>
  <c r="F121" i="9"/>
  <c r="E121" i="9"/>
  <c r="C121" i="9"/>
  <c r="D121" i="9" s="1"/>
  <c r="B121" i="9"/>
  <c r="M120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D119" i="9"/>
  <c r="C119" i="9"/>
  <c r="B119" i="9"/>
  <c r="M118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D117" i="9"/>
  <c r="C117" i="9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D115" i="9"/>
  <c r="C115" i="9"/>
  <c r="B115" i="9"/>
  <c r="K114" i="9"/>
  <c r="L114" i="9" s="1"/>
  <c r="M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D113" i="9"/>
  <c r="C113" i="9"/>
  <c r="B113" i="9"/>
  <c r="M112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D111" i="9"/>
  <c r="C111" i="9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D109" i="9"/>
  <c r="C109" i="9"/>
  <c r="B109" i="9"/>
  <c r="M108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D107" i="9"/>
  <c r="C107" i="9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D105" i="9"/>
  <c r="C105" i="9"/>
  <c r="B105" i="9"/>
  <c r="M104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D103" i="9"/>
  <c r="C103" i="9"/>
  <c r="B103" i="9"/>
  <c r="M102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D101" i="9"/>
  <c r="C101" i="9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D99" i="9"/>
  <c r="C99" i="9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D97" i="9"/>
  <c r="C97" i="9"/>
  <c r="B97" i="9"/>
  <c r="M96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D95" i="9"/>
  <c r="C95" i="9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D93" i="9"/>
  <c r="C93" i="9"/>
  <c r="B93" i="9"/>
  <c r="M92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D91" i="9"/>
  <c r="C91" i="9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D89" i="9"/>
  <c r="C89" i="9"/>
  <c r="B89" i="9"/>
  <c r="M88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D87" i="9"/>
  <c r="C87" i="9"/>
  <c r="B87" i="9"/>
  <c r="M86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D85" i="9"/>
  <c r="C85" i="9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D83" i="9"/>
  <c r="C83" i="9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D81" i="9"/>
  <c r="C81" i="9"/>
  <c r="B81" i="9"/>
  <c r="M80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D79" i="9"/>
  <c r="C79" i="9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D77" i="9"/>
  <c r="C77" i="9"/>
  <c r="B77" i="9"/>
  <c r="M76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D75" i="9"/>
  <c r="C75" i="9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D73" i="9"/>
  <c r="C73" i="9"/>
  <c r="B73" i="9"/>
  <c r="M72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D71" i="9"/>
  <c r="C71" i="9"/>
  <c r="B71" i="9"/>
  <c r="M70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D69" i="9"/>
  <c r="C69" i="9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D67" i="9"/>
  <c r="C67" i="9"/>
  <c r="B67" i="9"/>
  <c r="K66" i="9"/>
  <c r="L66" i="9" s="1"/>
  <c r="M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D65" i="9"/>
  <c r="C65" i="9"/>
  <c r="B65" i="9"/>
  <c r="M64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D63" i="9"/>
  <c r="C63" i="9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D61" i="9"/>
  <c r="C61" i="9"/>
  <c r="B61" i="9"/>
  <c r="M60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D59" i="9"/>
  <c r="C59" i="9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C39" i="9"/>
  <c r="D39" i="9" s="1"/>
  <c r="B39" i="9"/>
  <c r="M38" i="9"/>
  <c r="K38" i="9"/>
  <c r="L38" i="9" s="1"/>
  <c r="H38" i="9"/>
  <c r="G38" i="9"/>
  <c r="F38" i="9"/>
  <c r="E38" i="9"/>
  <c r="C38" i="9"/>
  <c r="D38" i="9" s="1"/>
  <c r="B38" i="9"/>
  <c r="L37" i="9"/>
  <c r="K37" i="9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C31" i="9"/>
  <c r="D31" i="9" s="1"/>
  <c r="B31" i="9"/>
  <c r="M30" i="9"/>
  <c r="L30" i="9"/>
  <c r="K30" i="9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C29" i="9"/>
  <c r="D29" i="9" s="1"/>
  <c r="B29" i="9"/>
  <c r="K28" i="9"/>
  <c r="L28" i="9" s="1"/>
  <c r="H28" i="9"/>
  <c r="G28" i="9"/>
  <c r="F28" i="9"/>
  <c r="E28" i="9"/>
  <c r="C28" i="9"/>
  <c r="D28" i="9" s="1"/>
  <c r="B28" i="9"/>
  <c r="L27" i="9"/>
  <c r="K27" i="9"/>
  <c r="H27" i="9"/>
  <c r="G27" i="9"/>
  <c r="F27" i="9"/>
  <c r="E27" i="9"/>
  <c r="C27" i="9"/>
  <c r="D27" i="9" s="1"/>
  <c r="B27" i="9"/>
  <c r="K26" i="9"/>
  <c r="L26" i="9" s="1"/>
  <c r="H26" i="9"/>
  <c r="G26" i="9"/>
  <c r="F26" i="9"/>
  <c r="E26" i="9"/>
  <c r="C26" i="9"/>
  <c r="D26" i="9" s="1"/>
  <c r="B26" i="9"/>
  <c r="K25" i="9"/>
  <c r="L25" i="9" s="1"/>
  <c r="H25" i="9"/>
  <c r="G25" i="9"/>
  <c r="F25" i="9"/>
  <c r="E25" i="9"/>
  <c r="C25" i="9"/>
  <c r="D25" i="9" s="1"/>
  <c r="B25" i="9"/>
  <c r="L24" i="9"/>
  <c r="K24" i="9"/>
  <c r="H24" i="9"/>
  <c r="G24" i="9"/>
  <c r="F24" i="9"/>
  <c r="E24" i="9"/>
  <c r="C24" i="9"/>
  <c r="D24" i="9" s="1"/>
  <c r="B24" i="9"/>
  <c r="L23" i="9"/>
  <c r="K23" i="9"/>
  <c r="H23" i="9"/>
  <c r="G23" i="9"/>
  <c r="F23" i="9"/>
  <c r="E23" i="9"/>
  <c r="C23" i="9"/>
  <c r="D23" i="9" s="1"/>
  <c r="B23" i="9"/>
  <c r="K22" i="9"/>
  <c r="L22" i="9" s="1"/>
  <c r="H22" i="9"/>
  <c r="G22" i="9"/>
  <c r="F22" i="9"/>
  <c r="E22" i="9"/>
  <c r="C22" i="9"/>
  <c r="D22" i="9" s="1"/>
  <c r="B22" i="9"/>
  <c r="L21" i="9"/>
  <c r="K21" i="9"/>
  <c r="H21" i="9"/>
  <c r="G21" i="9"/>
  <c r="F21" i="9"/>
  <c r="E21" i="9"/>
  <c r="C21" i="9"/>
  <c r="D21" i="9" s="1"/>
  <c r="B21" i="9"/>
  <c r="K20" i="9"/>
  <c r="L20" i="9" s="1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C19" i="9"/>
  <c r="D19" i="9" s="1"/>
  <c r="B19" i="9"/>
  <c r="M18" i="9"/>
  <c r="L18" i="9"/>
  <c r="K18" i="9"/>
  <c r="H18" i="9"/>
  <c r="G18" i="9"/>
  <c r="F18" i="9"/>
  <c r="E18" i="9"/>
  <c r="C18" i="9"/>
  <c r="D18" i="9" s="1"/>
  <c r="B18" i="9"/>
  <c r="K17" i="9"/>
  <c r="L17" i="9" s="1"/>
  <c r="H17" i="9"/>
  <c r="G17" i="9"/>
  <c r="F17" i="9"/>
  <c r="E17" i="9"/>
  <c r="C17" i="9"/>
  <c r="D17" i="9" s="1"/>
  <c r="B17" i="9"/>
  <c r="L16" i="9"/>
  <c r="K16" i="9"/>
  <c r="H16" i="9"/>
  <c r="G16" i="9"/>
  <c r="F16" i="9"/>
  <c r="E16" i="9"/>
  <c r="C16" i="9"/>
  <c r="D16" i="9" s="1"/>
  <c r="B16" i="9"/>
  <c r="K15" i="9"/>
  <c r="L15" i="9" s="1"/>
  <c r="H15" i="9"/>
  <c r="G15" i="9"/>
  <c r="F15" i="9"/>
  <c r="E15" i="9"/>
  <c r="C15" i="9"/>
  <c r="D15" i="9" s="1"/>
  <c r="B15" i="9"/>
  <c r="L14" i="9"/>
  <c r="K14" i="9"/>
  <c r="H14" i="9"/>
  <c r="G14" i="9"/>
  <c r="F14" i="9"/>
  <c r="E14" i="9"/>
  <c r="C14" i="9"/>
  <c r="D14" i="9" s="1"/>
  <c r="B14" i="9"/>
  <c r="K13" i="9"/>
  <c r="L13" i="9" s="1"/>
  <c r="H13" i="9"/>
  <c r="G13" i="9"/>
  <c r="F13" i="9"/>
  <c r="E13" i="9"/>
  <c r="C13" i="9"/>
  <c r="D13" i="9" s="1"/>
  <c r="B13" i="9"/>
  <c r="K12" i="9"/>
  <c r="L12" i="9" s="1"/>
  <c r="H12" i="9"/>
  <c r="G12" i="9"/>
  <c r="F12" i="9"/>
  <c r="E12" i="9"/>
  <c r="C12" i="9"/>
  <c r="D12" i="9" s="1"/>
  <c r="B12" i="9"/>
  <c r="K11" i="9"/>
  <c r="L11" i="9" s="1"/>
  <c r="H11" i="9"/>
  <c r="G11" i="9"/>
  <c r="F11" i="9"/>
  <c r="E11" i="9"/>
  <c r="C11" i="9"/>
  <c r="D11" i="9" s="1"/>
  <c r="B11" i="9"/>
  <c r="L10" i="9"/>
  <c r="M10" i="9" s="1"/>
  <c r="K10" i="9"/>
  <c r="H10" i="9"/>
  <c r="G10" i="9"/>
  <c r="F10" i="9"/>
  <c r="E10" i="9"/>
  <c r="C10" i="9"/>
  <c r="D10" i="9" s="1"/>
  <c r="B10" i="9"/>
  <c r="M22" i="9" l="1"/>
  <c r="N20" i="9"/>
  <c r="O20" i="9" s="1"/>
  <c r="M20" i="9"/>
  <c r="M19" i="9"/>
  <c r="M17" i="9"/>
  <c r="M15" i="9"/>
  <c r="M25" i="9"/>
  <c r="M13" i="9"/>
  <c r="M12" i="9"/>
  <c r="M28" i="9"/>
  <c r="M11" i="9"/>
  <c r="N26" i="9"/>
  <c r="M26" i="9"/>
  <c r="M65" i="9"/>
  <c r="M24" i="9"/>
  <c r="N34" i="9"/>
  <c r="O34" i="9" s="1"/>
  <c r="M67" i="9"/>
  <c r="M82" i="9"/>
  <c r="M83" i="9"/>
  <c r="M99" i="9"/>
  <c r="N100" i="9"/>
  <c r="O100" i="9" s="1"/>
  <c r="M115" i="9"/>
  <c r="M134" i="9"/>
  <c r="N24" i="10"/>
  <c r="M24" i="10"/>
  <c r="M85" i="10"/>
  <c r="M81" i="9"/>
  <c r="M134" i="6"/>
  <c r="B8" i="7"/>
  <c r="E8" i="7" s="1"/>
  <c r="F7" i="7"/>
  <c r="F8" i="7"/>
  <c r="B7" i="7"/>
  <c r="M34" i="9"/>
  <c r="M68" i="9"/>
  <c r="N69" i="9"/>
  <c r="O69" i="9" s="1"/>
  <c r="M69" i="9"/>
  <c r="M84" i="9"/>
  <c r="M85" i="9"/>
  <c r="N86" i="9"/>
  <c r="O86" i="9" s="1"/>
  <c r="O96" i="9"/>
  <c r="M100" i="9"/>
  <c r="M101" i="9"/>
  <c r="M116" i="9"/>
  <c r="N117" i="9"/>
  <c r="O117" i="9" s="1"/>
  <c r="M117" i="9"/>
  <c r="N118" i="9"/>
  <c r="O118" i="9" s="1"/>
  <c r="M130" i="9"/>
  <c r="N137" i="9"/>
  <c r="O137" i="9" s="1"/>
  <c r="N139" i="9"/>
  <c r="O139" i="9" s="1"/>
  <c r="N20" i="10"/>
  <c r="M71" i="10"/>
  <c r="M87" i="10"/>
  <c r="N66" i="9"/>
  <c r="O66" i="9" s="1"/>
  <c r="N97" i="9"/>
  <c r="O97" i="9" s="1"/>
  <c r="M97" i="9"/>
  <c r="M36" i="9"/>
  <c r="N37" i="9"/>
  <c r="O37" i="9" s="1"/>
  <c r="N38" i="9"/>
  <c r="O38" i="9" s="1"/>
  <c r="N71" i="9"/>
  <c r="O71" i="9" s="1"/>
  <c r="M71" i="9"/>
  <c r="M87" i="9"/>
  <c r="N88" i="9"/>
  <c r="N103" i="9"/>
  <c r="O103" i="9" s="1"/>
  <c r="M103" i="9"/>
  <c r="M119" i="9"/>
  <c r="N120" i="9"/>
  <c r="N141" i="9"/>
  <c r="M141" i="9"/>
  <c r="M35" i="10"/>
  <c r="M36" i="10"/>
  <c r="N36" i="10"/>
  <c r="O36" i="10" s="1"/>
  <c r="N54" i="10"/>
  <c r="O54" i="10" s="1"/>
  <c r="M54" i="10"/>
  <c r="L151" i="9"/>
  <c r="B5" i="7"/>
  <c r="B12" i="7"/>
  <c r="B4" i="7"/>
  <c r="N16" i="9"/>
  <c r="O16" i="9" s="1"/>
  <c r="N21" i="9"/>
  <c r="O21" i="9" s="1"/>
  <c r="M21" i="9"/>
  <c r="M27" i="9"/>
  <c r="N39" i="9"/>
  <c r="O39" i="9" s="1"/>
  <c r="N40" i="9"/>
  <c r="N41" i="9"/>
  <c r="O41" i="9" s="1"/>
  <c r="M41" i="9"/>
  <c r="N42" i="9"/>
  <c r="M43" i="9"/>
  <c r="N44" i="9"/>
  <c r="N45" i="9"/>
  <c r="O45" i="9" s="1"/>
  <c r="M45" i="9"/>
  <c r="N46" i="9"/>
  <c r="N47" i="9"/>
  <c r="O47" i="9" s="1"/>
  <c r="M47" i="9"/>
  <c r="M49" i="9"/>
  <c r="N50" i="9"/>
  <c r="O50" i="9" s="1"/>
  <c r="N51" i="9"/>
  <c r="O51" i="9" s="1"/>
  <c r="M51" i="9"/>
  <c r="N52" i="9"/>
  <c r="O52" i="9" s="1"/>
  <c r="N53" i="9"/>
  <c r="O53" i="9" s="1"/>
  <c r="M53" i="9"/>
  <c r="N55" i="9"/>
  <c r="O55" i="9" s="1"/>
  <c r="M55" i="9"/>
  <c r="N56" i="9"/>
  <c r="N57" i="9"/>
  <c r="O57" i="9" s="1"/>
  <c r="M57" i="9"/>
  <c r="N58" i="9"/>
  <c r="M73" i="9"/>
  <c r="N74" i="9"/>
  <c r="O74" i="9" s="1"/>
  <c r="N89" i="9"/>
  <c r="O89" i="9" s="1"/>
  <c r="M89" i="9"/>
  <c r="N90" i="9"/>
  <c r="M105" i="9"/>
  <c r="N106" i="9"/>
  <c r="O106" i="9" s="1"/>
  <c r="N121" i="9"/>
  <c r="O121" i="9" s="1"/>
  <c r="N122" i="9"/>
  <c r="O122" i="9" s="1"/>
  <c r="N51" i="10"/>
  <c r="M51" i="10"/>
  <c r="N53" i="10"/>
  <c r="O53" i="10" s="1"/>
  <c r="M53" i="10"/>
  <c r="M14" i="9"/>
  <c r="M16" i="9"/>
  <c r="O26" i="9"/>
  <c r="M40" i="9"/>
  <c r="M42" i="9"/>
  <c r="M44" i="9"/>
  <c r="M46" i="9"/>
  <c r="M48" i="9"/>
  <c r="M50" i="9"/>
  <c r="M52" i="9"/>
  <c r="M54" i="9"/>
  <c r="M56" i="9"/>
  <c r="M58" i="9"/>
  <c r="N59" i="9"/>
  <c r="O59" i="9" s="1"/>
  <c r="M59" i="9"/>
  <c r="M74" i="9"/>
  <c r="N75" i="9"/>
  <c r="O75" i="9" s="1"/>
  <c r="M75" i="9"/>
  <c r="N76" i="9"/>
  <c r="O76" i="9" s="1"/>
  <c r="M90" i="9"/>
  <c r="M91" i="9"/>
  <c r="N92" i="9"/>
  <c r="O92" i="9" s="1"/>
  <c r="M106" i="9"/>
  <c r="N107" i="9"/>
  <c r="O107" i="9" s="1"/>
  <c r="M107" i="9"/>
  <c r="M48" i="10"/>
  <c r="N79" i="10"/>
  <c r="O79" i="10" s="1"/>
  <c r="M79" i="10"/>
  <c r="N31" i="9"/>
  <c r="O31" i="9" s="1"/>
  <c r="N113" i="9"/>
  <c r="O113" i="9" s="1"/>
  <c r="M113" i="9"/>
  <c r="N29" i="9"/>
  <c r="O29" i="9" s="1"/>
  <c r="M29" i="9"/>
  <c r="N61" i="9"/>
  <c r="O61" i="9" s="1"/>
  <c r="M61" i="9"/>
  <c r="N62" i="9"/>
  <c r="O62" i="9" s="1"/>
  <c r="M77" i="9"/>
  <c r="N78" i="9"/>
  <c r="O78" i="9" s="1"/>
  <c r="O88" i="9"/>
  <c r="N93" i="9"/>
  <c r="O93" i="9" s="1"/>
  <c r="M93" i="9"/>
  <c r="N94" i="9"/>
  <c r="O94" i="9" s="1"/>
  <c r="M109" i="9"/>
  <c r="N110" i="9"/>
  <c r="O110" i="9" s="1"/>
  <c r="O120" i="9"/>
  <c r="O141" i="9"/>
  <c r="N32" i="9"/>
  <c r="O32" i="9" s="1"/>
  <c r="N149" i="6"/>
  <c r="O149" i="6" s="1"/>
  <c r="M149" i="6"/>
  <c r="N18" i="9"/>
  <c r="O18" i="9" s="1"/>
  <c r="N23" i="9"/>
  <c r="O23" i="9" s="1"/>
  <c r="M23" i="9"/>
  <c r="N30" i="9"/>
  <c r="O30" i="9" s="1"/>
  <c r="O40" i="9"/>
  <c r="O42" i="9"/>
  <c r="O44" i="9"/>
  <c r="O46" i="9"/>
  <c r="O56" i="9"/>
  <c r="O58" i="9"/>
  <c r="M62" i="9"/>
  <c r="N63" i="9"/>
  <c r="O63" i="9" s="1"/>
  <c r="M63" i="9"/>
  <c r="M78" i="9"/>
  <c r="N79" i="9"/>
  <c r="O79" i="9" s="1"/>
  <c r="M79" i="9"/>
  <c r="N80" i="9"/>
  <c r="O80" i="9" s="1"/>
  <c r="O90" i="9"/>
  <c r="M94" i="9"/>
  <c r="M95" i="9"/>
  <c r="N96" i="9"/>
  <c r="M110" i="9"/>
  <c r="N111" i="9"/>
  <c r="O111" i="9" s="1"/>
  <c r="M111" i="9"/>
  <c r="N112" i="9"/>
  <c r="O112" i="9" s="1"/>
  <c r="N140" i="9"/>
  <c r="O140" i="9" s="1"/>
  <c r="M37" i="10"/>
  <c r="N44" i="10"/>
  <c r="O44" i="10" s="1"/>
  <c r="M44" i="10"/>
  <c r="N47" i="10"/>
  <c r="M47" i="10"/>
  <c r="M50" i="10"/>
  <c r="O63" i="10"/>
  <c r="N76" i="10"/>
  <c r="O76" i="10" s="1"/>
  <c r="M76" i="10"/>
  <c r="M81" i="6"/>
  <c r="M147" i="6"/>
  <c r="N148" i="6"/>
  <c r="N39" i="10"/>
  <c r="M39" i="10"/>
  <c r="N40" i="10"/>
  <c r="O40" i="10" s="1"/>
  <c r="M40" i="10"/>
  <c r="M43" i="10"/>
  <c r="N46" i="10"/>
  <c r="M46" i="10"/>
  <c r="M75" i="10"/>
  <c r="M78" i="10"/>
  <c r="N148" i="10"/>
  <c r="M110" i="6"/>
  <c r="N136" i="9"/>
  <c r="N146" i="9"/>
  <c r="O146" i="9" s="1"/>
  <c r="N150" i="9"/>
  <c r="N23" i="10"/>
  <c r="O23" i="10" s="1"/>
  <c r="M23" i="10"/>
  <c r="M42" i="10"/>
  <c r="M45" i="10"/>
  <c r="O51" i="10"/>
  <c r="M68" i="10"/>
  <c r="M74" i="10"/>
  <c r="N96" i="10"/>
  <c r="O107" i="10"/>
  <c r="M120" i="10"/>
  <c r="N149" i="10"/>
  <c r="L151" i="6"/>
  <c r="M10" i="6"/>
  <c r="M68" i="6"/>
  <c r="N68" i="6"/>
  <c r="N69" i="6"/>
  <c r="M69" i="6"/>
  <c r="O106" i="6"/>
  <c r="O20" i="10"/>
  <c r="N27" i="10"/>
  <c r="M27" i="10"/>
  <c r="O47" i="10"/>
  <c r="M67" i="10"/>
  <c r="N70" i="10"/>
  <c r="O70" i="10" s="1"/>
  <c r="M70" i="10"/>
  <c r="N72" i="10"/>
  <c r="O72" i="10" s="1"/>
  <c r="M72" i="10"/>
  <c r="M81" i="10"/>
  <c r="N89" i="10"/>
  <c r="O89" i="10" s="1"/>
  <c r="M89" i="10"/>
  <c r="N104" i="10"/>
  <c r="O66" i="6"/>
  <c r="M100" i="6"/>
  <c r="M101" i="6"/>
  <c r="M121" i="9"/>
  <c r="N132" i="9"/>
  <c r="O132" i="9" s="1"/>
  <c r="M137" i="9"/>
  <c r="M142" i="9"/>
  <c r="N25" i="10"/>
  <c r="O25" i="10" s="1"/>
  <c r="M25" i="10"/>
  <c r="N28" i="10"/>
  <c r="O28" i="10" s="1"/>
  <c r="N29" i="10"/>
  <c r="O29" i="10" s="1"/>
  <c r="M29" i="10"/>
  <c r="O39" i="10"/>
  <c r="O46" i="10"/>
  <c r="N60" i="10"/>
  <c r="O60" i="10" s="1"/>
  <c r="M60" i="10"/>
  <c r="N66" i="10"/>
  <c r="O66" i="10" s="1"/>
  <c r="M66" i="10"/>
  <c r="M104" i="10"/>
  <c r="M30" i="6"/>
  <c r="N30" i="6"/>
  <c r="M58" i="6"/>
  <c r="N59" i="6"/>
  <c r="O59" i="6" s="1"/>
  <c r="M59" i="6"/>
  <c r="O98" i="6"/>
  <c r="M31" i="9"/>
  <c r="M33" i="9"/>
  <c r="M35" i="9"/>
  <c r="M37" i="9"/>
  <c r="M39" i="9"/>
  <c r="M132" i="9"/>
  <c r="O136" i="9"/>
  <c r="N138" i="9"/>
  <c r="O138" i="9" s="1"/>
  <c r="O150" i="9"/>
  <c r="M31" i="10"/>
  <c r="N56" i="10"/>
  <c r="O56" i="10" s="1"/>
  <c r="M56" i="10"/>
  <c r="N59" i="10"/>
  <c r="O59" i="10" s="1"/>
  <c r="M59" i="10"/>
  <c r="M62" i="10"/>
  <c r="N64" i="10"/>
  <c r="O64" i="10" s="1"/>
  <c r="M64" i="10"/>
  <c r="N137" i="10"/>
  <c r="O137" i="10" s="1"/>
  <c r="M137" i="10"/>
  <c r="M60" i="6"/>
  <c r="N60" i="6"/>
  <c r="M90" i="6"/>
  <c r="N90" i="6"/>
  <c r="O90" i="6" s="1"/>
  <c r="N91" i="6"/>
  <c r="O91" i="6" s="1"/>
  <c r="M91" i="6"/>
  <c r="N144" i="9"/>
  <c r="O144" i="9" s="1"/>
  <c r="N148" i="9"/>
  <c r="O148" i="9" s="1"/>
  <c r="C8" i="7"/>
  <c r="C7" i="7"/>
  <c r="N11" i="10"/>
  <c r="O11" i="10" s="1"/>
  <c r="O24" i="10"/>
  <c r="O27" i="10"/>
  <c r="N33" i="10"/>
  <c r="O33" i="10" s="1"/>
  <c r="M33" i="10"/>
  <c r="N52" i="10"/>
  <c r="O52" i="10" s="1"/>
  <c r="M52" i="10"/>
  <c r="M55" i="10"/>
  <c r="N57" i="10"/>
  <c r="O57" i="10" s="1"/>
  <c r="N58" i="10"/>
  <c r="O58" i="10" s="1"/>
  <c r="M58" i="10"/>
  <c r="N63" i="10"/>
  <c r="M63" i="10"/>
  <c r="N83" i="10"/>
  <c r="O83" i="10" s="1"/>
  <c r="M83" i="10"/>
  <c r="N91" i="10"/>
  <c r="O91" i="10" s="1"/>
  <c r="M91" i="10"/>
  <c r="M136" i="10"/>
  <c r="M20" i="6"/>
  <c r="N20" i="6"/>
  <c r="O20" i="6" s="1"/>
  <c r="N21" i="6"/>
  <c r="M21" i="6"/>
  <c r="N35" i="6"/>
  <c r="O35" i="6" s="1"/>
  <c r="M35" i="6"/>
  <c r="M92" i="6"/>
  <c r="N92" i="6"/>
  <c r="O96" i="10"/>
  <c r="O104" i="10"/>
  <c r="N138" i="10"/>
  <c r="M138" i="10"/>
  <c r="O111" i="6"/>
  <c r="C5" i="7"/>
  <c r="C12" i="7"/>
  <c r="C4" i="7"/>
  <c r="N65" i="10"/>
  <c r="O65" i="10" s="1"/>
  <c r="M65" i="10"/>
  <c r="M73" i="10"/>
  <c r="N80" i="10"/>
  <c r="O80" i="10" s="1"/>
  <c r="M80" i="10"/>
  <c r="N84" i="10"/>
  <c r="O84" i="10" s="1"/>
  <c r="M84" i="10"/>
  <c r="N88" i="10"/>
  <c r="O88" i="10" s="1"/>
  <c r="M88" i="10"/>
  <c r="M92" i="10"/>
  <c r="N15" i="6"/>
  <c r="M44" i="6"/>
  <c r="N44" i="6"/>
  <c r="O44" i="6" s="1"/>
  <c r="M52" i="6"/>
  <c r="M62" i="6"/>
  <c r="N62" i="6"/>
  <c r="O70" i="6"/>
  <c r="M84" i="6"/>
  <c r="N84" i="6"/>
  <c r="O84" i="6" s="1"/>
  <c r="N85" i="6"/>
  <c r="M94" i="6"/>
  <c r="O102" i="6"/>
  <c r="N115" i="6"/>
  <c r="O115" i="6" s="1"/>
  <c r="M115" i="6"/>
  <c r="M11" i="10"/>
  <c r="M13" i="10"/>
  <c r="M15" i="10"/>
  <c r="C11" i="7" s="1"/>
  <c r="M18" i="10"/>
  <c r="M20" i="10"/>
  <c r="M22" i="10"/>
  <c r="N141" i="10"/>
  <c r="O149" i="10"/>
  <c r="D8" i="7"/>
  <c r="D7" i="7"/>
  <c r="O60" i="6"/>
  <c r="N75" i="6"/>
  <c r="O75" i="6" s="1"/>
  <c r="M75" i="6"/>
  <c r="M76" i="6"/>
  <c r="O92" i="6"/>
  <c r="M116" i="6"/>
  <c r="N116" i="6"/>
  <c r="O116" i="6" s="1"/>
  <c r="N117" i="6"/>
  <c r="O117" i="6" s="1"/>
  <c r="M117" i="6"/>
  <c r="M93" i="10"/>
  <c r="N101" i="10"/>
  <c r="O101" i="10" s="1"/>
  <c r="M101" i="10"/>
  <c r="N122" i="10"/>
  <c r="O138" i="10"/>
  <c r="O139" i="10"/>
  <c r="M74" i="6"/>
  <c r="N74" i="6"/>
  <c r="O74" i="6" s="1"/>
  <c r="N112" i="10"/>
  <c r="N128" i="10"/>
  <c r="O128" i="10" s="1"/>
  <c r="N65" i="6"/>
  <c r="M66" i="6"/>
  <c r="N66" i="6"/>
  <c r="N97" i="6"/>
  <c r="M98" i="6"/>
  <c r="N98" i="6"/>
  <c r="L151" i="10"/>
  <c r="N85" i="10" s="1"/>
  <c r="O85" i="10" s="1"/>
  <c r="M61" i="10"/>
  <c r="N69" i="10"/>
  <c r="O69" i="10" s="1"/>
  <c r="M69" i="10"/>
  <c r="N77" i="10"/>
  <c r="O77" i="10" s="1"/>
  <c r="M77" i="10"/>
  <c r="N82" i="10"/>
  <c r="O82" i="10" s="1"/>
  <c r="M82" i="10"/>
  <c r="M86" i="10"/>
  <c r="N90" i="10"/>
  <c r="O90" i="10" s="1"/>
  <c r="M90" i="10"/>
  <c r="N94" i="10"/>
  <c r="M94" i="10"/>
  <c r="N95" i="10"/>
  <c r="O95" i="10" s="1"/>
  <c r="M102" i="10"/>
  <c r="N103" i="10"/>
  <c r="O103" i="10" s="1"/>
  <c r="M107" i="10"/>
  <c r="N107" i="10"/>
  <c r="N145" i="10"/>
  <c r="O145" i="10" s="1"/>
  <c r="M145" i="10"/>
  <c r="N29" i="6"/>
  <c r="M29" i="6"/>
  <c r="M38" i="6"/>
  <c r="N38" i="6"/>
  <c r="O38" i="6" s="1"/>
  <c r="N39" i="6"/>
  <c r="M39" i="6"/>
  <c r="M48" i="6"/>
  <c r="N48" i="6"/>
  <c r="O48" i="6" s="1"/>
  <c r="O77" i="6"/>
  <c r="N109" i="6"/>
  <c r="M109" i="6"/>
  <c r="N13" i="6"/>
  <c r="O13" i="6" s="1"/>
  <c r="M13" i="6"/>
  <c r="O29" i="6"/>
  <c r="N31" i="6"/>
  <c r="O31" i="6" s="1"/>
  <c r="M36" i="6"/>
  <c r="N36" i="6"/>
  <c r="M54" i="6"/>
  <c r="N54" i="6"/>
  <c r="O54" i="6" s="1"/>
  <c r="O85" i="6"/>
  <c r="M86" i="6"/>
  <c r="O109" i="6"/>
  <c r="N111" i="6"/>
  <c r="O94" i="10"/>
  <c r="O112" i="10"/>
  <c r="N139" i="10"/>
  <c r="M139" i="10"/>
  <c r="N146" i="10"/>
  <c r="M146" i="10"/>
  <c r="N147" i="10"/>
  <c r="O147" i="10" s="1"/>
  <c r="N12" i="6"/>
  <c r="O12" i="6" s="1"/>
  <c r="M19" i="6"/>
  <c r="O30" i="6"/>
  <c r="M42" i="6"/>
  <c r="N42" i="6"/>
  <c r="O42" i="6" s="1"/>
  <c r="N43" i="6"/>
  <c r="O43" i="6" s="1"/>
  <c r="M43" i="6"/>
  <c r="N61" i="6"/>
  <c r="M61" i="6"/>
  <c r="O65" i="6"/>
  <c r="N67" i="6"/>
  <c r="O67" i="6" s="1"/>
  <c r="M67" i="6"/>
  <c r="N93" i="6"/>
  <c r="O93" i="6" s="1"/>
  <c r="M93" i="6"/>
  <c r="O97" i="6"/>
  <c r="N99" i="6"/>
  <c r="O99" i="6" s="1"/>
  <c r="M99" i="6"/>
  <c r="M118" i="6"/>
  <c r="N118" i="6"/>
  <c r="O118" i="6" s="1"/>
  <c r="N141" i="6"/>
  <c r="M141" i="6"/>
  <c r="N142" i="6"/>
  <c r="O142" i="6" s="1"/>
  <c r="O146" i="6"/>
  <c r="M26" i="6"/>
  <c r="N26" i="6"/>
  <c r="O26" i="6" s="1"/>
  <c r="N27" i="6"/>
  <c r="O27" i="6" s="1"/>
  <c r="M27" i="6"/>
  <c r="O36" i="6"/>
  <c r="O61" i="6"/>
  <c r="M82" i="6"/>
  <c r="N82" i="6"/>
  <c r="O82" i="6" s="1"/>
  <c r="N95" i="6"/>
  <c r="O95" i="6" s="1"/>
  <c r="M106" i="6"/>
  <c r="N106" i="6"/>
  <c r="N107" i="6"/>
  <c r="O107" i="6" s="1"/>
  <c r="M107" i="6"/>
  <c r="N120" i="6"/>
  <c r="M120" i="6"/>
  <c r="N121" i="6"/>
  <c r="O121" i="6" s="1"/>
  <c r="M121" i="6"/>
  <c r="O141" i="10"/>
  <c r="O146" i="10"/>
  <c r="M149" i="10"/>
  <c r="O15" i="6"/>
  <c r="N16" i="6"/>
  <c r="O16" i="6" s="1"/>
  <c r="O21" i="6"/>
  <c r="M22" i="6"/>
  <c r="N22" i="6"/>
  <c r="O22" i="6" s="1"/>
  <c r="N33" i="6"/>
  <c r="O33" i="6" s="1"/>
  <c r="N45" i="6"/>
  <c r="O45" i="6" s="1"/>
  <c r="M45" i="6"/>
  <c r="O62" i="6"/>
  <c r="O69" i="6"/>
  <c r="M70" i="6"/>
  <c r="N70" i="6"/>
  <c r="M102" i="6"/>
  <c r="N102" i="6"/>
  <c r="N113" i="6"/>
  <c r="O113" i="6" s="1"/>
  <c r="M114" i="6"/>
  <c r="N114" i="6"/>
  <c r="O114" i="6" s="1"/>
  <c r="O122" i="10"/>
  <c r="O148" i="10"/>
  <c r="M28" i="6"/>
  <c r="N28" i="6"/>
  <c r="O28" i="6" s="1"/>
  <c r="O39" i="6"/>
  <c r="N51" i="6"/>
  <c r="O51" i="6" s="1"/>
  <c r="M51" i="6"/>
  <c r="O68" i="6"/>
  <c r="N77" i="6"/>
  <c r="M77" i="6"/>
  <c r="N83" i="6"/>
  <c r="O83" i="6" s="1"/>
  <c r="M83" i="6"/>
  <c r="M108" i="6"/>
  <c r="N108" i="6"/>
  <c r="O108" i="6" s="1"/>
  <c r="O122" i="6"/>
  <c r="N126" i="6"/>
  <c r="M126" i="6"/>
  <c r="N127" i="6"/>
  <c r="M127" i="6"/>
  <c r="N122" i="6"/>
  <c r="M122" i="6"/>
  <c r="N123" i="6"/>
  <c r="O123" i="6" s="1"/>
  <c r="M145" i="6"/>
  <c r="N146" i="6"/>
  <c r="O150" i="6"/>
  <c r="D12" i="7"/>
  <c r="D4" i="7"/>
  <c r="D5" i="7"/>
  <c r="O120" i="6"/>
  <c r="N124" i="6"/>
  <c r="M124" i="6"/>
  <c r="N125" i="6"/>
  <c r="O125" i="6" s="1"/>
  <c r="N143" i="6"/>
  <c r="O143" i="6" s="1"/>
  <c r="M143" i="6"/>
  <c r="N144" i="6"/>
  <c r="O148" i="6"/>
  <c r="O124" i="6"/>
  <c r="N128" i="6"/>
  <c r="M128" i="6"/>
  <c r="N129" i="6"/>
  <c r="O129" i="6" s="1"/>
  <c r="N139" i="6"/>
  <c r="O139" i="6" s="1"/>
  <c r="M139" i="6"/>
  <c r="O144" i="6"/>
  <c r="O126" i="6"/>
  <c r="O127" i="6"/>
  <c r="M129" i="6"/>
  <c r="N130" i="6"/>
  <c r="O130" i="6" s="1"/>
  <c r="M130" i="6"/>
  <c r="N137" i="6"/>
  <c r="O137" i="6" s="1"/>
  <c r="M137" i="6"/>
  <c r="N138" i="6"/>
  <c r="O138" i="6" s="1"/>
  <c r="N18" i="6"/>
  <c r="O18" i="6" s="1"/>
  <c r="O128" i="6"/>
  <c r="M131" i="6"/>
  <c r="N132" i="6"/>
  <c r="O132" i="6" s="1"/>
  <c r="M132" i="6"/>
  <c r="N133" i="6"/>
  <c r="O133" i="6" s="1"/>
  <c r="N135" i="6"/>
  <c r="O135" i="6" s="1"/>
  <c r="M135" i="6"/>
  <c r="N136" i="6"/>
  <c r="O136" i="6" s="1"/>
  <c r="O141" i="6"/>
  <c r="N150" i="6"/>
  <c r="M150" i="6"/>
  <c r="M136" i="6"/>
  <c r="M138" i="6"/>
  <c r="M140" i="6"/>
  <c r="M142" i="6"/>
  <c r="M144" i="6"/>
  <c r="M146" i="6"/>
  <c r="M148" i="6"/>
  <c r="B13" i="7" l="1"/>
  <c r="F12" i="7"/>
  <c r="E12" i="7"/>
  <c r="C6" i="7"/>
  <c r="C10" i="7" s="1"/>
  <c r="C9" i="7"/>
  <c r="E7" i="7"/>
  <c r="C13" i="7"/>
  <c r="D6" i="7"/>
  <c r="D10" i="7" s="1"/>
  <c r="D9" i="7"/>
  <c r="F4" i="7"/>
  <c r="F9" i="7" s="1"/>
  <c r="E4" i="7"/>
  <c r="E9" i="7" s="1"/>
  <c r="B6" i="7"/>
  <c r="B9" i="7"/>
  <c r="B11" i="7"/>
  <c r="N50" i="6"/>
  <c r="O50" i="6" s="1"/>
  <c r="N34" i="6"/>
  <c r="O34" i="6" s="1"/>
  <c r="N96" i="6"/>
  <c r="O96" i="6" s="1"/>
  <c r="N89" i="6"/>
  <c r="O89" i="6" s="1"/>
  <c r="N64" i="6"/>
  <c r="O64" i="6" s="1"/>
  <c r="N57" i="6"/>
  <c r="O57" i="6" s="1"/>
  <c r="N88" i="6"/>
  <c r="O88" i="6" s="1"/>
  <c r="N56" i="6"/>
  <c r="O56" i="6" s="1"/>
  <c r="N119" i="6"/>
  <c r="O119" i="6" s="1"/>
  <c r="N11" i="6"/>
  <c r="O11" i="6" s="1"/>
  <c r="N80" i="6"/>
  <c r="O80" i="6" s="1"/>
  <c r="N73" i="6"/>
  <c r="O73" i="6" s="1"/>
  <c r="N104" i="6"/>
  <c r="O104" i="6" s="1"/>
  <c r="N72" i="6"/>
  <c r="O72" i="6" s="1"/>
  <c r="N41" i="6"/>
  <c r="O41" i="6" s="1"/>
  <c r="N24" i="6"/>
  <c r="O24" i="6" s="1"/>
  <c r="N78" i="6"/>
  <c r="O78" i="6" s="1"/>
  <c r="N105" i="6"/>
  <c r="O105" i="6" s="1"/>
  <c r="N87" i="6"/>
  <c r="O87" i="6" s="1"/>
  <c r="N55" i="6"/>
  <c r="O55" i="6" s="1"/>
  <c r="N46" i="6"/>
  <c r="O46" i="6" s="1"/>
  <c r="N25" i="6"/>
  <c r="O25" i="6" s="1"/>
  <c r="N17" i="6"/>
  <c r="O17" i="6" s="1"/>
  <c r="N103" i="6"/>
  <c r="O103" i="6" s="1"/>
  <c r="N71" i="6"/>
  <c r="O71" i="6" s="1"/>
  <c r="N23" i="6"/>
  <c r="O23" i="6" s="1"/>
  <c r="N14" i="6"/>
  <c r="O14" i="6" s="1"/>
  <c r="N112" i="6"/>
  <c r="O112" i="6" s="1"/>
  <c r="N32" i="6"/>
  <c r="O32" i="6" s="1"/>
  <c r="N49" i="6"/>
  <c r="O49" i="6" s="1"/>
  <c r="N40" i="6"/>
  <c r="O40" i="6" s="1"/>
  <c r="N147" i="9"/>
  <c r="O147" i="9" s="1"/>
  <c r="N143" i="9"/>
  <c r="O143" i="9" s="1"/>
  <c r="N127" i="9"/>
  <c r="O127" i="9" s="1"/>
  <c r="N124" i="9"/>
  <c r="O124" i="9" s="1"/>
  <c r="N131" i="9"/>
  <c r="O131" i="9" s="1"/>
  <c r="N126" i="9"/>
  <c r="O126" i="9" s="1"/>
  <c r="N123" i="9"/>
  <c r="O123" i="9" s="1"/>
  <c r="N149" i="9"/>
  <c r="O149" i="9" s="1"/>
  <c r="N145" i="9"/>
  <c r="O145" i="9" s="1"/>
  <c r="N129" i="9"/>
  <c r="O129" i="9" s="1"/>
  <c r="N133" i="9"/>
  <c r="O133" i="9" s="1"/>
  <c r="N125" i="9"/>
  <c r="O125" i="9" s="1"/>
  <c r="N101" i="9"/>
  <c r="O101" i="9" s="1"/>
  <c r="N70" i="9"/>
  <c r="O70" i="9" s="1"/>
  <c r="N114" i="9"/>
  <c r="O114" i="9" s="1"/>
  <c r="N116" i="9"/>
  <c r="O116" i="9" s="1"/>
  <c r="N84" i="9"/>
  <c r="O84" i="9" s="1"/>
  <c r="N24" i="9"/>
  <c r="O24" i="9" s="1"/>
  <c r="N11" i="9"/>
  <c r="O11" i="9" s="1"/>
  <c r="N13" i="9"/>
  <c r="O13" i="9" s="1"/>
  <c r="N17" i="9"/>
  <c r="O17" i="9" s="1"/>
  <c r="N81" i="9"/>
  <c r="O81" i="9" s="1"/>
  <c r="N115" i="9"/>
  <c r="O115" i="9" s="1"/>
  <c r="N83" i="9"/>
  <c r="O83" i="9" s="1"/>
  <c r="N28" i="9"/>
  <c r="O28" i="9" s="1"/>
  <c r="N25" i="9"/>
  <c r="O25" i="9" s="1"/>
  <c r="N130" i="10"/>
  <c r="O130" i="10" s="1"/>
  <c r="N74" i="10"/>
  <c r="O74" i="10" s="1"/>
  <c r="N42" i="10"/>
  <c r="O42" i="10" s="1"/>
  <c r="N78" i="10"/>
  <c r="O78" i="10" s="1"/>
  <c r="N45" i="10"/>
  <c r="O45" i="10" s="1"/>
  <c r="N81" i="6"/>
  <c r="O81" i="6" s="1"/>
  <c r="N37" i="10"/>
  <c r="O37" i="10" s="1"/>
  <c r="F5" i="7"/>
  <c r="E5" i="7"/>
  <c r="N119" i="9"/>
  <c r="O119" i="9" s="1"/>
  <c r="N87" i="9"/>
  <c r="O87" i="9" s="1"/>
  <c r="N87" i="10"/>
  <c r="O87" i="10" s="1"/>
  <c r="N85" i="9"/>
  <c r="O85" i="9" s="1"/>
  <c r="N36" i="9"/>
  <c r="O36" i="9" s="1"/>
  <c r="N33" i="9"/>
  <c r="O33" i="9" s="1"/>
  <c r="N135" i="9"/>
  <c r="O135" i="9" s="1"/>
  <c r="N68" i="9"/>
  <c r="O68" i="9" s="1"/>
  <c r="N82" i="9"/>
  <c r="O82" i="9" s="1"/>
  <c r="N12" i="9"/>
  <c r="O12" i="9" s="1"/>
  <c r="N131" i="6"/>
  <c r="O131" i="6" s="1"/>
  <c r="N140" i="6"/>
  <c r="O140" i="6" s="1"/>
  <c r="N145" i="6"/>
  <c r="O145" i="6" s="1"/>
  <c r="N63" i="6"/>
  <c r="O63" i="6" s="1"/>
  <c r="N19" i="6"/>
  <c r="O19" i="6" s="1"/>
  <c r="N86" i="6"/>
  <c r="O86" i="6" s="1"/>
  <c r="N37" i="6"/>
  <c r="O37" i="6" s="1"/>
  <c r="N79" i="6"/>
  <c r="O79" i="6" s="1"/>
  <c r="N102" i="10"/>
  <c r="O102" i="10" s="1"/>
  <c r="N86" i="10"/>
  <c r="O86" i="10" s="1"/>
  <c r="N61" i="10"/>
  <c r="O61" i="10" s="1"/>
  <c r="N47" i="6"/>
  <c r="O47" i="6" s="1"/>
  <c r="N94" i="6"/>
  <c r="O94" i="6" s="1"/>
  <c r="N53" i="6"/>
  <c r="O53" i="6" s="1"/>
  <c r="N55" i="10"/>
  <c r="O55" i="10" s="1"/>
  <c r="N18" i="10"/>
  <c r="O18" i="10" s="1"/>
  <c r="N31" i="10"/>
  <c r="O31" i="10" s="1"/>
  <c r="N58" i="6"/>
  <c r="O58" i="6" s="1"/>
  <c r="N22" i="10"/>
  <c r="O22" i="10" s="1"/>
  <c r="N101" i="6"/>
  <c r="O101" i="6" s="1"/>
  <c r="N67" i="10"/>
  <c r="O67" i="10" s="1"/>
  <c r="D11" i="7"/>
  <c r="D13" i="7" s="1"/>
  <c r="N120" i="10"/>
  <c r="O120" i="10" s="1"/>
  <c r="N41" i="10"/>
  <c r="O41" i="10" s="1"/>
  <c r="N110" i="6"/>
  <c r="O110" i="6" s="1"/>
  <c r="N147" i="6"/>
  <c r="O147" i="6" s="1"/>
  <c r="N50" i="10"/>
  <c r="O50" i="10" s="1"/>
  <c r="N109" i="9"/>
  <c r="O109" i="9" s="1"/>
  <c r="N77" i="9"/>
  <c r="O77" i="9" s="1"/>
  <c r="N48" i="10"/>
  <c r="O48" i="10" s="1"/>
  <c r="N91" i="9"/>
  <c r="O91" i="9" s="1"/>
  <c r="N60" i="9"/>
  <c r="O60" i="9" s="1"/>
  <c r="N105" i="9"/>
  <c r="O105" i="9" s="1"/>
  <c r="N73" i="9"/>
  <c r="O73" i="9" s="1"/>
  <c r="N54" i="9"/>
  <c r="O54" i="9" s="1"/>
  <c r="N49" i="9"/>
  <c r="O49" i="9" s="1"/>
  <c r="N14" i="9"/>
  <c r="O14" i="9" s="1"/>
  <c r="N130" i="9"/>
  <c r="O130" i="9" s="1"/>
  <c r="N102" i="9"/>
  <c r="O102" i="9" s="1"/>
  <c r="N35" i="9"/>
  <c r="O35" i="9" s="1"/>
  <c r="N99" i="9"/>
  <c r="O99" i="9" s="1"/>
  <c r="N15" i="9"/>
  <c r="O15" i="9" s="1"/>
  <c r="N19" i="9"/>
  <c r="O19" i="9" s="1"/>
  <c r="N22" i="9"/>
  <c r="O22" i="9" s="1"/>
  <c r="N144" i="10"/>
  <c r="O144" i="10" s="1"/>
  <c r="N135" i="10"/>
  <c r="O135" i="10" s="1"/>
  <c r="N131" i="10"/>
  <c r="O131" i="10" s="1"/>
  <c r="N127" i="10"/>
  <c r="O127" i="10" s="1"/>
  <c r="N123" i="10"/>
  <c r="O123" i="10" s="1"/>
  <c r="N119" i="10"/>
  <c r="O119" i="10" s="1"/>
  <c r="N115" i="10"/>
  <c r="O115" i="10" s="1"/>
  <c r="N111" i="10"/>
  <c r="O111" i="10" s="1"/>
  <c r="N142" i="10"/>
  <c r="O142" i="10" s="1"/>
  <c r="N133" i="10"/>
  <c r="O133" i="10" s="1"/>
  <c r="N129" i="10"/>
  <c r="O129" i="10" s="1"/>
  <c r="N125" i="10"/>
  <c r="O125" i="10" s="1"/>
  <c r="N121" i="10"/>
  <c r="O121" i="10" s="1"/>
  <c r="N117" i="10"/>
  <c r="O117" i="10" s="1"/>
  <c r="N113" i="10"/>
  <c r="O113" i="10" s="1"/>
  <c r="N109" i="10"/>
  <c r="O109" i="10" s="1"/>
  <c r="N134" i="10"/>
  <c r="O134" i="10" s="1"/>
  <c r="N118" i="10"/>
  <c r="O118" i="10" s="1"/>
  <c r="N98" i="10"/>
  <c r="O98" i="10" s="1"/>
  <c r="N143" i="10"/>
  <c r="O143" i="10" s="1"/>
  <c r="N106" i="10"/>
  <c r="O106" i="10" s="1"/>
  <c r="N140" i="10"/>
  <c r="O140" i="10" s="1"/>
  <c r="N132" i="10"/>
  <c r="O132" i="10" s="1"/>
  <c r="N116" i="10"/>
  <c r="O116" i="10" s="1"/>
  <c r="N105" i="10"/>
  <c r="O105" i="10" s="1"/>
  <c r="N100" i="10"/>
  <c r="O100" i="10" s="1"/>
  <c r="N97" i="10"/>
  <c r="O97" i="10" s="1"/>
  <c r="N126" i="10"/>
  <c r="O126" i="10" s="1"/>
  <c r="N110" i="10"/>
  <c r="O110" i="10" s="1"/>
  <c r="N99" i="10"/>
  <c r="O99" i="10" s="1"/>
  <c r="N114" i="10"/>
  <c r="O114" i="10" s="1"/>
  <c r="N32" i="10"/>
  <c r="O32" i="10" s="1"/>
  <c r="N17" i="10"/>
  <c r="O17" i="10" s="1"/>
  <c r="N10" i="10"/>
  <c r="O10" i="10" s="1"/>
  <c r="C15" i="7" s="1"/>
  <c r="N124" i="10"/>
  <c r="O124" i="10" s="1"/>
  <c r="N21" i="10"/>
  <c r="O21" i="10" s="1"/>
  <c r="N14" i="10"/>
  <c r="O14" i="10" s="1"/>
  <c r="N26" i="10"/>
  <c r="O26" i="10" s="1"/>
  <c r="N108" i="10"/>
  <c r="O108" i="10" s="1"/>
  <c r="N38" i="10"/>
  <c r="O38" i="10" s="1"/>
  <c r="N12" i="10"/>
  <c r="O12" i="10" s="1"/>
  <c r="N34" i="10"/>
  <c r="O34" i="10" s="1"/>
  <c r="N19" i="10"/>
  <c r="O19" i="10" s="1"/>
  <c r="N16" i="10"/>
  <c r="O16" i="10" s="1"/>
  <c r="N93" i="10"/>
  <c r="O93" i="10" s="1"/>
  <c r="N76" i="6"/>
  <c r="O76" i="6" s="1"/>
  <c r="N52" i="6"/>
  <c r="O52" i="6" s="1"/>
  <c r="N92" i="10"/>
  <c r="O92" i="10" s="1"/>
  <c r="N73" i="10"/>
  <c r="O73" i="10" s="1"/>
  <c r="N136" i="10"/>
  <c r="O136" i="10" s="1"/>
  <c r="N128" i="9"/>
  <c r="O128" i="9" s="1"/>
  <c r="N62" i="10"/>
  <c r="O62" i="10" s="1"/>
  <c r="N30" i="10"/>
  <c r="O30" i="10" s="1"/>
  <c r="N15" i="10"/>
  <c r="O15" i="10" s="1"/>
  <c r="N100" i="6"/>
  <c r="O100" i="6" s="1"/>
  <c r="N81" i="10"/>
  <c r="O81" i="10" s="1"/>
  <c r="N142" i="9"/>
  <c r="O142" i="9" s="1"/>
  <c r="N10" i="6"/>
  <c r="O10" i="6" s="1"/>
  <c r="D15" i="7" s="1"/>
  <c r="N68" i="10"/>
  <c r="O68" i="10" s="1"/>
  <c r="N75" i="10"/>
  <c r="O75" i="10" s="1"/>
  <c r="N43" i="10"/>
  <c r="O43" i="10" s="1"/>
  <c r="N49" i="10"/>
  <c r="O49" i="10" s="1"/>
  <c r="N95" i="9"/>
  <c r="O95" i="9" s="1"/>
  <c r="N64" i="9"/>
  <c r="O64" i="9" s="1"/>
  <c r="N13" i="10"/>
  <c r="O13" i="10" s="1"/>
  <c r="N108" i="9"/>
  <c r="O108" i="9" s="1"/>
  <c r="N98" i="9"/>
  <c r="O98" i="9" s="1"/>
  <c r="N48" i="9"/>
  <c r="O48" i="9" s="1"/>
  <c r="N43" i="9"/>
  <c r="O43" i="9" s="1"/>
  <c r="N27" i="9"/>
  <c r="O27" i="9" s="1"/>
  <c r="N10" i="9"/>
  <c r="O10" i="9" s="1"/>
  <c r="N35" i="10"/>
  <c r="O35" i="10" s="1"/>
  <c r="N104" i="9"/>
  <c r="O104" i="9" s="1"/>
  <c r="N72" i="9"/>
  <c r="O72" i="9" s="1"/>
  <c r="N71" i="10"/>
  <c r="O71" i="10" s="1"/>
  <c r="N134" i="6"/>
  <c r="O134" i="6" s="1"/>
  <c r="N134" i="9"/>
  <c r="O134" i="9" s="1"/>
  <c r="N67" i="9"/>
  <c r="O67" i="9" s="1"/>
  <c r="N65" i="9"/>
  <c r="O65" i="9" s="1"/>
  <c r="E11" i="7" l="1"/>
  <c r="E13" i="7" s="1"/>
  <c r="F11" i="7"/>
  <c r="F13" i="7" s="1"/>
  <c r="B15" i="7"/>
  <c r="B10" i="7"/>
  <c r="F6" i="7"/>
  <c r="F10" i="7" s="1"/>
  <c r="E6" i="7"/>
  <c r="E10" i="7" s="1"/>
  <c r="F15" i="7" l="1"/>
  <c r="E15" i="7"/>
</calcChain>
</file>

<file path=xl/sharedStrings.xml><?xml version="1.0" encoding="utf-8"?>
<sst xmlns="http://schemas.openxmlformats.org/spreadsheetml/2006/main" count="13118" uniqueCount="5448">
  <si>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</si>
  <si>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</si>
  <si>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</si>
  <si>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</si>
  <si>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</si>
  <si>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</si>
  <si>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</si>
  <si>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</si>
  <si>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</si>
  <si>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</si>
  <si>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</si>
  <si>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</si>
  <si>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</si>
  <si>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</si>
  <si>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</si>
  <si>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</si>
  <si>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</si>
  <si>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</si>
  <si>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</si>
  <si>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</si>
  <si>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</si>
  <si>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</si>
  <si>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</si>
  <si>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</si>
  <si>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</si>
  <si>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</si>
  <si>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</si>
  <si>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</si>
  <si>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</si>
  <si>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</si>
  <si>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</si>
  <si>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</si>
  <si>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</si>
  <si>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</si>
  <si>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</si>
  <si>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</si>
  <si>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</si>
  <si>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</si>
  <si>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</si>
  <si>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</si>
  <si>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</si>
  <si>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</si>
  <si>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</si>
  <si>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</si>
  <si>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</si>
  <si>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</si>
  <si>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</si>
  <si>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</si>
  <si>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</si>
  <si>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</si>
  <si>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</si>
  <si>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</si>
  <si>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</si>
  <si>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</si>
  <si>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</si>
  <si>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</si>
  <si>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</si>
  <si>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</si>
  <si>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</si>
  <si>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</si>
  <si>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</si>
  <si>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</si>
  <si>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</si>
  <si>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</si>
  <si>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</si>
  <si>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</si>
  <si>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</si>
  <si>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</si>
  <si>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</si>
  <si>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</si>
  <si>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</si>
  <si>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</si>
  <si>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</si>
  <si>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</si>
  <si>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</si>
  <si>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</si>
  <si>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</si>
  <si>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</si>
  <si>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</si>
  <si>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</si>
  <si>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</si>
  <si>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</si>
  <si>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</si>
  <si>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</si>
  <si>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</si>
  <si>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</si>
  <si>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</si>
  <si>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</si>
  <si>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</si>
  <si>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</si>
  <si>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</si>
  <si>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</si>
  <si>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</si>
  <si>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</si>
  <si>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</si>
  <si>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</si>
  <si>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</si>
  <si>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</si>
  <si>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</si>
  <si>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</si>
  <si>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</si>
  <si>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</si>
  <si>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</si>
  <si>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</si>
  <si>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</si>
  <si>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</si>
  <si>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</si>
  <si>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</si>
  <si>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</si>
  <si>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</si>
  <si>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</si>
  <si>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</si>
  <si>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</si>
  <si>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</si>
  <si>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</si>
  <si>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</si>
  <si>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</si>
  <si>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</si>
  <si>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</si>
  <si>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</si>
  <si>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</si>
  <si>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</si>
  <si>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</si>
  <si>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</si>
  <si>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</si>
  <si>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</si>
  <si>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</si>
  <si>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</si>
  <si>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</si>
  <si>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</si>
  <si>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</si>
  <si>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</si>
  <si>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</si>
  <si>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</si>
  <si>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</si>
  <si>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</si>
  <si>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</si>
  <si>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</si>
  <si>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</si>
  <si>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</si>
  <si>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</si>
  <si>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</si>
  <si>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</si>
  <si>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</si>
  <si>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</si>
  <si>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</si>
  <si>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</si>
  <si>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</si>
  <si>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</si>
  <si>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</si>
  <si>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</si>
  <si>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</si>
  <si>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</si>
  <si>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</si>
  <si>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</si>
  <si>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</si>
  <si>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</si>
  <si>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</si>
  <si>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</si>
  <si>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</si>
  <si>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</si>
  <si>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</si>
  <si>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</si>
  <si>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</si>
  <si>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</si>
  <si>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</si>
  <si>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</si>
  <si>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</si>
  <si>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</si>
  <si>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</si>
  <si>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</si>
  <si>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</si>
  <si>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</si>
  <si>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</si>
  <si>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</si>
  <si>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</si>
  <si>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</si>
  <si>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</si>
  <si>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</si>
  <si>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</si>
  <si>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</si>
  <si>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</si>
  <si>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</si>
  <si>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</si>
  <si>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</si>
  <si>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</si>
  <si>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</si>
  <si>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</si>
  <si>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</si>
  <si>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</si>
  <si>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</si>
  <si>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</si>
  <si>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</si>
  <si>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</si>
  <si>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</si>
  <si>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</si>
  <si>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</si>
  <si>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</si>
  <si>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</si>
  <si>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</si>
  <si>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</si>
  <si>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</si>
  <si>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</si>
  <si>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</si>
  <si>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</si>
  <si>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</si>
  <si>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</si>
  <si>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</si>
  <si>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</si>
  <si>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</si>
  <si>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</si>
  <si>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</si>
  <si>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</si>
  <si>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</si>
  <si>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</si>
  <si>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</si>
  <si>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</si>
  <si>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</si>
  <si>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</si>
  <si>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</si>
  <si>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</si>
  <si>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</si>
  <si>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</si>
  <si>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</si>
  <si>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</si>
  <si>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</si>
  <si>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</si>
  <si>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</si>
  <si>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</si>
  <si>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</si>
  <si>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</si>
  <si>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</si>
  <si>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</si>
  <si>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</si>
  <si>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</si>
  <si>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</si>
  <si>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</si>
  <si>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</si>
  <si>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</si>
  <si>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</si>
  <si>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</si>
  <si>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</si>
  <si>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</si>
  <si>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</si>
  <si>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</si>
  <si>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</si>
  <si>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</si>
  <si>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</si>
  <si>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</si>
  <si>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</si>
  <si>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</si>
  <si>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</si>
  <si>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</si>
  <si>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</si>
  <si>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</si>
  <si>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</si>
  <si>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</si>
  <si>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</si>
  <si>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</si>
  <si>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</si>
  <si>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</si>
  <si>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</si>
  <si>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</si>
  <si>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</si>
  <si>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</si>
  <si>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</si>
  <si>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</si>
  <si>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</si>
  <si>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</si>
  <si>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</si>
  <si>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</si>
  <si>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</si>
  <si>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</si>
  <si>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</si>
  <si>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</si>
  <si>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</si>
  <si>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</si>
  <si>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</si>
  <si>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</si>
  <si>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</si>
  <si>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</si>
  <si>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</si>
  <si>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</si>
  <si>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</si>
  <si>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</si>
  <si>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</si>
  <si>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</si>
  <si>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</si>
  <si>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</si>
  <si>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</si>
  <si>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</si>
  <si>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</si>
  <si>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</si>
  <si>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</si>
  <si>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</si>
  <si>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</si>
  <si>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</si>
  <si>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</si>
  <si>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</si>
  <si>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</si>
  <si>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</si>
  <si>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</si>
  <si>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</si>
  <si>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</si>
  <si>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</si>
  <si>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</si>
  <si>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</si>
  <si>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</si>
  <si>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</si>
  <si>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</si>
  <si>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</si>
  <si>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</si>
  <si>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</si>
  <si>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</si>
  <si>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</si>
  <si>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</si>
  <si>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</si>
  <si>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</si>
  <si>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</si>
  <si>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</si>
  <si>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</si>
  <si>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</si>
  <si>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</si>
  <si>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</si>
  <si>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</si>
  <si>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</si>
  <si>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</si>
  <si>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</si>
  <si>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</si>
  <si>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</si>
  <si>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</si>
  <si>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</si>
  <si>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</si>
  <si>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</si>
  <si>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</si>
  <si>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</si>
  <si>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</si>
  <si>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</si>
  <si>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</si>
  <si>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</si>
  <si>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</si>
  <si>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</si>
  <si>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</si>
  <si>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</si>
  <si>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</si>
  <si>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</si>
  <si>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</si>
  <si>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</si>
  <si>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</si>
  <si>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</si>
  <si>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</si>
  <si>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</si>
  <si>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</si>
  <si>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</si>
  <si>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</si>
  <si>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</si>
  <si>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</si>
  <si>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</si>
  <si>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</si>
  <si>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</si>
  <si>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</si>
  <si>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</si>
  <si>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</si>
  <si>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</si>
  <si>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</si>
  <si>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</si>
  <si>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</si>
  <si>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</si>
  <si>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</si>
  <si>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</si>
  <si>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</si>
  <si>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</si>
  <si>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</si>
  <si>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</si>
  <si>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</si>
  <si>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</si>
  <si>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</si>
  <si>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</si>
  <si>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</si>
  <si>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</si>
  <si>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</si>
  <si>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</si>
  <si>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</si>
  <si>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</si>
  <si>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</si>
  <si>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</si>
  <si>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</si>
  <si>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</si>
  <si>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</si>
  <si>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</si>
  <si>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</si>
  <si>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</si>
  <si>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</si>
  <si>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</si>
  <si>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</si>
  <si>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</si>
  <si>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</si>
  <si>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</si>
  <si>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</si>
  <si>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</si>
  <si>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</si>
  <si>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</si>
  <si>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</si>
  <si>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</si>
  <si>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</si>
  <si>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</si>
  <si>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</si>
  <si>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</si>
  <si>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</si>
  <si>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</si>
  <si>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</si>
  <si>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</si>
  <si>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</si>
  <si>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</si>
  <si>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</si>
  <si>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</si>
  <si>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</si>
  <si>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</si>
  <si>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</si>
  <si>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</si>
  <si>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</si>
  <si>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</si>
  <si>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</si>
  <si>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</si>
  <si>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</si>
  <si>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</si>
  <si>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</si>
  <si>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</si>
  <si>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</si>
  <si>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</si>
  <si>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</si>
  <si>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</si>
  <si>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</si>
  <si>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</si>
  <si>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</si>
  <si>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</si>
  <si>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</si>
  <si>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</si>
  <si>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</si>
  <si>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</si>
  <si>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</si>
  <si>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</si>
  <si>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</si>
  <si>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</si>
  <si>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</si>
  <si>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</si>
  <si>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</si>
  <si>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</si>
  <si>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</si>
  <si>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</si>
  <si>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</si>
  <si>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</si>
  <si>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</si>
  <si>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</si>
  <si>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</si>
  <si>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</si>
  <si>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</si>
  <si>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</si>
  <si>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</si>
  <si>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</si>
  <si>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</si>
  <si>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</si>
  <si>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</si>
  <si>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</si>
  <si>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</si>
  <si>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</si>
  <si>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</si>
  <si>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</si>
  <si>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</si>
  <si>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</si>
  <si>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</si>
  <si>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</si>
  <si>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</si>
  <si>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</si>
  <si>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</si>
  <si>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</si>
  <si>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</si>
  <si>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</si>
  <si>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</si>
  <si>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</si>
  <si>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</si>
  <si>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</si>
  <si>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</si>
  <si>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</si>
  <si>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</si>
  <si>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</si>
  <si>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</si>
  <si>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</si>
  <si>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</si>
  <si>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</si>
  <si>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</si>
  <si>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</si>
  <si>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</si>
  <si>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</si>
  <si>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</si>
  <si>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</si>
  <si>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</si>
  <si>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</si>
  <si>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</si>
  <si>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</si>
  <si>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</si>
  <si>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</si>
  <si>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</si>
  <si>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</si>
  <si>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</si>
  <si>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</si>
  <si>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</si>
  <si>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</si>
  <si>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</si>
  <si>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</si>
  <si>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</si>
  <si>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</si>
  <si>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</si>
  <si>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</si>
  <si>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</si>
  <si>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</si>
  <si>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</si>
  <si>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</si>
  <si>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</si>
  <si>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</si>
  <si>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</si>
  <si>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</si>
  <si>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</si>
  <si>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</si>
  <si>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</si>
  <si>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</si>
  <si>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</si>
  <si>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</si>
  <si>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</si>
  <si>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</si>
  <si>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</si>
  <si>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</si>
  <si>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</si>
  <si>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</si>
  <si>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</si>
  <si>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</si>
  <si>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</si>
  <si>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</si>
  <si>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</si>
  <si>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</si>
  <si>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</si>
  <si>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</si>
  <si>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</si>
  <si>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</si>
  <si>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</si>
  <si>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</si>
  <si>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</si>
  <si>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</si>
  <si>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</si>
  <si>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</si>
  <si>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</si>
  <si>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</si>
  <si>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</si>
  <si>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</si>
  <si>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</si>
  <si>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</si>
  <si>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</si>
  <si>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</si>
  <si>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</si>
  <si>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</si>
  <si>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</si>
  <si>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</si>
  <si>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</si>
  <si>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</si>
  <si>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</si>
  <si>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</si>
  <si>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</si>
  <si>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</si>
  <si>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</si>
  <si>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</si>
  <si>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</si>
  <si>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</si>
  <si>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</si>
  <si>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</si>
  <si>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</si>
  <si>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</si>
  <si>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</si>
  <si>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</si>
  <si>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</si>
  <si>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</si>
  <si>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</si>
  <si>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</si>
  <si>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</si>
  <si>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</si>
  <si>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</si>
  <si>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</si>
  <si>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</si>
  <si>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</si>
  <si>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</si>
  <si>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</si>
  <si>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</si>
  <si>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</si>
  <si>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</si>
  <si>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</si>
  <si>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</si>
  <si>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</si>
  <si>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</si>
  <si>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</si>
  <si>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</si>
  <si>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</si>
  <si>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</si>
  <si>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</si>
  <si>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</si>
  <si>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</si>
  <si>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</si>
  <si>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</si>
  <si>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</si>
  <si>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</si>
  <si>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</si>
  <si>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</si>
  <si>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</si>
  <si>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</si>
  <si>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</si>
  <si>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</si>
  <si>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</si>
  <si>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</si>
  <si>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</si>
  <si>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</si>
  <si>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</si>
  <si>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</si>
  <si>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</si>
  <si>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</si>
  <si>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</si>
  <si>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</si>
  <si>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</si>
  <si>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</si>
  <si>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</si>
  <si>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</si>
  <si>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</si>
  <si>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</si>
  <si>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</si>
  <si>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</si>
  <si>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</si>
  <si>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</si>
  <si>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</si>
  <si>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</si>
  <si>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</si>
  <si>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</si>
  <si>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</si>
  <si>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</si>
  <si>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</si>
  <si>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</si>
  <si>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</si>
  <si>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</si>
  <si>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</si>
  <si>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</si>
  <si>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</si>
  <si>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</si>
  <si>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</si>
  <si>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</si>
  <si>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</si>
  <si>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</si>
  <si>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</si>
  <si>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</si>
  <si>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</si>
  <si>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</si>
  <si>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</si>
  <si>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</si>
  <si>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</si>
  <si>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</si>
  <si>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</si>
  <si>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</si>
  <si>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</si>
  <si>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</si>
  <si>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</si>
  <si>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</si>
  <si>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</si>
  <si>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</si>
  <si>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</si>
  <si>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</si>
  <si>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</si>
  <si>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</si>
  <si>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</si>
  <si>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</si>
  <si>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</si>
  <si>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</si>
  <si>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</si>
  <si>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</si>
  <si>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</si>
  <si>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</si>
  <si>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</si>
  <si>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</si>
  <si>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</si>
  <si>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</si>
  <si>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</si>
  <si>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</si>
  <si>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</si>
  <si>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</si>
  <si>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</si>
  <si>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</si>
  <si>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</si>
  <si>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</si>
  <si>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</si>
  <si>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</si>
  <si>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</si>
  <si>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</si>
  <si>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</si>
  <si>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</si>
  <si>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</si>
  <si>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</si>
  <si>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</si>
  <si>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</si>
  <si>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</si>
  <si>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</si>
  <si>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</si>
  <si>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</si>
  <si>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</si>
  <si>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</si>
  <si>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</si>
  <si>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</si>
  <si>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</si>
  <si>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</si>
  <si>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</si>
  <si>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</si>
  <si>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</si>
  <si>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</si>
  <si>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</si>
  <si>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</si>
  <si>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</si>
  <si>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</si>
  <si>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</si>
  <si>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</si>
  <si>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</si>
  <si>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</si>
  <si>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</si>
  <si>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</si>
  <si>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</si>
  <si>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</si>
  <si>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</si>
  <si>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</si>
  <si>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</si>
  <si>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</si>
  <si>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</si>
  <si>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</si>
  <si>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</si>
  <si>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</si>
  <si>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</si>
  <si>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</si>
  <si>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</si>
  <si>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</si>
  <si>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</si>
  <si>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</si>
  <si>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</si>
  <si>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</si>
  <si>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</si>
  <si>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</si>
  <si>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</si>
  <si>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</si>
  <si>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</si>
  <si>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</si>
  <si>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</si>
  <si>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</si>
  <si>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</si>
  <si>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</si>
  <si>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</si>
  <si>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</si>
  <si>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</si>
  <si>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</si>
  <si>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</si>
  <si>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</si>
  <si>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</si>
  <si>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</si>
  <si>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</si>
  <si>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</si>
  <si>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</si>
  <si>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</si>
  <si>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</si>
  <si>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</si>
  <si>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</si>
  <si>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</si>
  <si>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</si>
  <si>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</si>
  <si>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</si>
  <si>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</si>
  <si>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</si>
  <si>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</si>
  <si>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</si>
  <si>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</si>
  <si>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</si>
  <si>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</si>
  <si>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</si>
  <si>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</si>
  <si>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</si>
  <si>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</si>
  <si>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</si>
  <si>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</si>
  <si>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</si>
  <si>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</si>
  <si>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</si>
  <si>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</si>
  <si>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</si>
  <si>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</si>
  <si>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</si>
  <si>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</si>
  <si>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</si>
  <si>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</si>
  <si>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</si>
  <si>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</si>
  <si>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</si>
  <si>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</si>
  <si>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</si>
  <si>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</si>
  <si>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</si>
  <si>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</si>
  <si>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</si>
  <si>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</si>
  <si>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</si>
  <si>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</si>
  <si>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</si>
  <si>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</si>
  <si>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</si>
  <si>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</si>
  <si>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</si>
  <si>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</si>
  <si>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</si>
  <si>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</si>
  <si>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</si>
  <si>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</si>
  <si>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</si>
  <si>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</si>
  <si>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</si>
  <si>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</si>
  <si>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</si>
  <si>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</si>
  <si>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</si>
  <si>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</si>
  <si>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</si>
  <si>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</si>
  <si>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</si>
  <si>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</si>
  <si>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</si>
  <si>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</si>
  <si>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</si>
  <si>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</si>
  <si>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</si>
  <si>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</si>
  <si>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</si>
  <si>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</si>
  <si>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</si>
  <si>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</si>
  <si>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</si>
  <si>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</si>
  <si>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</si>
  <si>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</si>
  <si>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</si>
  <si>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</si>
  <si>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</si>
  <si>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</si>
  <si>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</si>
  <si>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</si>
  <si>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</si>
  <si>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</si>
  <si>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</si>
  <si>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</si>
  <si>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</si>
  <si>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</si>
  <si>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</si>
  <si>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</si>
  <si>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</si>
  <si>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</si>
  <si>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</si>
  <si>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</si>
  <si>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</si>
  <si>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</si>
  <si>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</si>
  <si>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</si>
  <si>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</si>
  <si>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</si>
  <si>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</si>
  <si>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</si>
  <si>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</si>
  <si>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</si>
  <si>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</si>
  <si>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</si>
  <si>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</si>
  <si>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</si>
  <si>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</si>
  <si>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</si>
  <si>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</si>
  <si>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</si>
  <si>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</si>
  <si>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</si>
  <si>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</si>
  <si>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</si>
  <si>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</si>
  <si>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</si>
  <si>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</si>
  <si>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</si>
  <si>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</si>
  <si>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</si>
  <si>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</si>
  <si>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</si>
  <si>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</si>
  <si>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</si>
  <si>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</si>
  <si>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</si>
  <si>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</si>
  <si>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</si>
  <si>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</si>
  <si>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</si>
  <si>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</si>
  <si>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</si>
  <si>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</si>
  <si>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</si>
  <si>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</si>
  <si>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</si>
  <si>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</si>
  <si>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</si>
  <si>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</si>
  <si>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</si>
  <si>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</si>
  <si>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</si>
  <si>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</si>
  <si>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</si>
  <si>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</si>
  <si>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</si>
  <si>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</si>
  <si>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</si>
  <si>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</si>
  <si>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</si>
  <si>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</si>
  <si>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</si>
  <si>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</si>
  <si>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</si>
  <si>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</si>
  <si>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</si>
  <si>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</si>
  <si>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</si>
  <si>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</si>
  <si>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</si>
  <si>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</si>
  <si>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</si>
  <si>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</si>
  <si>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</si>
  <si>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</si>
  <si>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</si>
  <si>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</si>
  <si>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</si>
  <si>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</si>
  <si>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</si>
  <si>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</si>
  <si>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</si>
  <si>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</si>
  <si>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</si>
  <si>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</si>
  <si>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</si>
  <si>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</si>
  <si>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</si>
  <si>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</si>
  <si>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</si>
  <si>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</si>
  <si>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</si>
  <si>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</si>
  <si>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</si>
  <si>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</si>
  <si>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</si>
  <si>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</si>
  <si>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</si>
  <si>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</si>
  <si>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</si>
  <si>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</si>
  <si>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</si>
  <si>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</si>
  <si>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</si>
  <si>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</si>
  <si>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</si>
  <si>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</si>
  <si>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</si>
  <si>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</si>
  <si>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</si>
  <si>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</si>
  <si>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</si>
  <si>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</si>
  <si>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</si>
  <si>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</si>
  <si>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</si>
  <si>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</si>
  <si>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</si>
  <si>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</si>
  <si>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</si>
  <si>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</si>
  <si>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</si>
  <si>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</si>
  <si>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</si>
  <si>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</si>
  <si>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</si>
  <si>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</si>
  <si>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</si>
  <si>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</si>
  <si>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</si>
  <si>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</si>
  <si>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</si>
  <si>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</si>
  <si>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</si>
  <si>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</si>
  <si>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</si>
  <si>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</si>
  <si>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</si>
  <si>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</si>
  <si>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</si>
  <si>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</si>
  <si>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</si>
  <si>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</si>
  <si>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</si>
  <si>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</si>
  <si>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</si>
  <si>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</si>
  <si>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</si>
  <si>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</si>
  <si>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</si>
  <si>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</si>
  <si>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</si>
  <si>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</si>
  <si>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</si>
  <si>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</si>
  <si>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</si>
  <si>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</si>
  <si>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</si>
  <si>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</si>
  <si>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</si>
  <si>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</si>
  <si>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</si>
  <si>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</si>
  <si>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</si>
  <si>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</si>
  <si>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</si>
  <si>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</si>
  <si>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</si>
  <si>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</si>
  <si>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</si>
  <si>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</si>
  <si>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</si>
  <si>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</si>
  <si>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</si>
  <si>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</si>
  <si>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</si>
  <si>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</si>
  <si>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</si>
  <si>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</si>
  <si>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</si>
  <si>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</si>
  <si>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</si>
  <si>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</si>
  <si>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</si>
  <si>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</si>
  <si>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</si>
  <si>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</si>
  <si>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</si>
  <si>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</si>
  <si>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</si>
  <si>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</si>
  <si>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</si>
  <si>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</si>
  <si>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</si>
  <si>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</si>
  <si>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</si>
  <si>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</si>
  <si>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</si>
  <si>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</si>
  <si>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</si>
  <si>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</si>
  <si>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</si>
  <si>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</si>
  <si>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</si>
  <si>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</si>
  <si>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</si>
  <si>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</si>
  <si>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</si>
  <si>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</si>
  <si>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</si>
  <si>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</si>
  <si>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</si>
  <si>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</si>
  <si>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</si>
  <si>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</si>
  <si>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</si>
  <si>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</si>
  <si>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</si>
  <si>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</si>
  <si>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</si>
  <si>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</si>
  <si>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</si>
  <si>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</si>
  <si>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</si>
  <si>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</si>
  <si>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</si>
  <si>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</si>
  <si>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</si>
  <si>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</si>
  <si>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</si>
  <si>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</si>
  <si>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</si>
  <si>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</si>
  <si>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</si>
  <si>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</si>
  <si>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</si>
  <si>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</si>
  <si>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</si>
  <si>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</si>
  <si>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</si>
  <si>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</si>
  <si>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</si>
  <si>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</si>
  <si>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</si>
  <si>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</si>
  <si>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</si>
  <si>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</si>
  <si>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</si>
  <si>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</si>
  <si>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</si>
  <si>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</si>
  <si>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</si>
  <si>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</si>
  <si>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</si>
  <si>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</si>
  <si>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</si>
  <si>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</si>
  <si>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</si>
  <si>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</si>
  <si>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</si>
  <si>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</si>
  <si>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</si>
  <si>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</si>
  <si>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</si>
  <si>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</si>
  <si>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</si>
  <si>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</si>
  <si>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</si>
  <si>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</si>
  <si>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</si>
  <si>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</si>
  <si>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</si>
  <si>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</si>
  <si>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</si>
  <si>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</si>
  <si>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</si>
  <si>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</si>
  <si>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</si>
  <si>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</si>
  <si>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</si>
  <si>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</si>
  <si>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</si>
  <si>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</si>
  <si>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</si>
  <si>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</si>
  <si>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</si>
  <si>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</si>
  <si>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</si>
  <si>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</si>
  <si>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</si>
  <si>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</si>
  <si>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</si>
  <si>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</si>
  <si>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</si>
  <si>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</si>
  <si>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</si>
  <si>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</si>
  <si>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</si>
  <si>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</si>
  <si>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</si>
  <si>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</si>
  <si>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</si>
  <si>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</si>
  <si>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</si>
  <si>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</si>
  <si>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</si>
  <si>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</si>
  <si>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</si>
  <si>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</si>
  <si>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</si>
  <si>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</si>
  <si>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</si>
  <si>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</si>
  <si>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</si>
  <si>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</si>
  <si>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</si>
  <si>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</si>
  <si>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</si>
  <si>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</si>
  <si>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</si>
  <si>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</si>
  <si>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</si>
  <si>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</si>
  <si>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</si>
  <si>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</si>
  <si>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</si>
  <si>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</si>
  <si>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</si>
  <si>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</si>
  <si>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</si>
  <si>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</si>
  <si>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</si>
  <si>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</si>
  <si>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</si>
  <si>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</si>
  <si>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</si>
  <si>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</si>
  <si>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</si>
  <si>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</si>
  <si>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</si>
  <si>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</si>
  <si>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</si>
  <si>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</si>
  <si>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</si>
  <si>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</si>
  <si>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</si>
  <si>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</si>
  <si>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</si>
  <si>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</si>
  <si>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</si>
  <si>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</si>
  <si>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</si>
  <si>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</si>
  <si>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</si>
  <si>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</si>
  <si>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</si>
  <si>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</si>
  <si>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</si>
  <si>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</si>
  <si>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</si>
  <si>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</si>
  <si>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</si>
  <si>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</si>
  <si>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</si>
  <si>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</si>
  <si>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</si>
  <si>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</si>
  <si>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</si>
  <si>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</si>
  <si>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</si>
  <si>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</si>
  <si>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</si>
  <si>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</si>
  <si>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</si>
  <si>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</si>
  <si>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</si>
  <si>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</si>
  <si>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</si>
  <si>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</si>
  <si>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</si>
  <si>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</si>
  <si>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</si>
  <si>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</si>
  <si>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</si>
  <si>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</si>
  <si>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</si>
  <si>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</si>
  <si>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</si>
  <si>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</si>
  <si>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</si>
  <si>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</si>
  <si>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</si>
  <si>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</si>
  <si>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</si>
  <si>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</si>
  <si>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</si>
  <si>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</si>
  <si>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</si>
  <si>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</si>
  <si>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</si>
  <si>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</si>
  <si>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</si>
  <si>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</si>
  <si>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</si>
  <si>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</si>
  <si>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</si>
  <si>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</si>
  <si>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</si>
  <si>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</si>
  <si>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</si>
  <si>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</si>
  <si>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</si>
  <si>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</si>
  <si>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</si>
  <si>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</si>
  <si>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</si>
  <si>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</si>
  <si>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</si>
  <si>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</si>
  <si>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</si>
  <si>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</si>
  <si>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</si>
  <si>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</si>
  <si>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</si>
  <si>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</si>
  <si>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</si>
  <si>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</si>
  <si>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</si>
  <si>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</si>
  <si>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</si>
  <si>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</si>
  <si>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</si>
  <si>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</si>
  <si>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</si>
  <si>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</si>
  <si>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</si>
  <si>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</si>
  <si>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</si>
  <si>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</si>
  <si>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</si>
  <si>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</si>
  <si>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</si>
  <si>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</si>
  <si>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</si>
  <si>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</si>
  <si>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</si>
  <si>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</si>
  <si>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</si>
  <si>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</si>
  <si>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</si>
  <si>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</si>
  <si>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</si>
  <si>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</si>
  <si>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</si>
  <si>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</si>
  <si>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</si>
  <si>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</si>
  <si>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</si>
  <si>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</si>
  <si>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</si>
  <si>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</si>
  <si>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</si>
  <si>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</si>
  <si>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</si>
  <si>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</si>
  <si>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</si>
  <si>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</si>
  <si>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</si>
  <si>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</si>
  <si>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</si>
  <si>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</si>
  <si>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</si>
  <si>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</si>
  <si>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</si>
  <si>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</si>
  <si>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</si>
  <si>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</si>
  <si>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</si>
  <si>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</si>
  <si>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</si>
  <si>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</si>
  <si>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</si>
  <si>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</si>
  <si>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</si>
  <si>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</si>
  <si>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</si>
  <si>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</si>
  <si>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</si>
  <si>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</si>
  <si>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</si>
  <si>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</si>
  <si>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</si>
  <si>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</si>
  <si>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</si>
  <si>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</si>
  <si>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</si>
  <si>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</si>
  <si>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</si>
  <si>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</si>
  <si>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</si>
  <si>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</si>
  <si>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</si>
  <si>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</si>
  <si>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</si>
  <si>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</si>
  <si>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</si>
  <si>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</si>
  <si>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</si>
  <si>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</si>
  <si>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</si>
  <si>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</si>
  <si>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</si>
  <si>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</si>
  <si>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</si>
  <si>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</si>
  <si>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</si>
  <si>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</si>
  <si>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</si>
  <si>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</si>
  <si>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</si>
  <si>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</si>
  <si>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</si>
  <si>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</si>
  <si>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</si>
  <si>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</si>
  <si>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</si>
  <si>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</si>
  <si>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</si>
  <si>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</si>
  <si>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</si>
  <si>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</si>
  <si>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</si>
  <si>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</si>
  <si>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</si>
  <si>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</si>
  <si>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</si>
  <si>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</si>
  <si>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</si>
  <si>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</si>
  <si>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</si>
  <si>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</si>
  <si>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</si>
  <si>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</si>
  <si>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</si>
  <si>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</si>
  <si>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</si>
  <si>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</si>
  <si>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</si>
  <si>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</si>
  <si>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</si>
  <si>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</si>
  <si>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</si>
  <si>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</si>
  <si>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</si>
  <si>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</si>
  <si>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</si>
  <si>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</si>
  <si>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</si>
  <si>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</si>
  <si>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</si>
  <si>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</si>
  <si>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</si>
  <si>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</si>
  <si>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</si>
  <si>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</si>
  <si>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</si>
  <si>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</si>
  <si>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</si>
  <si>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</si>
  <si>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</si>
  <si>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</si>
  <si>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</si>
  <si>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</si>
  <si>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</si>
  <si>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</si>
  <si>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</si>
  <si>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</si>
  <si>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</si>
  <si>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</si>
  <si>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</si>
  <si>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</si>
  <si>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</si>
  <si>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</si>
  <si>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</si>
  <si>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</si>
  <si>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</si>
  <si>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</si>
  <si>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</si>
  <si>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</si>
  <si>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</si>
  <si>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</si>
  <si>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</si>
  <si>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</si>
  <si>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</si>
  <si>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</si>
  <si>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</si>
  <si>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</si>
  <si>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</si>
  <si>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</si>
  <si>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</si>
  <si>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</si>
  <si>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</si>
  <si>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</si>
  <si>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</si>
  <si>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</si>
  <si>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</si>
  <si>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</si>
  <si>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</si>
  <si>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</si>
  <si>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</si>
  <si>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</si>
  <si>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</si>
  <si>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</si>
  <si>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</si>
  <si>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</si>
  <si>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</si>
  <si>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</si>
  <si>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</si>
  <si>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</si>
  <si>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</si>
  <si>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</si>
  <si>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</si>
  <si>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</si>
  <si>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</si>
  <si>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</si>
  <si>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</si>
  <si>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</si>
  <si>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</si>
  <si>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</si>
  <si>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</si>
  <si>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</si>
  <si>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</si>
  <si>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</si>
  <si>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</si>
  <si>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</si>
  <si>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</si>
  <si>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</si>
  <si>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</si>
  <si>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</si>
  <si>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</si>
  <si>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</si>
  <si>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</si>
  <si>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</si>
  <si>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</si>
  <si>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</si>
  <si>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</si>
  <si>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</si>
  <si>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</si>
  <si>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</si>
  <si>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</si>
  <si>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</si>
  <si>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</si>
  <si>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</si>
  <si>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</si>
  <si>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</si>
  <si>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</si>
  <si>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</si>
  <si>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</si>
  <si>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</si>
  <si>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</si>
  <si>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</si>
  <si>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</si>
  <si>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</si>
  <si>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</si>
  <si>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</si>
  <si>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</si>
  <si>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</si>
  <si>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</si>
  <si>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</si>
  <si>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</si>
  <si>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</si>
  <si>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</si>
  <si>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</si>
  <si>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</si>
  <si>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</si>
  <si>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</si>
  <si>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</si>
  <si>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</si>
  <si>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</si>
  <si>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</si>
  <si>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</si>
  <si>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</si>
  <si>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</si>
  <si>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</si>
  <si>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</si>
  <si>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</si>
  <si>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</si>
  <si>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</si>
  <si>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</si>
  <si>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</si>
  <si>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</si>
  <si>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</si>
  <si>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</si>
  <si>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</si>
  <si>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</si>
  <si>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</si>
  <si>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</si>
  <si>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</si>
  <si>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</si>
  <si>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</si>
  <si>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</si>
  <si>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</si>
  <si>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</si>
  <si>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</si>
  <si>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</si>
  <si>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</si>
  <si>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</si>
  <si>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</si>
  <si>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</si>
  <si>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</si>
  <si>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</si>
  <si>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</si>
  <si>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</si>
  <si>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</si>
  <si>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</si>
  <si>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</si>
  <si>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</si>
  <si>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</si>
  <si>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</si>
  <si>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</si>
  <si>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</si>
  <si>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</si>
  <si>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</si>
  <si>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</si>
  <si>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</si>
  <si>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</si>
  <si>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</si>
  <si>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</si>
  <si>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</si>
  <si>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</si>
  <si>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</si>
  <si>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</si>
  <si>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</si>
  <si>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</si>
  <si>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</si>
  <si>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</si>
  <si>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</si>
  <si>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</si>
  <si>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</si>
  <si>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</si>
  <si>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</si>
  <si>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</si>
  <si>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</si>
  <si>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</si>
  <si>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</si>
  <si>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</si>
  <si>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</si>
  <si>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</si>
  <si>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</si>
  <si>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</si>
  <si>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</si>
  <si>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</si>
  <si>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</si>
  <si>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</si>
  <si>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</si>
  <si>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</si>
  <si>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</si>
  <si>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</si>
  <si>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</si>
  <si>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</si>
  <si>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</si>
  <si>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</si>
  <si>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</si>
  <si>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</si>
  <si>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</si>
  <si>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</si>
  <si>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</si>
  <si>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</si>
  <si>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</si>
  <si>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</si>
  <si>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</si>
  <si>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</si>
  <si>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</si>
  <si>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</si>
  <si>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</si>
  <si>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</si>
  <si>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</si>
  <si>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</si>
  <si>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</si>
  <si>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</si>
  <si>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</si>
  <si>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</si>
  <si>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</si>
  <si>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</si>
  <si>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</si>
  <si>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</si>
  <si>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</si>
  <si>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</si>
  <si>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</si>
  <si>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</si>
  <si>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</si>
  <si>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</si>
  <si>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</si>
  <si>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</si>
  <si>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</si>
  <si>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</si>
  <si>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</si>
  <si>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</si>
  <si>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</si>
  <si>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</si>
  <si>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</si>
  <si>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</si>
  <si>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</si>
  <si>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</si>
  <si>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</si>
  <si>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</si>
  <si>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</si>
  <si>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</si>
  <si>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</si>
  <si>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</si>
  <si>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</si>
  <si>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</si>
  <si>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</si>
  <si>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</si>
  <si>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</si>
  <si>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</si>
  <si>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</si>
  <si>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</si>
  <si>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</si>
  <si>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</si>
  <si>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</si>
  <si>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</si>
  <si>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</si>
  <si>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</si>
  <si>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</si>
  <si>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</si>
  <si>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</si>
  <si>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</si>
  <si>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</si>
  <si>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</si>
  <si>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</si>
  <si>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</si>
  <si>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</si>
  <si>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</si>
  <si>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</si>
  <si>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</si>
  <si>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</si>
  <si>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</si>
  <si>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</si>
  <si>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</si>
  <si>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</si>
  <si>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</si>
  <si>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</si>
  <si>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</si>
  <si>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</si>
  <si>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</si>
  <si>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</si>
  <si>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</si>
  <si>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</si>
  <si>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</si>
  <si>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</si>
  <si>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</si>
  <si>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</si>
  <si>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</si>
  <si>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</si>
  <si>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</si>
  <si>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</si>
  <si>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</si>
  <si>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</si>
  <si>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</si>
  <si>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</si>
  <si>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</si>
  <si>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</si>
  <si>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</si>
  <si>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</si>
  <si>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</si>
  <si>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</si>
  <si>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</si>
  <si>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</si>
  <si>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</si>
  <si>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</si>
  <si>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</si>
  <si>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</si>
  <si>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</si>
  <si>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</si>
  <si>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</si>
  <si>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</si>
  <si>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</si>
  <si>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</si>
  <si>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</si>
  <si>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</si>
  <si>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</si>
  <si>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</si>
  <si>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</si>
  <si>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</si>
  <si>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</si>
  <si>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</si>
  <si>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</si>
  <si>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</si>
  <si>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</si>
  <si>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</si>
  <si>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</si>
  <si>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</si>
  <si>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</si>
  <si>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</si>
  <si>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</si>
  <si>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</si>
  <si>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</si>
  <si>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</si>
  <si>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</si>
  <si>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</si>
  <si>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</si>
  <si>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</si>
  <si>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</si>
  <si>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</si>
  <si>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</si>
  <si>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</si>
  <si>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</si>
  <si>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</si>
  <si>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</si>
  <si>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</si>
  <si>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</si>
  <si>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</si>
  <si>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</si>
  <si>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</si>
  <si>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</si>
  <si>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</si>
  <si>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</si>
  <si>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</si>
  <si>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</si>
  <si>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</si>
  <si>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</si>
  <si>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</si>
  <si>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</si>
  <si>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</si>
  <si>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</si>
  <si>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</si>
  <si>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</si>
  <si>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</si>
  <si>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</si>
  <si>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</si>
  <si>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</si>
  <si>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</si>
  <si>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</si>
  <si>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</si>
  <si>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</si>
  <si>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</si>
  <si>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</si>
  <si>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</si>
  <si>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</si>
  <si>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</si>
  <si>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</si>
  <si>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</si>
  <si>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</si>
  <si>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</si>
  <si>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</si>
  <si>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</si>
  <si>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</si>
  <si>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</si>
  <si>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</si>
  <si>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</si>
  <si>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</si>
  <si>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</si>
  <si>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</si>
  <si>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</si>
  <si>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</si>
  <si>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</si>
  <si>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</si>
  <si>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</si>
  <si>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</si>
  <si>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</si>
  <si>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</si>
  <si>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</si>
  <si>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</si>
  <si>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</si>
  <si>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</si>
  <si>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</si>
  <si>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</si>
  <si>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</si>
  <si>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</si>
  <si>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</si>
  <si>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</si>
  <si>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</si>
  <si>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</si>
  <si>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</si>
  <si>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</si>
  <si>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</si>
  <si>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</si>
  <si>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</si>
  <si>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</si>
  <si>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</si>
  <si>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</si>
  <si>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</si>
  <si>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</si>
  <si>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</si>
  <si>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</si>
  <si>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</si>
  <si>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</si>
  <si>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</si>
  <si>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</si>
  <si>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</si>
  <si>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</si>
  <si>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</si>
  <si>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</si>
  <si>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</si>
  <si>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</si>
  <si>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</si>
  <si>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</si>
  <si>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</si>
  <si>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</si>
  <si>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</si>
  <si>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</si>
  <si>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</si>
  <si>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</si>
  <si>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</si>
  <si>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</si>
  <si>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</si>
  <si>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</si>
  <si>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</si>
  <si>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</si>
  <si>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</si>
  <si>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</si>
  <si>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</si>
  <si>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</si>
  <si>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</si>
  <si>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</si>
  <si>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</si>
  <si>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</si>
  <si>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</si>
  <si>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</si>
  <si>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</si>
  <si>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</si>
  <si>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</si>
  <si>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</si>
  <si>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</si>
  <si>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</si>
  <si>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</si>
  <si>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</si>
  <si>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</si>
  <si>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</si>
  <si>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</si>
  <si>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</si>
  <si>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</si>
  <si>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</si>
  <si>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</si>
  <si>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</si>
  <si>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</si>
  <si>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</si>
  <si>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</si>
  <si>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</si>
  <si>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</si>
  <si>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</si>
  <si>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</si>
  <si>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</si>
  <si>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</si>
  <si>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</si>
  <si>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</si>
  <si>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</si>
  <si>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</si>
  <si>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</si>
  <si>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</si>
  <si>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</si>
  <si>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</si>
  <si>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</si>
  <si>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</si>
  <si>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</si>
  <si>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</si>
  <si>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</si>
  <si>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</si>
  <si>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</si>
  <si>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</si>
  <si>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</si>
  <si>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</si>
  <si>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</si>
  <si>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</si>
  <si>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</si>
  <si>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</si>
  <si>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</si>
  <si>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</si>
  <si>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</si>
  <si>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</si>
  <si>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</si>
  <si>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</si>
  <si>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</si>
  <si>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</si>
  <si>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</si>
  <si>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</si>
  <si>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</si>
  <si>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</si>
  <si>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</si>
  <si>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</si>
  <si>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</si>
  <si>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</si>
  <si>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</si>
  <si>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</si>
  <si>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</si>
  <si>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</si>
  <si>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</si>
  <si>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</si>
  <si>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</si>
  <si>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</si>
  <si>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</si>
  <si>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</si>
  <si>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</si>
  <si>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</si>
  <si>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</si>
  <si>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</si>
  <si>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</si>
  <si>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</si>
  <si>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</si>
  <si>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</si>
  <si>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</si>
  <si>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</si>
  <si>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</si>
  <si>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</si>
  <si>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</si>
  <si>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</si>
  <si>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</si>
  <si>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</si>
  <si>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</si>
  <si>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</si>
  <si>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</si>
  <si>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</si>
  <si>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</si>
  <si>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</si>
  <si>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</si>
  <si>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</si>
  <si>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</si>
  <si>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</si>
  <si>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</si>
  <si>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</si>
  <si>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</si>
  <si>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</si>
  <si>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</si>
  <si>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</si>
  <si>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</si>
  <si>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</si>
  <si>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</si>
  <si>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</si>
  <si>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</si>
  <si>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</si>
  <si>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</si>
  <si>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</si>
  <si>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</si>
  <si>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</si>
  <si>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</si>
  <si>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</si>
  <si>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</si>
  <si>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</si>
  <si>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</si>
  <si>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</si>
  <si>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</si>
  <si>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</si>
  <si>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</si>
  <si>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</si>
  <si>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</si>
  <si>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</si>
  <si>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</si>
  <si>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</si>
  <si>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</si>
  <si>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</si>
  <si>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</si>
  <si>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</si>
  <si>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</si>
  <si>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</si>
  <si>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</si>
  <si>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</si>
  <si>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</si>
  <si>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</si>
  <si>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</si>
  <si>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</si>
  <si>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</si>
  <si>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</si>
  <si>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</si>
  <si>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</si>
  <si>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</si>
  <si>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</si>
  <si>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</si>
  <si>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</si>
  <si>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</si>
  <si>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</si>
  <si>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</si>
  <si>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</si>
  <si>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</si>
  <si>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</si>
  <si>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</si>
  <si>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</si>
  <si>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</si>
  <si>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</si>
  <si>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</si>
  <si>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</si>
  <si>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</si>
  <si>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</si>
  <si>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</si>
  <si>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</si>
  <si>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</si>
  <si>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</si>
  <si>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</si>
  <si>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</si>
  <si>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</si>
  <si>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</si>
  <si>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</si>
  <si>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</si>
  <si>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</si>
  <si>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</si>
  <si>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</si>
  <si>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</si>
  <si>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</si>
  <si>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</si>
  <si>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</si>
  <si>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</si>
  <si>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</si>
  <si>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</si>
  <si>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</si>
  <si>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</si>
  <si>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</si>
  <si>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</si>
  <si>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</si>
  <si>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</si>
  <si>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</si>
  <si>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</si>
  <si>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</si>
  <si>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</si>
  <si>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</si>
  <si>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</si>
  <si>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</si>
  <si>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</si>
  <si>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</si>
  <si>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</si>
  <si>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</si>
  <si>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</si>
  <si>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</si>
  <si>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</si>
  <si>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</si>
  <si>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</si>
  <si>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</si>
  <si>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</si>
  <si>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</si>
  <si>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</si>
  <si>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</si>
  <si>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</si>
  <si>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</si>
  <si>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</si>
  <si>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</si>
  <si>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</si>
  <si>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</si>
  <si>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</si>
  <si>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</si>
  <si>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</si>
  <si>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</si>
  <si>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</si>
  <si>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</si>
  <si>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</si>
  <si>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</si>
  <si>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</si>
  <si>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</si>
  <si>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</si>
  <si>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</si>
  <si>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</si>
  <si>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</si>
  <si>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</si>
  <si>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</si>
  <si>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</si>
  <si>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</si>
  <si>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</si>
  <si>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</si>
  <si>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</si>
  <si>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</si>
  <si>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</si>
  <si>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</si>
  <si>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</si>
  <si>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</si>
  <si>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</si>
  <si>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</si>
  <si>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</si>
  <si>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</si>
  <si>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</si>
  <si>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</si>
  <si>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</si>
  <si>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</si>
  <si>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</si>
  <si>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</si>
  <si>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</si>
  <si>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</si>
  <si>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</si>
  <si>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</si>
  <si>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</si>
  <si>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</si>
  <si>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</si>
  <si>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</si>
  <si>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</si>
  <si>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</si>
  <si>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</si>
  <si>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</si>
  <si>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</si>
  <si>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</si>
  <si>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</si>
  <si>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</si>
  <si>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</si>
  <si>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</si>
  <si>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</si>
  <si>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</si>
  <si>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</si>
  <si>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</si>
  <si>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</si>
  <si>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</si>
  <si>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</si>
  <si>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</si>
  <si>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</si>
  <si>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</si>
  <si>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</si>
  <si>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</si>
  <si>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</si>
  <si>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</si>
  <si>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</si>
  <si>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</si>
  <si>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</si>
  <si>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</si>
  <si>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</si>
  <si>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</si>
  <si>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</si>
  <si>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</si>
  <si>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</si>
  <si>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</si>
  <si>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</si>
  <si>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</si>
  <si>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</si>
  <si>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</si>
  <si>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</si>
  <si>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</si>
  <si>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</si>
  <si>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</si>
  <si>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</si>
  <si>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</si>
  <si>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</si>
  <si>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</si>
  <si>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</si>
  <si>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</si>
  <si>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</si>
  <si>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</si>
  <si>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</si>
  <si>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</si>
  <si>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</si>
  <si>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</si>
  <si>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</si>
  <si>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</si>
  <si>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</si>
  <si>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</si>
  <si>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</si>
  <si>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</si>
  <si>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</si>
  <si>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</si>
  <si>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</si>
  <si>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</si>
  <si>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</si>
  <si>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</si>
  <si>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</si>
  <si>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</si>
  <si>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</si>
  <si>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</si>
  <si>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</si>
  <si>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</si>
  <si>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</si>
  <si>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</si>
  <si>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</si>
  <si>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</si>
  <si>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</si>
  <si>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</si>
  <si>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</si>
  <si>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</si>
  <si>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</si>
  <si>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</si>
  <si>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</si>
  <si>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</si>
  <si>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</si>
  <si>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</si>
  <si>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</si>
  <si>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</si>
  <si>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</si>
  <si>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</si>
  <si>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</si>
  <si>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</si>
  <si>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</si>
  <si>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</si>
  <si>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</si>
  <si>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</si>
  <si>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</si>
  <si>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</si>
  <si>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</si>
  <si>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</si>
  <si>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</si>
  <si>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</si>
  <si>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</si>
  <si>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</si>
  <si>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</si>
  <si>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</si>
  <si>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</si>
  <si>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</si>
  <si>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</si>
  <si>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</si>
  <si>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</si>
  <si>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</si>
  <si>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</si>
  <si>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</si>
  <si>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</si>
  <si>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</si>
  <si>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</si>
  <si>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</si>
  <si>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</si>
  <si>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</si>
  <si>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</si>
  <si>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</si>
  <si>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</si>
  <si>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</si>
  <si>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</si>
  <si>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</si>
  <si>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</si>
  <si>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</si>
  <si>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</si>
  <si>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</si>
  <si>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</si>
  <si>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</si>
  <si>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</si>
  <si>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</si>
  <si>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</si>
  <si>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</si>
  <si>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</si>
  <si>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</si>
  <si>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</si>
  <si>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</si>
  <si>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</si>
  <si>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</si>
  <si>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</si>
  <si>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</si>
  <si>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</si>
  <si>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</si>
  <si>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</si>
  <si>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</si>
  <si>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</si>
  <si>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</si>
  <si>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</si>
  <si>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</si>
  <si>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</si>
  <si>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</si>
  <si>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</si>
  <si>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</si>
  <si>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</si>
  <si>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</si>
  <si>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</si>
  <si>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</si>
  <si>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</si>
  <si>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</si>
  <si>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</si>
  <si>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</si>
  <si>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</si>
  <si>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</si>
  <si>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</si>
  <si>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</si>
  <si>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</si>
  <si>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</si>
  <si>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</si>
  <si>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</si>
  <si>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</si>
  <si>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</si>
  <si>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</si>
  <si>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</si>
  <si>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</si>
  <si>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</si>
  <si>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</si>
  <si>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</si>
  <si>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</si>
  <si>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</si>
  <si>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</si>
  <si>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</si>
  <si>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</si>
  <si>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</si>
  <si>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</si>
  <si>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</si>
  <si>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</si>
  <si>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</si>
  <si>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</si>
  <si>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</si>
  <si>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</si>
  <si>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</si>
  <si>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</si>
  <si>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</si>
  <si>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</si>
  <si>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</si>
  <si>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</si>
  <si>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</si>
  <si>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</si>
  <si>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</si>
  <si>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</si>
  <si>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</si>
  <si>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</si>
  <si>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</si>
  <si>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</si>
  <si>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</si>
  <si>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</si>
  <si>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</si>
  <si>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</si>
  <si>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</si>
  <si>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</si>
  <si>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</si>
  <si>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</si>
  <si>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</si>
  <si>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</si>
  <si>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</si>
  <si>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</si>
  <si>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</si>
  <si>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</si>
  <si>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</si>
  <si>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</si>
  <si>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</si>
  <si>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</si>
  <si>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</si>
  <si>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</si>
  <si>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</si>
  <si>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</si>
  <si>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</si>
  <si>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</si>
  <si>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</si>
  <si>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</si>
  <si>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</si>
  <si>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</si>
  <si>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</si>
  <si>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</si>
  <si>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</si>
  <si>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</si>
  <si>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</si>
  <si>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</si>
  <si>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</si>
  <si>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</si>
  <si>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</si>
  <si>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</si>
  <si>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</si>
  <si>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</si>
  <si>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</si>
  <si>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</si>
  <si>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</si>
  <si>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</si>
  <si>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</si>
  <si>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</si>
  <si>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</si>
  <si>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</si>
  <si>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</si>
  <si>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</si>
  <si>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</si>
  <si>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</si>
  <si>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</si>
  <si>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</si>
  <si>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</si>
  <si>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</si>
  <si>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</si>
  <si>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</si>
  <si>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</si>
  <si>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</si>
  <si>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</si>
  <si>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</si>
  <si>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</si>
  <si>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</si>
  <si>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</si>
  <si>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</si>
  <si>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</si>
  <si>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</si>
  <si>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</si>
  <si>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</si>
  <si>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</si>
  <si>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</si>
  <si>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</si>
  <si>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</si>
  <si>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</si>
  <si>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</si>
  <si>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</si>
  <si>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</si>
  <si>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</si>
  <si>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</si>
  <si>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</si>
  <si>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</si>
  <si>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</si>
  <si>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</si>
  <si>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</si>
  <si>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</si>
  <si>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</si>
  <si>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</si>
  <si>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</si>
  <si>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</si>
  <si>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</si>
  <si>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</si>
  <si>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</si>
  <si>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</si>
  <si>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</si>
  <si>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</si>
  <si>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</si>
  <si>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</si>
  <si>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</si>
  <si>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</si>
  <si>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</si>
  <si>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</si>
  <si>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</si>
  <si>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</si>
  <si>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</si>
  <si>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</si>
  <si>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</si>
  <si>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</si>
  <si>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</si>
  <si>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</si>
  <si>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</si>
  <si>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</si>
  <si>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</si>
  <si>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</si>
  <si>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</si>
  <si>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</si>
  <si>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</si>
  <si>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</si>
  <si>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</si>
  <si>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</si>
  <si>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</si>
  <si>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</si>
  <si>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</si>
  <si>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</si>
  <si>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</si>
  <si>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</si>
  <si>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</si>
  <si>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</si>
  <si>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</si>
  <si>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</si>
  <si>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</si>
  <si>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</si>
  <si>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</si>
  <si>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</si>
  <si>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</si>
  <si>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</si>
  <si>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</si>
  <si>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</si>
  <si>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</si>
  <si>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</si>
  <si>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</si>
  <si>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</si>
  <si>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</si>
  <si>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</si>
  <si>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</si>
  <si>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</si>
  <si>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</si>
  <si>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</si>
  <si>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</si>
  <si>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</si>
  <si>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</si>
  <si>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</si>
  <si>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</si>
  <si>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</si>
  <si>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</si>
  <si>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</si>
  <si>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</si>
  <si>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</si>
  <si>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</si>
  <si>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</si>
  <si>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</si>
  <si>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</si>
  <si>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</si>
  <si>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</si>
  <si>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</si>
  <si>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</si>
  <si>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</si>
  <si>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</si>
  <si>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</si>
  <si>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</si>
  <si>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</si>
  <si>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</si>
  <si>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</si>
  <si>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</si>
  <si>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</si>
  <si>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</si>
  <si>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</si>
  <si>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</si>
  <si>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</si>
  <si>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</si>
  <si>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</si>
  <si>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</si>
  <si>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</si>
  <si>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</si>
  <si>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</si>
  <si>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</si>
  <si>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</si>
  <si>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</si>
  <si>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</si>
  <si>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</si>
  <si>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</si>
  <si>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</si>
  <si>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</si>
  <si>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</si>
  <si>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</si>
  <si>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</si>
  <si>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</si>
  <si>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</si>
  <si>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</si>
  <si>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</si>
  <si>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</si>
  <si>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</si>
  <si>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</si>
  <si>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</si>
  <si>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</si>
  <si>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</si>
  <si>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</si>
  <si>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</si>
  <si>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</si>
  <si>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</si>
  <si>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</si>
  <si>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</si>
  <si>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</si>
  <si>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</si>
  <si>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</si>
  <si>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</si>
  <si>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</si>
  <si>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</si>
  <si>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</si>
  <si>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</si>
  <si>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</si>
  <si>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</si>
  <si>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</si>
  <si>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</si>
  <si>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</si>
  <si>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</si>
  <si>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</si>
  <si>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</si>
  <si>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</si>
  <si>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</si>
  <si>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</si>
  <si>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</si>
  <si>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</si>
  <si>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</si>
  <si>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</si>
  <si>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</si>
  <si>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</si>
  <si>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</si>
  <si>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</si>
  <si>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</si>
  <si>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</si>
  <si>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</si>
  <si>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</si>
  <si>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</si>
  <si>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</si>
  <si>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</si>
  <si>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</si>
  <si>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</si>
  <si>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</si>
  <si>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</si>
  <si>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</si>
  <si>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</si>
  <si>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</si>
  <si>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</si>
  <si>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</si>
  <si>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</si>
  <si>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</si>
  <si>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</si>
  <si>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</si>
  <si>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</si>
  <si>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</si>
  <si>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</si>
  <si>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</si>
  <si>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</si>
  <si>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</si>
  <si>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</si>
  <si>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</si>
  <si>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</si>
  <si>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</si>
  <si>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</si>
  <si>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</si>
  <si>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</si>
  <si>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</si>
  <si>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</si>
  <si>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</si>
  <si>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</si>
  <si>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</si>
  <si>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</si>
  <si>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</si>
  <si>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</si>
  <si>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</si>
  <si>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</si>
  <si>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</si>
  <si>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</si>
  <si>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</si>
  <si>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</si>
  <si>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</si>
  <si>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</si>
  <si>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</si>
  <si>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</si>
  <si>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</si>
  <si>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</si>
  <si>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</si>
  <si>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</si>
  <si>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</si>
  <si>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</si>
  <si>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</si>
  <si>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</si>
  <si>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</si>
  <si>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</si>
  <si>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</si>
  <si>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</si>
  <si>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</si>
  <si>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</si>
  <si>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</si>
  <si>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</si>
  <si>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</si>
  <si>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</si>
  <si>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</si>
  <si>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</si>
  <si>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</si>
  <si>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</si>
  <si>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</si>
  <si>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</si>
  <si>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</si>
  <si>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</si>
  <si>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</si>
  <si>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</si>
  <si>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</si>
  <si>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</si>
  <si>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</si>
  <si>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</si>
  <si>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</si>
  <si>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</si>
  <si>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</si>
  <si>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</si>
  <si>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</si>
  <si>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</si>
  <si>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</si>
  <si>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</si>
  <si>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</si>
  <si>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</si>
  <si>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</si>
  <si>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</si>
  <si>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</si>
  <si>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</si>
  <si>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</si>
  <si>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</si>
  <si>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</si>
  <si>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</si>
  <si>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</si>
  <si>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</si>
  <si>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</si>
  <si>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</si>
  <si>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</si>
  <si>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</si>
  <si>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</si>
  <si>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</si>
  <si>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</si>
  <si>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</si>
  <si>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</si>
  <si>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</si>
  <si>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</si>
  <si>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</si>
  <si>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</si>
  <si>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</si>
  <si>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</si>
  <si>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</si>
  <si>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</si>
  <si>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</si>
  <si>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</si>
  <si>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</si>
  <si>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</si>
  <si>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</si>
  <si>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</si>
  <si>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</si>
  <si>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</si>
  <si>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</si>
  <si>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</si>
  <si>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</si>
  <si>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</si>
  <si>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</si>
  <si>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</si>
  <si>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</si>
  <si>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</si>
  <si>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</si>
  <si>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</si>
  <si>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</si>
  <si>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</si>
  <si>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</si>
  <si>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</si>
  <si>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</si>
  <si>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</si>
  <si>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</si>
  <si>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</si>
  <si>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</si>
  <si>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</si>
  <si>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</si>
  <si>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</si>
  <si>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</si>
  <si>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</si>
  <si>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</si>
  <si>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</si>
  <si>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</si>
  <si>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</si>
  <si>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</si>
  <si>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</si>
  <si>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</si>
  <si>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</si>
  <si>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</si>
  <si>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</si>
  <si>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</si>
  <si>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</si>
  <si>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</si>
  <si>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</si>
  <si>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</si>
  <si>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</si>
  <si>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</si>
  <si>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</si>
  <si>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</si>
  <si>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</si>
  <si>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</si>
  <si>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</si>
  <si>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</si>
  <si>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</si>
  <si>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</si>
  <si>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</si>
  <si>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</si>
  <si>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</si>
  <si>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</si>
  <si>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</si>
  <si>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</si>
  <si>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</si>
  <si>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</si>
  <si>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</si>
  <si>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</si>
  <si>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</si>
  <si>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</si>
  <si>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</si>
  <si>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</si>
  <si>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</si>
  <si>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</si>
  <si>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</si>
  <si>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</si>
  <si>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</si>
  <si>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</si>
  <si>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</si>
  <si>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</si>
  <si>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</si>
  <si>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</si>
  <si>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</si>
  <si>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</si>
  <si>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</si>
  <si>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</si>
  <si>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</si>
  <si>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</si>
  <si>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</si>
  <si>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</si>
  <si>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</si>
  <si>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</si>
  <si>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</si>
  <si>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</si>
  <si>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</si>
  <si>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</si>
  <si>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</si>
  <si>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</si>
  <si>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</si>
  <si>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</si>
  <si>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</si>
  <si>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</si>
  <si>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</si>
  <si>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</si>
  <si>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</si>
  <si>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</si>
  <si>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</si>
  <si>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</si>
  <si>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</si>
  <si>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</si>
  <si>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</si>
  <si>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</si>
  <si>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</si>
  <si>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</si>
  <si>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</si>
  <si>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</si>
  <si>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</si>
  <si>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</si>
  <si>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</si>
  <si>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</si>
  <si>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</si>
  <si>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</si>
  <si>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</si>
  <si>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</si>
  <si>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</si>
  <si>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</si>
  <si>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</si>
  <si>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</si>
  <si>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</si>
  <si>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</si>
  <si>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</si>
  <si>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</si>
  <si>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</si>
  <si>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</si>
  <si>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</si>
  <si>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</si>
  <si>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</si>
  <si>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</si>
  <si>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</si>
  <si>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</si>
  <si>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</si>
  <si>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</si>
  <si>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</si>
  <si>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</si>
  <si>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</si>
  <si>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</si>
  <si>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</si>
  <si>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</si>
  <si>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</si>
  <si>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</si>
  <si>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</si>
  <si>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</si>
  <si>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</si>
  <si>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</si>
  <si>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</si>
  <si>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</si>
  <si>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</si>
  <si>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</si>
  <si>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</si>
  <si>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</si>
  <si>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</si>
  <si>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</si>
  <si>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</si>
  <si>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</si>
  <si>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</si>
  <si>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</si>
  <si>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</si>
  <si>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</si>
  <si>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</si>
  <si>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</si>
  <si>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</si>
  <si>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</si>
  <si>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</si>
  <si>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</si>
  <si>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</si>
  <si>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</si>
  <si>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</si>
  <si>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</si>
  <si>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</si>
  <si>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</si>
  <si>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</si>
  <si>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</si>
  <si>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</si>
  <si>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</si>
  <si>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</si>
  <si>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</si>
  <si>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</si>
  <si>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</si>
  <si>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</si>
  <si>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</si>
  <si>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</si>
  <si>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</si>
  <si>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</si>
  <si>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</si>
  <si>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</si>
  <si>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</si>
  <si>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</si>
  <si>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</si>
  <si>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</si>
  <si>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</si>
  <si>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</si>
  <si>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</si>
  <si>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</si>
  <si>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</si>
  <si>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</si>
  <si>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</si>
  <si>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</si>
  <si>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</si>
  <si>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</si>
  <si>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</si>
  <si>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</si>
  <si>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</si>
  <si>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</si>
  <si>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</si>
  <si>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</si>
  <si>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</si>
  <si>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</si>
  <si>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</si>
  <si>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</si>
  <si>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</si>
  <si>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</si>
  <si>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</si>
  <si>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</si>
  <si>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</si>
  <si>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</si>
  <si>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</si>
  <si>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</si>
  <si>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</si>
  <si>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</si>
  <si>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</si>
  <si>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</si>
  <si>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</si>
  <si>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</si>
  <si>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</si>
  <si>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</si>
  <si>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</si>
  <si>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</si>
  <si>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</si>
  <si>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</si>
  <si>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</si>
  <si>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</si>
  <si>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</si>
  <si>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</si>
  <si>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</si>
  <si>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</si>
  <si>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</si>
  <si>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</si>
  <si>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</si>
  <si>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</si>
  <si>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</si>
  <si>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</si>
  <si>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</si>
  <si>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</si>
  <si>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</si>
  <si>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</si>
  <si>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</si>
  <si>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</si>
  <si>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</si>
  <si>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</si>
  <si>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</si>
  <si>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</si>
  <si>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</si>
  <si>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</si>
  <si>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</si>
  <si>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</si>
  <si>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</si>
  <si>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</si>
  <si>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</si>
  <si>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</si>
  <si>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</si>
  <si>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</si>
  <si>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</si>
  <si>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</si>
  <si>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</si>
  <si>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</si>
  <si>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</si>
  <si>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</si>
  <si>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</si>
  <si>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</si>
  <si>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</si>
  <si>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</si>
  <si>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</si>
  <si>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</si>
  <si>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</si>
  <si>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</si>
  <si>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</si>
  <si>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</si>
  <si>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</si>
  <si>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</si>
  <si>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</si>
  <si>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</si>
  <si>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</si>
  <si>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</si>
  <si>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</si>
  <si>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</si>
  <si>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</si>
  <si>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</si>
  <si>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</si>
  <si>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</si>
  <si>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</si>
  <si>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</si>
  <si>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</si>
  <si>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</si>
  <si>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</si>
  <si>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</si>
  <si>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</si>
  <si>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</si>
  <si>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</si>
  <si>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</si>
  <si>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</si>
  <si>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</si>
  <si>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</si>
  <si>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</si>
  <si>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</si>
  <si>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</si>
  <si>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</si>
  <si>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</si>
  <si>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</si>
  <si>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</si>
  <si>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</si>
  <si>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</si>
  <si>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</si>
  <si>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</si>
  <si>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</si>
  <si>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</si>
  <si>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</si>
  <si>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</si>
  <si>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</si>
  <si>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</si>
  <si>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</si>
  <si>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</si>
  <si>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</si>
  <si>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</si>
  <si>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</si>
  <si>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</si>
  <si>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</si>
  <si>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</si>
  <si>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</si>
  <si>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</si>
  <si>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</si>
  <si>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</si>
  <si>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</si>
  <si>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</si>
  <si>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</si>
  <si>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</si>
  <si>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</si>
  <si>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</si>
  <si>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</si>
  <si>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</si>
  <si>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</si>
  <si>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</si>
  <si>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</si>
  <si>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</si>
  <si>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</si>
  <si>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</si>
  <si>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</si>
  <si>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</si>
  <si>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</si>
  <si>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</si>
  <si>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</si>
  <si>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</si>
  <si>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</si>
  <si>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</si>
  <si>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</si>
  <si>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</si>
  <si>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</si>
  <si>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</si>
  <si>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</si>
  <si>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</si>
  <si>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</si>
  <si>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</si>
  <si>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</si>
  <si>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</si>
  <si>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</si>
  <si>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</si>
  <si>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</si>
  <si>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</si>
  <si>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</si>
  <si>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</si>
  <si>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</si>
  <si>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</si>
  <si>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</si>
  <si>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</si>
  <si>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</si>
  <si>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</si>
  <si>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</si>
  <si>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</si>
  <si>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</si>
  <si>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</si>
  <si>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</si>
  <si>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</si>
  <si>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</si>
  <si>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</si>
  <si>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</si>
  <si>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</si>
  <si>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</si>
  <si>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</si>
  <si>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</si>
  <si>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</si>
  <si>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</si>
  <si>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</si>
  <si>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</si>
  <si>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</si>
  <si>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</si>
  <si>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</si>
  <si>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</si>
  <si>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</si>
  <si>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</si>
  <si>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</si>
  <si>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</si>
  <si>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</si>
  <si>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</si>
  <si>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</si>
  <si>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</si>
  <si>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</si>
  <si>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</si>
  <si>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</si>
  <si>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</si>
  <si>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</si>
  <si>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</si>
  <si>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</si>
  <si>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</si>
  <si>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</si>
  <si>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</si>
  <si>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</si>
  <si>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</si>
  <si>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</si>
  <si>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</si>
  <si>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</si>
  <si>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</si>
  <si>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</si>
  <si>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</si>
  <si>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</si>
  <si>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</si>
  <si>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</si>
  <si>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</si>
  <si>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</si>
  <si>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</si>
  <si>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</si>
  <si>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</si>
  <si>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</si>
  <si>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</si>
  <si>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</si>
  <si>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</si>
  <si>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</si>
  <si>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</si>
  <si>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</si>
  <si>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</si>
  <si>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</si>
  <si>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</si>
  <si>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</si>
  <si>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</si>
  <si>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</si>
  <si>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</si>
  <si>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</si>
  <si>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</si>
  <si>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</si>
  <si>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</si>
  <si>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</si>
  <si>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</si>
  <si>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</si>
  <si>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</si>
  <si>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</si>
  <si>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</si>
  <si>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</si>
  <si>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</si>
  <si>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</si>
  <si>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</si>
  <si>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</si>
  <si>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</si>
  <si>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</si>
  <si>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</si>
  <si>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</si>
  <si>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</si>
  <si>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</si>
  <si>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</si>
  <si>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</si>
  <si>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</si>
  <si>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</si>
  <si>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</si>
  <si>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</si>
  <si>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</si>
  <si>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</si>
  <si>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</si>
  <si>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</si>
  <si>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</si>
  <si>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</si>
  <si>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</si>
  <si>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</si>
  <si>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</si>
  <si>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</si>
  <si>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</si>
  <si>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</si>
  <si>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</si>
  <si>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</si>
  <si>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</si>
  <si>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</si>
  <si>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</si>
  <si>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</si>
  <si>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</si>
  <si>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</si>
  <si>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</si>
  <si>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</si>
  <si>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</si>
  <si>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</si>
  <si>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</si>
  <si>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</si>
  <si>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</si>
  <si>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</si>
  <si>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</si>
  <si>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</si>
  <si>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</si>
  <si>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</si>
  <si>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</si>
  <si>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</si>
  <si>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</si>
  <si>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</si>
  <si>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</si>
  <si>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</si>
  <si>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</si>
  <si>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</si>
  <si>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</si>
  <si>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</si>
  <si>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</si>
  <si>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</si>
  <si>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</si>
  <si>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</si>
  <si>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</si>
  <si>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</si>
  <si>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</si>
  <si>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</si>
  <si>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</si>
  <si>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</si>
  <si>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</si>
  <si>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</si>
  <si>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</si>
  <si>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</si>
  <si>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</si>
  <si>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</si>
  <si>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</si>
  <si>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</si>
  <si>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</si>
  <si>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</si>
  <si>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</si>
  <si>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</si>
  <si>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</si>
  <si>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</si>
  <si>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</si>
  <si>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</si>
  <si>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</si>
  <si>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</si>
  <si>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</si>
  <si>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</si>
  <si>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</si>
  <si>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</si>
  <si>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</si>
  <si>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</si>
  <si>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</si>
  <si>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</si>
  <si>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</si>
  <si>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</si>
  <si>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</si>
  <si>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</si>
  <si>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</si>
  <si>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</si>
  <si>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</si>
  <si>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</si>
  <si>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</si>
  <si>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</si>
  <si>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</si>
  <si>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</si>
  <si>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</si>
  <si>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</si>
  <si>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</si>
  <si>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</si>
  <si>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</si>
  <si>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</si>
  <si>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</si>
  <si>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</si>
  <si>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</si>
  <si>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</si>
  <si>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</si>
  <si>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</si>
  <si>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</si>
  <si>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</si>
  <si>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</si>
  <si>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</si>
  <si>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</si>
  <si>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</si>
  <si>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</si>
  <si>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</si>
  <si>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</si>
  <si>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</si>
  <si>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</si>
  <si>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</si>
  <si>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</si>
  <si>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</si>
  <si>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</si>
  <si>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</si>
  <si>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</si>
  <si>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</si>
  <si>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</si>
  <si>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</si>
  <si>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</si>
  <si>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</si>
  <si>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</si>
  <si>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</si>
  <si>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</si>
  <si>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</si>
  <si>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</si>
  <si>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</si>
  <si>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</si>
  <si>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</si>
  <si>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</si>
  <si>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</si>
  <si>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</si>
  <si>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</si>
  <si>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</si>
  <si>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</si>
  <si>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</si>
  <si>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</si>
  <si>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</si>
  <si>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</si>
  <si>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</si>
  <si>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</si>
  <si>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</si>
  <si>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</si>
  <si>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</si>
  <si>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</si>
  <si>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</si>
  <si>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</si>
  <si>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</si>
  <si>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</si>
  <si>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</si>
  <si>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</si>
  <si>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</si>
  <si>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</si>
  <si>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</si>
  <si>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</si>
  <si>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</si>
  <si>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</si>
  <si>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</si>
  <si>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</si>
  <si>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</si>
  <si>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</si>
  <si>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</si>
  <si>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</si>
  <si>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</si>
  <si>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</si>
  <si>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</si>
  <si>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</si>
  <si>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</si>
  <si>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</si>
  <si>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</si>
  <si>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</si>
  <si>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</si>
  <si>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</si>
  <si>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</si>
  <si>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</si>
  <si>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</si>
  <si>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</si>
  <si>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</si>
  <si>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</si>
  <si>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</si>
  <si>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</si>
  <si>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</si>
  <si>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</si>
  <si>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</si>
  <si>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</si>
  <si>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</si>
  <si>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</si>
  <si>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</si>
  <si>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</si>
  <si>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</si>
  <si>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</si>
  <si>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</si>
  <si>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</si>
  <si>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</si>
  <si>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</si>
  <si>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</si>
  <si>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</si>
  <si>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</si>
  <si>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</si>
  <si>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</si>
  <si>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</si>
  <si>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</si>
  <si>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</si>
  <si>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</si>
  <si>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</si>
  <si>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</si>
  <si>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</si>
  <si>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</si>
  <si>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</si>
  <si>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</si>
  <si>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</si>
  <si>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</si>
  <si>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</si>
  <si>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</si>
  <si>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</si>
  <si>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</si>
  <si>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</si>
  <si>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</si>
  <si>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</si>
  <si>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</si>
  <si>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</si>
  <si>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</si>
  <si>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</si>
  <si>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</si>
  <si>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</si>
  <si>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</si>
  <si>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</si>
  <si>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</si>
  <si>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</si>
  <si>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</si>
  <si>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</si>
  <si>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</si>
  <si>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</si>
  <si>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</si>
  <si>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</si>
  <si>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</si>
  <si>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</si>
  <si>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</si>
  <si>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</si>
  <si>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</si>
  <si>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</si>
  <si>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</si>
  <si>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</si>
  <si>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</si>
  <si>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</si>
  <si>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</si>
  <si>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</si>
  <si>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</si>
  <si>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</si>
  <si>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</si>
  <si>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</si>
  <si>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</si>
  <si>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</si>
  <si>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</si>
  <si>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</si>
  <si>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</si>
  <si>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</si>
  <si>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</si>
  <si>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</si>
  <si>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</si>
  <si>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</si>
  <si>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</si>
  <si>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</si>
  <si>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</si>
  <si>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</si>
  <si>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</si>
  <si>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</si>
  <si>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</si>
  <si>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</si>
  <si>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</si>
  <si>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</si>
  <si>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</si>
  <si>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</si>
  <si>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</si>
  <si>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</si>
  <si>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</si>
  <si>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</si>
  <si>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</si>
  <si>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</si>
  <si>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</si>
  <si>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</si>
  <si>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</si>
  <si>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</si>
  <si>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</si>
  <si>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</si>
  <si>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</si>
  <si>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</si>
  <si>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</si>
  <si>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</si>
  <si>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</si>
  <si>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</si>
  <si>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</si>
  <si>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</si>
  <si>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</si>
  <si>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</si>
  <si>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</si>
  <si>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</si>
  <si>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</si>
  <si>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</si>
  <si>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</si>
  <si>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</si>
  <si>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</si>
  <si>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</si>
  <si>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</si>
  <si>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</si>
  <si>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</si>
  <si>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</si>
  <si>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</si>
  <si>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</si>
  <si>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</si>
  <si>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</si>
  <si>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</si>
  <si>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</si>
  <si>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</si>
  <si>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</si>
  <si>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</si>
  <si>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</si>
  <si>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</si>
  <si>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</si>
  <si>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</si>
  <si>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</si>
  <si>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</si>
  <si>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</si>
  <si>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</si>
  <si>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</si>
  <si>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</si>
  <si>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</si>
  <si>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</si>
  <si>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</si>
  <si>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</si>
  <si>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</si>
  <si>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</si>
  <si>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</si>
  <si>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</si>
  <si>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</si>
  <si>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</si>
  <si>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</si>
  <si>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</si>
  <si>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</si>
  <si>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</si>
  <si>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</si>
  <si>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</si>
  <si>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</si>
  <si>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</si>
  <si>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</si>
  <si>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</si>
  <si>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</si>
  <si>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</si>
  <si>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</si>
  <si>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</si>
  <si>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</si>
  <si>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</si>
  <si>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</si>
  <si>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</si>
  <si>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</si>
  <si>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</si>
  <si>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</si>
  <si>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</si>
  <si>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</si>
  <si>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</si>
  <si>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</si>
  <si>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</si>
  <si>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</si>
  <si>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</si>
  <si>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</si>
  <si>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</si>
  <si>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</si>
  <si>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</si>
  <si>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</si>
  <si>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</si>
  <si>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</si>
  <si>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</si>
  <si>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</si>
  <si>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</si>
  <si>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</si>
  <si>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</si>
  <si>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</si>
  <si>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</si>
  <si>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</si>
  <si>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</si>
  <si>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</si>
  <si>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</si>
  <si>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</si>
  <si>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</si>
  <si>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</si>
  <si>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</si>
  <si>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</si>
  <si>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</si>
  <si>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</si>
  <si>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</si>
  <si>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</si>
  <si>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</si>
  <si>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</si>
  <si>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</si>
  <si>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</si>
  <si>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</si>
  <si>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</si>
  <si>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</si>
  <si>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</si>
  <si>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</si>
  <si>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</si>
  <si>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</si>
  <si>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</si>
  <si>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</si>
  <si>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</si>
  <si>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</si>
  <si>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</si>
  <si>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</si>
  <si>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</si>
  <si>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</si>
  <si>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</si>
  <si>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</si>
  <si>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</si>
  <si>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</si>
  <si>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</si>
  <si>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</si>
  <si>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</si>
  <si>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</si>
  <si>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</si>
  <si>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</si>
  <si>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</si>
  <si>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</si>
  <si>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</si>
  <si>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</si>
  <si>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</si>
  <si>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</si>
  <si>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</si>
  <si>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</si>
  <si>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</si>
  <si>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</si>
  <si>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</si>
  <si>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</si>
  <si>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</si>
  <si>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</si>
  <si>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</si>
  <si>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</si>
  <si>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</si>
  <si>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</si>
  <si>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</si>
  <si>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</si>
  <si>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</si>
  <si>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</si>
  <si>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</si>
  <si>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</si>
  <si>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</si>
  <si>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</si>
  <si>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</si>
  <si>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</si>
  <si>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</si>
  <si>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</si>
  <si>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</si>
  <si>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</si>
  <si>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</si>
  <si>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</si>
  <si>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</si>
  <si>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</si>
  <si>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</si>
  <si>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</si>
  <si>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</si>
  <si>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</si>
  <si>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</si>
  <si>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</si>
  <si>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</si>
  <si>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</si>
  <si>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</si>
  <si>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</si>
  <si>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</si>
  <si>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</si>
  <si>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</si>
  <si>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</si>
  <si>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</si>
  <si>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</si>
  <si>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</si>
  <si>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</si>
  <si>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</si>
  <si>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</si>
  <si>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</si>
  <si>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</si>
  <si>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</si>
  <si>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</si>
  <si>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</si>
  <si>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</si>
  <si>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</si>
  <si>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</si>
  <si>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</si>
  <si>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</si>
  <si>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</si>
  <si>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</si>
  <si>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</si>
  <si>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</si>
  <si>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</si>
  <si>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</si>
  <si>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</si>
  <si>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</si>
  <si>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</si>
  <si>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</si>
  <si>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</si>
  <si>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</si>
  <si>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</si>
  <si>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</si>
  <si>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</si>
  <si>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</si>
  <si>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</si>
  <si>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</si>
  <si>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</si>
  <si>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</si>
  <si>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</si>
  <si>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</si>
  <si>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</si>
  <si>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</si>
  <si>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</si>
  <si>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</si>
  <si>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</si>
  <si>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</si>
  <si>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</si>
  <si>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</si>
  <si>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</si>
  <si>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</si>
  <si>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</si>
  <si>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</si>
  <si>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</si>
  <si>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</si>
  <si>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</si>
  <si>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</si>
  <si>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</si>
  <si>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</si>
  <si>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</si>
  <si>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</si>
  <si>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</si>
  <si>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</si>
  <si>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</si>
  <si>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</si>
  <si>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</si>
  <si>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</si>
  <si>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</si>
  <si>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</si>
  <si>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</si>
  <si>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</si>
  <si>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</si>
  <si>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</si>
  <si>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</si>
  <si>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</si>
  <si>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</si>
  <si>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</si>
  <si>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</si>
  <si>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</si>
  <si>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</si>
  <si>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</si>
  <si>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</si>
  <si>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</si>
  <si>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</si>
  <si>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</si>
  <si>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</si>
  <si>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</si>
  <si>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</si>
  <si>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</si>
  <si>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</si>
  <si>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</si>
  <si>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</si>
  <si>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</si>
  <si>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</si>
  <si>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</si>
  <si>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</si>
  <si>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</si>
  <si>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</si>
  <si>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</si>
  <si>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</si>
  <si>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</si>
  <si>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</si>
  <si>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</si>
  <si>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</si>
  <si>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</si>
  <si>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</si>
  <si>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</si>
  <si>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</si>
  <si>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</si>
  <si>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</si>
  <si>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</si>
  <si>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</si>
  <si>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</si>
  <si>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</si>
  <si>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</si>
  <si>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</si>
  <si>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</si>
  <si>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</si>
  <si>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</si>
  <si>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</si>
  <si>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</si>
  <si>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</si>
  <si>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</si>
  <si>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</si>
  <si>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</si>
  <si>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</si>
  <si>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</si>
  <si>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</si>
  <si>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</si>
  <si>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</si>
  <si>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</si>
  <si>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</si>
  <si>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</si>
  <si>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</si>
  <si>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</si>
  <si>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</si>
  <si>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</si>
  <si>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</si>
  <si>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</si>
  <si>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</si>
  <si>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</si>
  <si>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</si>
  <si>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</si>
  <si>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</si>
  <si>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</si>
  <si>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</si>
  <si>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</si>
  <si>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</si>
  <si>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</si>
  <si>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</si>
  <si>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</si>
  <si>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</si>
  <si>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</si>
  <si>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</si>
  <si>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</si>
  <si>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</si>
  <si>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</si>
  <si>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</si>
  <si>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</si>
  <si>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</si>
  <si>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</si>
  <si>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</si>
  <si>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</si>
  <si>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</si>
  <si>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</si>
  <si>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</si>
  <si>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</si>
  <si>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</si>
  <si>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</si>
  <si>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</si>
  <si>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</si>
  <si>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</si>
  <si>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</si>
  <si>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</si>
  <si>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</si>
  <si>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</si>
  <si>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</si>
  <si>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</si>
  <si>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</si>
  <si>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</si>
  <si>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</si>
  <si>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</si>
  <si>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</si>
  <si>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</si>
  <si>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</si>
  <si>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</si>
  <si>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</si>
  <si>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</si>
  <si>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</si>
  <si>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</si>
  <si>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</si>
  <si>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</si>
  <si>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</si>
  <si>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</si>
  <si>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</si>
  <si>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</si>
  <si>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</si>
  <si>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</si>
  <si>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</si>
  <si>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</si>
  <si>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</si>
  <si>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</si>
  <si>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</si>
  <si>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</si>
  <si>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</si>
  <si>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</si>
  <si>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</si>
  <si>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</si>
  <si>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</si>
  <si>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</si>
  <si>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</si>
  <si>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</si>
  <si>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</si>
  <si>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</si>
  <si>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</si>
  <si>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</si>
  <si>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</si>
  <si>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</si>
  <si>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</si>
  <si>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</si>
  <si>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</si>
  <si>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</si>
  <si>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</si>
  <si>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</si>
  <si>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</si>
  <si>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</si>
  <si>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</si>
  <si>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</si>
  <si>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</si>
  <si>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</si>
  <si>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</si>
  <si>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</si>
  <si>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</si>
  <si>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</si>
  <si>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</si>
  <si>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</si>
  <si>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</si>
  <si>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</si>
  <si>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</si>
  <si>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</si>
  <si>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</si>
  <si>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</si>
  <si>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</si>
  <si>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</si>
  <si>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</si>
  <si>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</si>
  <si>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</si>
  <si>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</si>
  <si>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</si>
  <si>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</si>
  <si>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</si>
  <si>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</si>
  <si>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</si>
  <si>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</si>
  <si>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</si>
  <si>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</si>
  <si>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</si>
  <si>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</si>
  <si>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</si>
  <si>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</si>
  <si>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</si>
  <si>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</si>
  <si>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</si>
  <si>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</si>
  <si>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</si>
  <si>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</si>
  <si>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</si>
  <si>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</si>
  <si>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</si>
  <si>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</si>
  <si>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</si>
  <si>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</si>
  <si>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</si>
  <si>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</si>
  <si>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</si>
  <si>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</si>
  <si>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</si>
  <si>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</si>
  <si>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</si>
  <si>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</si>
  <si>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</si>
  <si>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</si>
  <si>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</si>
  <si>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</si>
  <si>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</si>
  <si>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</si>
  <si>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</si>
  <si>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</si>
  <si>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</si>
  <si>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</si>
  <si>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</si>
  <si>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</si>
  <si>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</si>
  <si>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</si>
  <si>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</si>
  <si>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</si>
  <si>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</si>
  <si>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</si>
  <si>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</si>
  <si>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</si>
  <si>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</si>
  <si>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</si>
  <si>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</si>
  <si>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</si>
  <si>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</si>
  <si>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</si>
  <si>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</si>
  <si>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</si>
  <si>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</si>
  <si>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</si>
  <si>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</si>
  <si>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</si>
  <si>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</si>
  <si>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</si>
  <si>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</si>
  <si>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</si>
  <si>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</si>
  <si>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</si>
  <si>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</si>
  <si>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</si>
  <si>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</si>
  <si>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</si>
  <si>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</si>
  <si>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</si>
  <si>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</si>
  <si>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</si>
  <si>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</si>
  <si>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</si>
  <si>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</si>
  <si>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</si>
  <si>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</si>
  <si>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</si>
  <si>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</si>
  <si>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</si>
  <si>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</si>
  <si>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</si>
  <si>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</si>
  <si>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</si>
  <si>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</si>
  <si>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</si>
  <si>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</si>
  <si>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</si>
  <si>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</si>
  <si>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</si>
  <si>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</si>
  <si>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</si>
  <si>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</si>
  <si>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</si>
  <si>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</si>
  <si>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</si>
  <si>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</si>
  <si>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</si>
  <si>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</si>
  <si>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</si>
  <si>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</si>
  <si>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</si>
  <si>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</si>
  <si>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</si>
  <si>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</si>
  <si>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</si>
  <si>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</si>
  <si>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</si>
  <si>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</si>
  <si>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</si>
  <si>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</si>
  <si>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</si>
  <si>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</si>
  <si>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</si>
  <si>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</si>
  <si>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</si>
  <si>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</si>
  <si>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</si>
  <si>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</si>
  <si>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</si>
  <si>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</si>
  <si>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</si>
  <si>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</si>
  <si>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</si>
  <si>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</si>
  <si>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</si>
  <si>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</si>
  <si>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</si>
  <si>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</si>
  <si>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</si>
  <si>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</si>
  <si>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</si>
  <si>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</si>
  <si>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</si>
  <si>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</si>
  <si>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</si>
  <si>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</si>
  <si>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</si>
  <si>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</si>
  <si>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</si>
  <si>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</si>
  <si>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</si>
  <si>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</si>
  <si>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</si>
  <si>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</si>
  <si>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</si>
  <si>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</si>
  <si>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</si>
  <si>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</si>
  <si>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</si>
  <si>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</si>
  <si>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</si>
  <si>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</si>
  <si>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</si>
  <si>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</si>
  <si>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</si>
  <si>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</si>
  <si>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</si>
  <si>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</si>
  <si>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</si>
  <si>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</si>
  <si>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</si>
  <si>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</si>
  <si>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</si>
  <si>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</si>
  <si>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</si>
  <si>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</si>
  <si>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</si>
  <si>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</si>
  <si>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</si>
  <si>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</si>
  <si>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</si>
  <si>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</si>
  <si>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</si>
  <si>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</si>
  <si>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</si>
  <si>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</si>
  <si>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</si>
  <si>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</si>
  <si>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</si>
  <si>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</si>
  <si>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</si>
  <si>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</si>
  <si>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</si>
  <si>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</si>
  <si>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</si>
  <si>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</si>
  <si>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</si>
  <si>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</si>
  <si>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</si>
  <si>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</si>
  <si>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</si>
  <si>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</si>
  <si>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</si>
  <si>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</si>
  <si>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</si>
  <si>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</si>
  <si>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</si>
  <si>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</si>
  <si>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</si>
  <si>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</si>
  <si>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</si>
  <si>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</si>
  <si>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</si>
  <si>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</si>
  <si>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</si>
  <si>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</si>
  <si>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</si>
  <si>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</si>
  <si>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</si>
  <si>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</si>
  <si>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</si>
  <si>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</si>
  <si>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</si>
  <si>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</si>
  <si>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</si>
  <si>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</si>
  <si>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</si>
  <si>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</si>
  <si>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</si>
  <si>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</si>
  <si>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</si>
  <si>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</si>
  <si>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</si>
  <si>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</si>
  <si>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</si>
  <si>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</si>
  <si>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</si>
  <si>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</si>
  <si>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</si>
  <si>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</si>
  <si>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</si>
  <si>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</si>
  <si>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</si>
  <si>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</si>
  <si>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</si>
  <si>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</si>
  <si>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</si>
  <si>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</si>
  <si>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</si>
  <si>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</si>
  <si>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</si>
  <si>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</si>
  <si>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</si>
  <si>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</si>
  <si>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</si>
  <si>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</si>
  <si>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</si>
  <si>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</si>
  <si>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</si>
  <si>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</si>
  <si>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</si>
  <si>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</si>
  <si>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</si>
  <si>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</si>
  <si>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</si>
  <si>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</si>
  <si>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</si>
  <si>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</si>
  <si>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</si>
  <si>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</si>
  <si>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</si>
  <si>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</si>
  <si>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</si>
  <si>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</si>
  <si>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</si>
  <si>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</si>
  <si>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</si>
  <si>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</si>
  <si>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</si>
  <si>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</si>
  <si>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</si>
  <si>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</si>
  <si>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</si>
  <si>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</si>
  <si>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</si>
  <si>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</si>
  <si>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</si>
  <si>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</si>
  <si>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</si>
  <si>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</si>
  <si>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</si>
  <si>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</si>
  <si>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</si>
  <si>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</si>
  <si>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</si>
  <si>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</si>
  <si>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</si>
  <si>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</si>
  <si>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</si>
  <si>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</si>
  <si>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</si>
  <si>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</si>
  <si>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</si>
  <si>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</si>
  <si>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</si>
  <si>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</si>
  <si>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</si>
  <si>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</si>
  <si>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</si>
  <si>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</si>
  <si>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</si>
  <si>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</si>
  <si>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</si>
  <si>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</si>
  <si>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</si>
  <si>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</si>
  <si>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</si>
  <si>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</si>
  <si>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</si>
  <si>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</si>
  <si>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</si>
  <si>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</si>
  <si>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</si>
  <si>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</si>
  <si>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</si>
  <si>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</si>
  <si>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</si>
  <si>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</si>
  <si>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</si>
  <si>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</si>
  <si>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</si>
  <si>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</si>
  <si>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</si>
  <si>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</si>
  <si>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</si>
  <si>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</si>
  <si>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</si>
  <si>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</si>
  <si>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</si>
  <si>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</si>
  <si>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</si>
  <si>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</si>
  <si>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</si>
  <si>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</si>
  <si>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</si>
  <si>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</si>
  <si>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</si>
  <si>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</si>
  <si>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</si>
  <si>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</si>
  <si>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</si>
  <si>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</si>
  <si>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</si>
  <si>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</si>
  <si>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</si>
  <si>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</si>
  <si>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</si>
  <si>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</si>
  <si>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</si>
  <si>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</si>
  <si>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</si>
  <si>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</si>
  <si>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</si>
  <si>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</si>
  <si>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</si>
  <si>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</si>
  <si>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</si>
  <si>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</si>
  <si>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</si>
  <si>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</si>
  <si>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</si>
  <si>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</si>
  <si>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</si>
  <si>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</si>
  <si>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</si>
  <si>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</si>
  <si>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</si>
  <si>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</si>
  <si>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</si>
  <si>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</si>
  <si>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</si>
  <si>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</si>
  <si>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</si>
  <si>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</si>
  <si>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</si>
  <si>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</si>
  <si>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</si>
  <si>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</si>
  <si>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</si>
  <si>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</si>
  <si>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</si>
  <si>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</si>
  <si>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</si>
  <si>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</si>
  <si>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</si>
  <si>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</si>
  <si>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</si>
  <si>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</si>
  <si>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</si>
  <si>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</si>
  <si>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</si>
  <si>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</si>
  <si>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</si>
  <si>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</si>
  <si>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</si>
  <si>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</si>
  <si>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</si>
  <si>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</si>
  <si>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</si>
  <si>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</si>
  <si>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</si>
  <si>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</si>
  <si>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</si>
  <si>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</si>
  <si>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</si>
  <si>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</si>
  <si>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</si>
  <si>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</si>
  <si>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</si>
  <si>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</si>
  <si>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</si>
  <si>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</si>
  <si>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</si>
  <si>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</si>
  <si>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</si>
  <si>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</si>
  <si>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</si>
  <si>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</si>
  <si>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</si>
  <si>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</si>
  <si>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</si>
  <si>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</si>
  <si>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</si>
  <si>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</si>
  <si>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</si>
  <si>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</si>
  <si>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</si>
  <si>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</si>
  <si>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</si>
  <si>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</si>
  <si>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</si>
  <si>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</si>
  <si>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</si>
  <si>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</si>
  <si>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</si>
  <si>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</si>
  <si>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</si>
  <si>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</si>
  <si>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</si>
  <si>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</si>
  <si>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</si>
  <si>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</si>
  <si>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</si>
  <si>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</si>
  <si>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</si>
  <si>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</si>
  <si>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</si>
  <si>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</si>
  <si>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</si>
  <si>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</si>
  <si>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</si>
  <si>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</si>
  <si>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</si>
  <si>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</si>
  <si>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</si>
  <si>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</si>
  <si>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</si>
  <si>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</si>
  <si>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</si>
  <si>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</si>
  <si>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</si>
  <si>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</si>
  <si>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</si>
  <si>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</si>
  <si>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</si>
  <si>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</si>
  <si>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</si>
  <si>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</si>
  <si>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</si>
  <si>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</si>
  <si>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</si>
  <si>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</si>
  <si>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</si>
  <si>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</si>
  <si>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</si>
  <si>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</si>
  <si>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</si>
  <si>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</si>
  <si>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</si>
  <si>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</si>
  <si>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</si>
  <si>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</si>
  <si>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</si>
  <si>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</si>
  <si>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</si>
  <si>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</si>
  <si>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</si>
  <si>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</si>
  <si>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</si>
  <si>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</si>
  <si>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</si>
  <si>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</si>
  <si>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</si>
  <si>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</si>
  <si>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</si>
  <si>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</si>
  <si>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</si>
  <si>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</si>
  <si>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</si>
  <si>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</si>
  <si>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</si>
  <si>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</si>
  <si>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</si>
  <si>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</si>
  <si>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</si>
  <si>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</si>
  <si>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</si>
  <si>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</si>
  <si>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</si>
  <si>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</si>
  <si>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</si>
  <si>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</si>
  <si>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</si>
  <si>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</si>
  <si>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</si>
  <si>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</si>
  <si>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</si>
  <si>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</si>
  <si>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</si>
  <si>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</si>
  <si>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</si>
  <si>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</si>
  <si>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</si>
  <si>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</si>
  <si>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</si>
  <si>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</si>
  <si>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</si>
  <si>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</si>
  <si>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</si>
  <si>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</si>
  <si>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</si>
  <si>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</si>
  <si>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</si>
  <si>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</si>
  <si>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</si>
  <si>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</si>
  <si>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</si>
  <si>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</si>
  <si>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</si>
  <si>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</si>
  <si>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</si>
  <si>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</si>
  <si>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</si>
  <si>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</si>
  <si>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</si>
  <si>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</si>
  <si>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</si>
  <si>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</si>
  <si>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</si>
  <si>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</si>
  <si>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</si>
  <si>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</si>
  <si>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</si>
  <si>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</si>
  <si>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</si>
  <si>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</si>
  <si>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</si>
  <si>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</si>
  <si>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</si>
  <si>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</si>
  <si>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</si>
  <si>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</si>
  <si>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</si>
  <si>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</si>
  <si>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</si>
  <si>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</si>
  <si>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</si>
  <si>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</si>
  <si>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</si>
  <si>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</si>
  <si>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</si>
  <si>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</si>
  <si>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</si>
  <si>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</si>
  <si>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</si>
  <si>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</si>
  <si>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</si>
  <si>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</si>
  <si>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</si>
  <si>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</si>
  <si>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</si>
  <si>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</si>
  <si>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</si>
  <si>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</si>
  <si>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</si>
  <si>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</si>
  <si>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</si>
  <si>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</si>
  <si>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</si>
  <si>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</si>
  <si>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</si>
  <si>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</si>
  <si>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</si>
  <si>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</si>
  <si>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</si>
  <si>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</si>
  <si>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</si>
  <si>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</si>
  <si>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</si>
  <si>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</si>
  <si>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</si>
  <si>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</si>
  <si>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</si>
  <si>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</si>
  <si>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</si>
  <si>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</si>
  <si>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</si>
  <si>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</si>
  <si>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</si>
  <si>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</si>
  <si>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</si>
  <si>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</si>
  <si>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</si>
  <si>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</si>
  <si>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</si>
  <si>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</si>
  <si>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</si>
  <si>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</si>
  <si>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</si>
  <si>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</si>
  <si>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</si>
  <si>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</si>
  <si>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</si>
  <si>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</si>
  <si>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</si>
  <si>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</si>
  <si>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</si>
  <si>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</si>
  <si>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</si>
  <si>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</si>
  <si>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</si>
  <si>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</si>
  <si>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</si>
  <si>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</si>
  <si>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</si>
  <si>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</si>
  <si>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</si>
  <si>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</si>
  <si>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</si>
  <si>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</si>
  <si>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</si>
  <si>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</si>
  <si>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</si>
  <si>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</si>
  <si>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</si>
  <si>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</si>
  <si>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</si>
  <si>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</si>
  <si>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</si>
  <si>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</si>
  <si>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</si>
  <si>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</si>
  <si>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</si>
  <si>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</si>
  <si>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</si>
  <si>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</si>
  <si>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</si>
  <si>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</si>
  <si>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</si>
  <si>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</si>
  <si>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</si>
  <si>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</si>
  <si>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</si>
  <si>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</si>
  <si>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</si>
  <si>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</si>
  <si>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</si>
  <si>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</si>
  <si>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</si>
  <si>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</si>
  <si>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</si>
  <si>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</si>
  <si>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</si>
  <si>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</si>
  <si>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</si>
  <si>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</si>
  <si>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</si>
  <si>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</si>
  <si>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</si>
  <si>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</si>
  <si>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</si>
  <si>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</si>
  <si>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</si>
  <si>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</si>
  <si>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</si>
  <si>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</si>
  <si>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</si>
  <si>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</si>
  <si>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</si>
  <si>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</si>
  <si>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</si>
  <si>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</si>
  <si>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</si>
  <si>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</si>
  <si>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</si>
  <si>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</si>
  <si>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</si>
  <si>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</si>
  <si>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</si>
  <si>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</si>
  <si>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</si>
  <si>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</si>
  <si>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</si>
  <si>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</si>
  <si>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</si>
  <si>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</si>
  <si>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</si>
  <si>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</si>
  <si>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</si>
  <si>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</si>
  <si>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</si>
  <si>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</si>
  <si>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</si>
  <si>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</si>
  <si>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</si>
  <si>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</si>
  <si>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</si>
  <si>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</si>
  <si>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</si>
  <si>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</si>
  <si>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</si>
  <si>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</si>
  <si>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</si>
  <si>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</si>
  <si>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</si>
  <si>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</si>
  <si>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</si>
  <si>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</si>
  <si>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</si>
  <si>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</si>
  <si>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</si>
  <si>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</si>
  <si>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</si>
  <si>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</si>
  <si>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</si>
  <si>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</si>
  <si>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</si>
  <si>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</si>
  <si>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</si>
  <si>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</si>
  <si>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</si>
  <si>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</si>
  <si>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</si>
  <si>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</si>
  <si>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</si>
  <si>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</si>
  <si>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</si>
  <si>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</si>
  <si>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</si>
  <si>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</si>
  <si>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</si>
  <si>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</si>
  <si>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</si>
  <si>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</si>
  <si>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</si>
  <si>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</si>
  <si>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</si>
  <si>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</si>
  <si>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</si>
  <si>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</si>
  <si>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</si>
  <si>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</si>
  <si>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</si>
  <si>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</si>
  <si>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</si>
  <si>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</si>
  <si>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</si>
  <si>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</si>
  <si>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</si>
  <si>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</si>
  <si>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</si>
  <si>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</si>
  <si>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</si>
  <si>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</si>
  <si>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</si>
  <si>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</si>
  <si>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</si>
  <si>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</si>
  <si>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</si>
  <si>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</si>
  <si>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</si>
  <si>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</si>
  <si>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</si>
  <si>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</si>
  <si>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</si>
  <si>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</si>
  <si>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</si>
  <si>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</si>
  <si>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</si>
  <si>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</si>
  <si>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</si>
  <si>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</si>
  <si>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</si>
  <si>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</si>
  <si>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</si>
  <si>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</si>
  <si>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</si>
  <si>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</si>
  <si>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</si>
  <si>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</si>
  <si>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</si>
  <si>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</si>
  <si>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</si>
  <si>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</si>
  <si>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</si>
  <si>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</si>
  <si>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</si>
  <si>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</si>
  <si>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</si>
  <si>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</si>
  <si>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</si>
  <si>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</si>
  <si>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</si>
  <si>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</si>
  <si>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</si>
  <si>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</si>
  <si>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</si>
  <si>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</si>
  <si>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</si>
  <si>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</si>
  <si>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</si>
  <si>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</si>
  <si>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</si>
  <si>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</si>
  <si>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</si>
  <si>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</si>
  <si>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</si>
  <si>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</si>
  <si>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</si>
  <si>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</si>
  <si>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</si>
  <si>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</si>
  <si>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</si>
  <si>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</si>
  <si>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</si>
  <si>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</si>
  <si>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</si>
  <si>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</si>
  <si>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</si>
  <si>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</si>
  <si>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</si>
  <si>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</si>
  <si>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</si>
  <si>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</si>
  <si>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</si>
  <si>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</si>
  <si>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</si>
  <si>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</si>
  <si>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</si>
  <si>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</si>
  <si>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</si>
  <si>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</si>
  <si>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</si>
  <si>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</si>
  <si>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</si>
  <si>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</si>
  <si>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</si>
  <si>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</si>
  <si>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</si>
  <si>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</si>
  <si>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</si>
  <si>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</si>
  <si>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</si>
  <si>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</si>
  <si>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</si>
  <si>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</si>
  <si>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</si>
  <si>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</si>
  <si>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</si>
  <si>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</si>
  <si>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</si>
  <si>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</si>
  <si>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</si>
  <si>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</si>
  <si>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</si>
  <si>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</si>
  <si>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</si>
  <si>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</si>
  <si>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</si>
  <si>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</si>
  <si>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</si>
  <si>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</si>
  <si>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</si>
  <si>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</si>
  <si>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</si>
  <si>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</si>
  <si>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</si>
  <si>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</si>
  <si>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</si>
  <si>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</si>
  <si>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</si>
  <si>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</si>
  <si>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</si>
  <si>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</si>
  <si>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</si>
  <si>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</si>
  <si>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</si>
  <si>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</si>
  <si>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</si>
  <si>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</si>
  <si>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</si>
  <si>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</si>
  <si>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</si>
  <si>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</si>
  <si>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</si>
  <si>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</si>
  <si>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</si>
  <si>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</si>
  <si>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</si>
  <si>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</si>
  <si>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</si>
  <si>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</si>
  <si>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</si>
  <si>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</si>
  <si>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</si>
  <si>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</si>
  <si>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</si>
  <si>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</si>
  <si>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</si>
  <si>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</si>
  <si>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</si>
  <si>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</si>
  <si>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</si>
  <si>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</si>
  <si>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</si>
  <si>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</si>
  <si>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</si>
  <si>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</si>
  <si>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</si>
  <si>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</si>
  <si>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</si>
  <si>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</si>
  <si>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</si>
  <si>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</si>
  <si>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</si>
  <si>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</si>
  <si>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</si>
  <si>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</si>
  <si>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</si>
  <si>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</si>
  <si>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</si>
  <si>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</si>
  <si>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</si>
  <si>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</si>
  <si>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</si>
  <si>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</si>
  <si>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</si>
  <si>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</si>
  <si>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</si>
  <si>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</si>
  <si>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</si>
  <si>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</si>
  <si>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</si>
  <si>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</si>
  <si>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</si>
  <si>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</si>
  <si>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</si>
  <si>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</si>
  <si>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</si>
  <si>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</si>
  <si>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</si>
  <si>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</si>
  <si>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</si>
  <si>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</si>
  <si>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</si>
  <si>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</si>
  <si>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</si>
  <si>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</si>
  <si>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</si>
  <si>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</si>
  <si>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</si>
  <si>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</si>
  <si>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</si>
  <si>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</si>
  <si>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</si>
  <si>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</si>
  <si>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</si>
  <si>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</si>
  <si>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</si>
  <si>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</si>
  <si>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</si>
  <si>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</si>
  <si>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</si>
  <si>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</si>
  <si>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</si>
  <si>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</si>
  <si>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</si>
  <si>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</si>
  <si>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</si>
  <si>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</si>
  <si>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</si>
  <si>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</si>
  <si>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</si>
  <si>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</si>
  <si>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</si>
  <si>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</si>
  <si>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</si>
  <si>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</si>
  <si>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</si>
  <si>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</si>
  <si>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</si>
  <si>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</si>
  <si>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</si>
  <si>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</si>
  <si>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</si>
  <si>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</si>
  <si>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</si>
  <si>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</si>
  <si>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</si>
  <si>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</si>
  <si>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</si>
  <si>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</si>
  <si>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</si>
  <si>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</si>
  <si>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</si>
  <si>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</si>
  <si>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</si>
  <si>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</si>
  <si>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</si>
  <si>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</si>
  <si>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</si>
  <si>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</si>
  <si>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</si>
  <si>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</si>
  <si>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</si>
  <si>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</si>
  <si>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</si>
  <si>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</si>
  <si>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</si>
  <si>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</si>
  <si>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</si>
  <si>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</si>
  <si>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</si>
  <si>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</si>
  <si>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</si>
  <si>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</si>
  <si>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</si>
  <si>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</si>
  <si>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</si>
  <si>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</si>
  <si>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</si>
  <si>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</si>
  <si>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</si>
  <si>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</si>
  <si>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</si>
  <si>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</si>
  <si>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</si>
  <si>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</si>
  <si>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</si>
  <si>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</si>
  <si>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</si>
  <si>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</si>
  <si>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</si>
  <si>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</si>
  <si>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</si>
  <si>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</si>
  <si>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</si>
  <si>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</si>
  <si>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</si>
  <si>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</si>
  <si>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</si>
  <si>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</si>
  <si>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</si>
  <si>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</si>
  <si>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</si>
  <si>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</si>
  <si>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</si>
  <si>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</si>
  <si>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</si>
  <si>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</si>
  <si>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</si>
  <si>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</si>
  <si>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</si>
  <si>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</si>
  <si>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</si>
  <si>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</si>
  <si>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</si>
  <si>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</si>
  <si>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</si>
  <si>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</si>
  <si>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</si>
  <si>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</si>
  <si>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</si>
  <si>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</si>
  <si>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</si>
  <si>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</si>
  <si>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</si>
  <si>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</si>
  <si>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</si>
  <si>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</si>
  <si>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</si>
  <si>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</si>
  <si>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</si>
  <si>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</si>
  <si>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</si>
  <si>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</si>
  <si>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</si>
  <si>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</si>
  <si>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</si>
  <si>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</si>
  <si>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</si>
  <si>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</si>
  <si>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</si>
  <si>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</si>
  <si>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</si>
  <si>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</si>
  <si>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</si>
  <si>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</si>
  <si>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</si>
  <si>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</si>
  <si>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</si>
  <si>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</si>
  <si>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</si>
  <si>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</si>
  <si>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</si>
  <si>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</si>
  <si>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</si>
  <si>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</si>
  <si>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</si>
  <si>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</si>
  <si>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</si>
  <si>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</si>
  <si>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</si>
  <si>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</si>
  <si>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</si>
  <si>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</si>
  <si>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</si>
  <si>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</si>
  <si>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</si>
  <si>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</si>
  <si>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</si>
  <si>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</si>
  <si>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</si>
  <si>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</si>
  <si>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</si>
  <si>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</si>
  <si>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</si>
  <si>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</si>
  <si>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</si>
  <si>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</si>
  <si>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</si>
  <si>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</si>
  <si>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</si>
  <si>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</si>
  <si>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</si>
  <si>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</si>
  <si>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</si>
  <si>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</si>
  <si>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</si>
  <si>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</si>
  <si>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</si>
  <si>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</si>
  <si>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</si>
  <si>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</si>
  <si>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</si>
  <si>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</si>
  <si>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</si>
  <si>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</si>
  <si>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</si>
  <si>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</si>
  <si>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</si>
  <si>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</si>
  <si>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</si>
  <si>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</si>
  <si>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</si>
  <si>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</si>
  <si>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</si>
  <si>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</si>
  <si>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</si>
  <si>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</si>
  <si>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</si>
  <si>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</si>
  <si>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</si>
  <si>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</si>
  <si>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</si>
  <si>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</si>
  <si>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</si>
  <si>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</si>
  <si>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</si>
  <si>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</si>
  <si>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</si>
  <si>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</si>
  <si>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</si>
  <si>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</si>
  <si>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</si>
  <si>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</si>
  <si>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</si>
  <si>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</si>
  <si>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</si>
  <si>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</si>
  <si>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</si>
  <si>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</si>
  <si>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</si>
  <si>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</si>
  <si>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</si>
  <si>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</si>
  <si>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</si>
  <si>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</si>
  <si>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</si>
  <si>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</si>
  <si>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</si>
  <si>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</si>
  <si>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</si>
  <si>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</si>
  <si>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</si>
  <si>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</si>
  <si>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</si>
  <si>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</si>
  <si>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</si>
  <si>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</si>
  <si>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</si>
  <si>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</si>
  <si>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</si>
  <si>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</si>
  <si>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</si>
  <si>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</si>
  <si>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</si>
  <si>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</si>
  <si>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</si>
  <si>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</si>
  <si>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</si>
  <si>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</si>
  <si>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</si>
  <si>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</si>
  <si>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</si>
  <si>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</si>
  <si>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</si>
  <si>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</si>
  <si>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</si>
  <si>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</si>
  <si>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</si>
  <si>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</si>
  <si>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</si>
  <si>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</si>
  <si>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</si>
  <si>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</si>
  <si>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</si>
  <si>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</si>
  <si>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</si>
  <si>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</si>
  <si>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</si>
  <si>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</si>
  <si>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</si>
  <si>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</si>
  <si>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</si>
  <si>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</si>
  <si>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</si>
  <si>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</si>
  <si>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</si>
  <si>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</si>
  <si>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</si>
  <si>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</si>
  <si>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</si>
  <si>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</si>
  <si>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</si>
  <si>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</si>
  <si>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</si>
  <si>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</si>
  <si>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</si>
  <si>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</si>
  <si>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</si>
  <si>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</si>
  <si>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</si>
  <si>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</si>
  <si>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</si>
  <si>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</si>
  <si>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</si>
  <si>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</si>
  <si>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</si>
  <si>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</si>
  <si>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</si>
  <si>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</si>
  <si>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</si>
  <si>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</si>
  <si>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</si>
  <si>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</si>
  <si>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</si>
  <si>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</si>
  <si>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</si>
  <si>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</si>
  <si>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</si>
  <si>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</si>
  <si>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</si>
  <si>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</si>
  <si>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</si>
  <si>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</si>
  <si>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</si>
  <si>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</si>
  <si>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</si>
  <si>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</si>
  <si>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</si>
  <si>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</si>
  <si>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</si>
  <si>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</si>
  <si>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</si>
  <si>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</si>
  <si>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</si>
  <si>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</si>
  <si>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</si>
  <si>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</si>
  <si>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</si>
  <si>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</si>
  <si>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</si>
  <si>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</si>
  <si>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</si>
  <si>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</si>
  <si>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</si>
  <si>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</si>
  <si>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</si>
  <si>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</si>
  <si>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</si>
  <si>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</si>
  <si>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</si>
  <si>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</si>
  <si>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</si>
  <si>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</si>
  <si>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</si>
  <si>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</si>
  <si>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</si>
  <si>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</si>
  <si>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</si>
  <si>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</si>
  <si>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</si>
  <si>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</si>
  <si>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</si>
  <si>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</si>
  <si>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</si>
  <si>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</si>
  <si>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</si>
  <si>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</si>
  <si>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</si>
  <si>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</si>
  <si>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</si>
  <si>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</si>
  <si>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</si>
  <si>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</si>
  <si>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</si>
  <si>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</si>
  <si>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</si>
  <si>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</si>
  <si>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</si>
  <si>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</si>
  <si>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</si>
  <si>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</si>
  <si>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</si>
  <si>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</si>
  <si>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</si>
  <si>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</si>
  <si>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</si>
  <si>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</si>
  <si>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</si>
  <si>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</si>
  <si>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</si>
  <si>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</si>
  <si>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</si>
  <si>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</si>
  <si>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</si>
  <si>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</si>
  <si>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</si>
  <si>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</si>
  <si>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</si>
  <si>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</si>
  <si>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</si>
  <si>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</si>
  <si>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</si>
  <si>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</si>
  <si>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</si>
  <si>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</si>
  <si>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</si>
  <si>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</si>
  <si>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</si>
  <si>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</si>
  <si>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</si>
  <si>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</si>
  <si>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</si>
  <si>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</si>
  <si>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</si>
  <si>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</si>
  <si>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</si>
  <si>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</si>
  <si>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</si>
  <si>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</si>
  <si>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</si>
  <si>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</si>
  <si>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</si>
  <si>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</si>
  <si>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</si>
  <si>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</si>
  <si>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</si>
  <si>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</si>
  <si>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</si>
  <si>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</si>
  <si>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</si>
  <si>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</si>
  <si>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</si>
  <si>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</si>
  <si>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</si>
  <si>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</si>
  <si>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</si>
  <si>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</si>
  <si>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</si>
  <si>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</si>
  <si>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</si>
  <si>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</si>
  <si>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</si>
  <si>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</si>
  <si>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</si>
  <si>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</si>
  <si>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</si>
  <si>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</si>
  <si>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</si>
  <si>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</si>
  <si>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</si>
  <si>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</si>
  <si>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</si>
  <si>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</si>
  <si>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</si>
  <si>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</si>
  <si>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</si>
  <si>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</si>
  <si>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</si>
  <si>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</si>
  <si>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</si>
  <si>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</si>
  <si>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</si>
  <si>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</si>
  <si>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</si>
  <si>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</si>
  <si>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</si>
  <si>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</si>
  <si>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</si>
  <si>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</si>
  <si>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</si>
  <si>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</si>
  <si>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</si>
  <si>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</si>
  <si>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</si>
  <si>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</si>
  <si>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</si>
  <si>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</si>
  <si>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</si>
  <si>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</si>
  <si>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</si>
  <si>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</si>
  <si>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</si>
  <si>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</si>
  <si>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</si>
  <si>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</si>
  <si>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</si>
  <si>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</si>
  <si>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</si>
  <si>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</si>
  <si>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</si>
  <si>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</si>
  <si>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</si>
  <si>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</si>
  <si>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</si>
  <si>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</si>
  <si>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</si>
  <si>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</si>
  <si>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</si>
  <si>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</si>
  <si>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</si>
  <si>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</si>
  <si>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</si>
  <si>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</si>
  <si>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</si>
  <si>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</si>
  <si>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</si>
  <si>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</si>
  <si>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</si>
  <si>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</si>
  <si>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</si>
  <si>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</si>
  <si>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</si>
  <si>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</si>
  <si>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</si>
  <si>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</si>
  <si>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</si>
  <si>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</si>
  <si>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</si>
  <si>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</si>
  <si>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</si>
  <si>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</si>
  <si>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</si>
  <si>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</si>
  <si>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</si>
  <si>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</si>
  <si>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</si>
  <si>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</si>
  <si>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</si>
  <si>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</si>
  <si>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</si>
  <si>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</si>
  <si>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</si>
  <si>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</si>
  <si>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</si>
  <si>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</si>
  <si>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</si>
  <si>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</si>
  <si>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</si>
  <si>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</si>
  <si>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</si>
  <si>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</si>
  <si>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</si>
  <si>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</si>
  <si>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</si>
  <si>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</si>
  <si>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</si>
  <si>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</si>
  <si>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</si>
  <si>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</si>
  <si>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</si>
  <si>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</si>
  <si>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</si>
  <si>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</si>
  <si>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</si>
  <si>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</si>
  <si>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</si>
  <si>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</si>
  <si>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</si>
  <si>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</si>
  <si>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</si>
  <si>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</si>
  <si>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</si>
  <si>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</si>
  <si>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</si>
  <si>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</si>
  <si>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</si>
  <si>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</si>
  <si>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</si>
  <si>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</si>
  <si>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</si>
  <si>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Exotic lonicera sp.</t>
  </si>
  <si>
    <t>Crocanthemum bicknellii</t>
  </si>
  <si>
    <t>Unknown grass 1</t>
  </si>
  <si>
    <t>LHPP2early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</si>
</sst>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 applyAlignment="1">
      <alignment vertical="center"/>
    </xf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4" fillId="0" borderId="16" xfId="0" applyFont="1" applyBorder="1" applyAlignment="1">
      <alignment horizontal="left" vertic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0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0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0" t="s">
        <v>57</v>
      </c>
      <c r="B2" s="80"/>
      <c r="C2" s="80"/>
      <c r="D2" s="80"/>
      <c r="E2" s="80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82" t="s">
        <v>5398</v>
      </c>
      <c r="B22" s="82"/>
      <c r="C22" s="82"/>
      <c r="D22" s="82"/>
      <c r="E22" s="82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1" t="s">
        <v>5399</v>
      </c>
      <c r="B24" s="81"/>
      <c r="C24" s="81"/>
      <c r="D24" s="81"/>
      <c r="E24" s="81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81" t="s">
        <v>61</v>
      </c>
      <c r="B39" s="81"/>
      <c r="C39" s="81"/>
      <c r="D39" s="81"/>
      <c r="E39" s="81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81" t="s">
        <v>62</v>
      </c>
      <c r="B45" s="81"/>
      <c r="C45" s="81"/>
      <c r="D45" s="81"/>
      <c r="E45" s="81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6" t="s">
        <v>43</v>
      </c>
      <c r="B93" s="77"/>
      <c r="C93" s="79"/>
      <c r="D93" s="83" t="s">
        <v>44</v>
      </c>
      <c r="E93" s="78"/>
    </row>
    <row r="94" spans="1:5" x14ac:dyDescent="0.3">
      <c r="A94" s="18" t="s">
        <v>23</v>
      </c>
      <c r="B94" s="74" t="s">
        <v>30</v>
      </c>
      <c r="C94" s="75"/>
      <c r="D94" s="9" t="s">
        <v>46</v>
      </c>
      <c r="E94" s="24">
        <v>8</v>
      </c>
    </row>
    <row r="95" spans="1:5" x14ac:dyDescent="0.3">
      <c r="A95" s="18" t="s">
        <v>24</v>
      </c>
      <c r="B95" s="70" t="s">
        <v>31</v>
      </c>
      <c r="C95" s="71"/>
      <c r="D95" s="9" t="s">
        <v>47</v>
      </c>
      <c r="E95" s="24">
        <v>7</v>
      </c>
    </row>
    <row r="96" spans="1:5" x14ac:dyDescent="0.3">
      <c r="A96" s="18" t="s">
        <v>3</v>
      </c>
      <c r="B96" s="70" t="s">
        <v>32</v>
      </c>
      <c r="C96" s="71"/>
      <c r="D96" s="9" t="s">
        <v>48</v>
      </c>
      <c r="E96" s="24">
        <v>6</v>
      </c>
    </row>
    <row r="97" spans="1:5" x14ac:dyDescent="0.3">
      <c r="A97" s="18" t="s">
        <v>25</v>
      </c>
      <c r="B97" s="70" t="s">
        <v>33</v>
      </c>
      <c r="C97" s="71"/>
      <c r="D97" s="9" t="s">
        <v>49</v>
      </c>
      <c r="E97" s="24">
        <v>5</v>
      </c>
    </row>
    <row r="98" spans="1:5" x14ac:dyDescent="0.3">
      <c r="A98" s="18" t="s">
        <v>26</v>
      </c>
      <c r="B98" s="70" t="s">
        <v>34</v>
      </c>
      <c r="C98" s="71"/>
      <c r="D98" s="9" t="s">
        <v>50</v>
      </c>
      <c r="E98" s="24">
        <v>4</v>
      </c>
    </row>
    <row r="99" spans="1:5" x14ac:dyDescent="0.3">
      <c r="A99" s="18" t="s">
        <v>27</v>
      </c>
      <c r="B99" s="70" t="s">
        <v>35</v>
      </c>
      <c r="C99" s="71"/>
      <c r="D99" s="9" t="s">
        <v>4</v>
      </c>
      <c r="E99" s="24">
        <v>3</v>
      </c>
    </row>
    <row r="100" spans="1:5" x14ac:dyDescent="0.3">
      <c r="A100" s="18" t="s">
        <v>2</v>
      </c>
      <c r="B100" s="70" t="s">
        <v>36</v>
      </c>
      <c r="C100" s="71"/>
      <c r="D100" s="9" t="s">
        <v>5</v>
      </c>
      <c r="E100" s="24">
        <v>2</v>
      </c>
    </row>
    <row r="101" spans="1:5" x14ac:dyDescent="0.3">
      <c r="A101" s="18" t="s">
        <v>28</v>
      </c>
      <c r="B101" s="70" t="s">
        <v>37</v>
      </c>
      <c r="C101" s="71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2" t="s">
        <v>38</v>
      </c>
      <c r="C102" s="73"/>
      <c r="D102" s="11"/>
      <c r="E102" s="27"/>
    </row>
    <row r="103" spans="1:5" ht="13.5" customHeight="1" x14ac:dyDescent="0.3">
      <c r="A103" s="76" t="s">
        <v>68</v>
      </c>
      <c r="B103" s="77"/>
      <c r="C103" s="79"/>
      <c r="D103" s="83" t="s">
        <v>45</v>
      </c>
      <c r="E103" s="78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6" t="s">
        <v>21</v>
      </c>
      <c r="B112" s="77"/>
      <c r="C112" s="78"/>
    </row>
    <row r="113" spans="1:3" x14ac:dyDescent="0.3">
      <c r="A113" s="18">
        <v>1</v>
      </c>
      <c r="B113" s="74" t="s">
        <v>40</v>
      </c>
      <c r="C113" s="75"/>
    </row>
    <row r="114" spans="1:3" x14ac:dyDescent="0.3">
      <c r="A114" s="18" t="s">
        <v>39</v>
      </c>
      <c r="B114" s="70" t="s">
        <v>41</v>
      </c>
      <c r="C114" s="71"/>
    </row>
    <row r="115" spans="1:3" x14ac:dyDescent="0.3">
      <c r="A115" s="19" t="s">
        <v>15</v>
      </c>
      <c r="B115" s="68" t="s">
        <v>42</v>
      </c>
      <c r="C115" s="69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26"/>
    </row>
    <row r="2" spans="1:14" x14ac:dyDescent="0.3">
      <c r="A2" s="84" t="s">
        <v>138</v>
      </c>
      <c r="B2" s="84"/>
      <c r="C2" s="14"/>
      <c r="D2" s="14"/>
      <c r="E2" s="14"/>
      <c r="F2" s="14"/>
      <c r="G2" s="14"/>
      <c r="H2" s="14"/>
    </row>
    <row r="3" spans="1:14" x14ac:dyDescent="0.3">
      <c r="A3" s="84" t="s">
        <v>52</v>
      </c>
      <c r="B3" s="84"/>
      <c r="C3" s="14"/>
      <c r="D3" s="14"/>
      <c r="E3" s="14"/>
      <c r="F3" s="14"/>
      <c r="G3" s="14"/>
      <c r="H3" s="14"/>
    </row>
    <row r="4" spans="1:14" x14ac:dyDescent="0.3">
      <c r="A4" s="84" t="s">
        <v>55</v>
      </c>
      <c r="B4" s="84"/>
      <c r="C4" s="14"/>
      <c r="D4" s="14"/>
      <c r="E4" s="14"/>
      <c r="F4" s="14"/>
      <c r="G4" s="14"/>
      <c r="H4" s="14"/>
    </row>
    <row r="5" spans="1:14" x14ac:dyDescent="0.3">
      <c r="A5" s="84" t="s">
        <v>51</v>
      </c>
      <c r="B5" s="84"/>
      <c r="C5" s="14"/>
      <c r="D5" s="14"/>
      <c r="E5" s="14"/>
      <c r="F5" s="14"/>
      <c r="G5" s="14"/>
      <c r="H5" s="14"/>
    </row>
    <row r="6" spans="1:14" x14ac:dyDescent="0.3">
      <c r="A6" s="84" t="s">
        <v>128</v>
      </c>
      <c r="B6" s="84"/>
    </row>
    <row r="7" spans="1:14" x14ac:dyDescent="0.3">
      <c r="A7" s="84" t="s">
        <v>129</v>
      </c>
      <c r="B7" s="84"/>
      <c r="C7" s="70"/>
      <c r="D7" s="70"/>
      <c r="E7" s="70"/>
      <c r="F7" s="70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2778" zoomScale="70" zoomScaleNormal="70" workbookViewId="0">
      <selection activeCell="A2802" sqref="A2802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 t="s">
        <v>5447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0" t="s">
        <v>3689</v>
      </c>
      <c r="B10" s="43" t="str">
        <f>IF(LEN(VLOOKUP(A10,'Species List'!$A:$G,2,FALSE))=0,"",VLOOKUP(A10,'Species List'!$A:$G,2,FALSE))</f>
        <v>northern pin oak</v>
      </c>
      <c r="C10" s="43">
        <f>IF(LEN(VLOOKUP(A10,'Species List'!$A:$G,3,FALSE))=0,"",VLOOKUP(A10,'Species List'!$A:$G,3,FALSE))</f>
        <v>5</v>
      </c>
      <c r="D10" s="51">
        <f t="shared" ref="D10:D11" si="0">VALUE(C10)</f>
        <v>5</v>
      </c>
      <c r="E10" s="43" t="str">
        <f>IF(LEN(VLOOKUP(A10,'Species List'!$A:$G,4,FALSE))=0,"",VLOOKUP(A10,'Species List'!$A:$G,4,FALSE))</f>
        <v>D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NA</v>
      </c>
      <c r="H10" s="43">
        <f>VLOOKUP(A10,'Species List'!$A:$G,7,FALSE)</f>
        <v>0</v>
      </c>
      <c r="J10" s="42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2">
        <f t="shared" ref="M10:M11" si="1">VALUE(L10)</f>
        <v>15</v>
      </c>
      <c r="N10" s="25">
        <f t="shared" ref="N10:N75" si="2">L10/$L$151</f>
        <v>0.20270270270270271</v>
      </c>
      <c r="O10" s="25">
        <f t="shared" ref="O10:O11" si="3">D10*N10</f>
        <v>1.0135135135135136</v>
      </c>
    </row>
    <row r="11" spans="1:15" x14ac:dyDescent="0.3">
      <c r="A11" s="41" t="s">
        <v>5436</v>
      </c>
      <c r="B11" s="43" t="str">
        <f>IF(LEN(VLOOKUP(A11,'Species List'!$A:$G,2,FALSE))=0,"",VLOOKUP(A11,'Species List'!$A:$G,2,FALSE))</f>
        <v>Allegheny blackberry</v>
      </c>
      <c r="C11" s="43">
        <f>IF(LEN(VLOOKUP(A11,'Species List'!$A:$G,3,FALSE))=0,"",VLOOKUP(A11,'Species List'!$A:$G,3,FALSE))</f>
        <v>2</v>
      </c>
      <c r="D11" s="51">
        <f t="shared" si="0"/>
        <v>2</v>
      </c>
      <c r="E11" s="43" t="str">
        <f>IF(LEN(VLOOKUP(A11,'Species List'!$A:$G,4,FALSE))=0,"",VLOOKUP(A11,'Species List'!$A:$G,4,FALSE))</f>
        <v>D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[FACU+]</v>
      </c>
      <c r="H11" s="43">
        <f>VLOOKUP(A11,'Species List'!$A:$G,7,FALSE)</f>
        <v>0</v>
      </c>
      <c r="J11" s="42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2">
        <f t="shared" si="1"/>
        <v>15</v>
      </c>
      <c r="N11" s="25">
        <f t="shared" si="2"/>
        <v>0.20270270270270271</v>
      </c>
      <c r="O11" s="25">
        <f t="shared" si="3"/>
        <v>0.40540540540540543</v>
      </c>
    </row>
    <row r="12" spans="1:15" x14ac:dyDescent="0.3">
      <c r="A12" s="41" t="s">
        <v>2138</v>
      </c>
      <c r="B12" s="43" t="str">
        <f>IF(LEN(VLOOKUP(A12,'Species List'!$A:$G,2,FALSE))=0,"",VLOOKUP(A12,'Species List'!$A:$G,2,FALSE))</f>
        <v/>
      </c>
      <c r="C12" s="43">
        <f>IF(LEN(VLOOKUP(A12,'Species List'!$A:$G,3,FALSE))=0,"",VLOOKUP(A12,'Species List'!$A:$G,3,FALSE))</f>
        <v>0</v>
      </c>
      <c r="D12" s="51">
        <f>VALUE(C12)</f>
        <v>0</v>
      </c>
      <c r="E12" s="43" t="str">
        <f>IF(LEN(VLOOKUP(A12,'Species List'!$A:$G,4,FALSE))=0,"",VLOOKUP(A12,'Species List'!$A:$G,4,FALSE))</f>
        <v>D</v>
      </c>
      <c r="F12" s="43" t="str">
        <f>IF(LEN(VLOOKUP(A12,'Species List'!$A:$G,5,FALSE))=0,"",VLOOKUP(A12,'Species List'!$A:$G,5,FALSE))</f>
        <v>Introduced</v>
      </c>
      <c r="G12" s="43" t="str">
        <f>IF(LEN(VLOOKUP(A12,'Species List'!$A:$G,6,FALSE))=0,"",VLOOKUP(A12,'Species List'!$A:$G,6,FALSE))</f>
        <v>[FAC+]</v>
      </c>
      <c r="H12" s="43">
        <f>VLOOKUP(A12,'Species List'!$A:$G,7,FALSE)</f>
        <v>0</v>
      </c>
      <c r="J12" s="42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2">
        <f>VALUE(L12)</f>
        <v>3</v>
      </c>
      <c r="N12" s="25">
        <f t="shared" si="2"/>
        <v>4.0540540540540543E-2</v>
      </c>
      <c r="O12" s="25">
        <f>D12*N12</f>
        <v>0</v>
      </c>
    </row>
    <row r="13" spans="1:15" x14ac:dyDescent="0.3">
      <c r="A13" s="41" t="s">
        <v>5444</v>
      </c>
      <c r="B13" s="43" t="str">
        <f>IF(LEN(VLOOKUP(A13,'Species List'!$A:$G,2,FALSE))=0,"",VLOOKUP(A13,'Species List'!$A:$G,2,FALSE))</f>
        <v/>
      </c>
      <c r="C13" s="43">
        <f>IF(LEN(VLOOKUP(A13,'Species List'!$A:$G,3,FALSE))=0,"",VLOOKUP(A13,'Species List'!$A:$G,3,FALSE))</f>
        <v>0</v>
      </c>
      <c r="D13" s="51">
        <f t="shared" ref="D13:D76" si="4">VALUE(C13)</f>
        <v>0</v>
      </c>
      <c r="E13" s="43" t="str">
        <f>IF(LEN(VLOOKUP(A13,'Species List'!$A:$G,4,FALSE))=0,"",VLOOKUP(A13,'Species List'!$A:$G,4,FALSE))</f>
        <v>D</v>
      </c>
      <c r="F13" s="43" t="str">
        <f>IF(LEN(VLOOKUP(A13,'Species List'!$A:$G,5,FALSE))=0,"",VLOOKUP(A13,'Species List'!$A:$G,5,FALSE))</f>
        <v>Introduced</v>
      </c>
      <c r="G13" s="43" t="str">
        <f>IF(LEN(VLOOKUP(A13,'Species List'!$A:$G,6,FALSE))=0,"",VLOOKUP(A13,'Species List'!$A:$G,6,FALSE))</f>
        <v/>
      </c>
      <c r="H13" s="43">
        <f>VLOOKUP(A13,'Species List'!$A:$G,7,FALSE)</f>
        <v>0</v>
      </c>
      <c r="J13" s="42">
        <v>2</v>
      </c>
      <c r="K13" s="26" t="str">
        <f>VLOOKUP(J13,'Species List'!$H$1:$J$9,2,FALSE)</f>
        <v>&gt;5-25%</v>
      </c>
      <c r="L13" s="26">
        <f>VLOOKUP(K13,'Species List'!$I$1:$N$8,2,FALSE)</f>
        <v>15</v>
      </c>
      <c r="M13" s="52">
        <f t="shared" ref="M13:M76" si="5">VALUE(L13)</f>
        <v>15</v>
      </c>
      <c r="N13" s="25">
        <f t="shared" si="2"/>
        <v>0.20270270270270271</v>
      </c>
      <c r="O13" s="25">
        <f t="shared" ref="O13:O76" si="6">D13*N13</f>
        <v>0</v>
      </c>
    </row>
    <row r="14" spans="1:15" x14ac:dyDescent="0.3">
      <c r="A14" s="41" t="s">
        <v>3654</v>
      </c>
      <c r="B14" s="43" t="str">
        <f>IF(LEN(VLOOKUP(A14,'Species List'!$A:$G,2,FALSE))=0,"",VLOOKUP(A14,'Species List'!$A:$G,2,FALSE))</f>
        <v>black cherry</v>
      </c>
      <c r="C14" s="43">
        <f>IF(LEN(VLOOKUP(A14,'Species List'!$A:$G,3,FALSE))=0,"",VLOOKUP(A14,'Species List'!$A:$G,3,FALSE))</f>
        <v>4</v>
      </c>
      <c r="D14" s="51">
        <f t="shared" si="4"/>
        <v>4</v>
      </c>
      <c r="E14" s="43" t="str">
        <f>IF(LEN(VLOOKUP(A14,'Species List'!$A:$G,4,FALSE))=0,"",VLOOKUP(A14,'Species List'!$A:$G,4,FALSE))</f>
        <v>D</v>
      </c>
      <c r="F14" s="43" t="str">
        <f>IF(LEN(VLOOKUP(A14,'Species List'!$A:$G,5,FALSE))=0,"",VLOOKUP(A14,'Species List'!$A:$G,5,FALSE))</f>
        <v>Native</v>
      </c>
      <c r="G14" s="43" t="str">
        <f>IF(LEN(VLOOKUP(A14,'Species List'!$A:$G,6,FALSE))=0,"",VLOOKUP(A14,'Species List'!$A:$G,6,FALSE))</f>
        <v>[FACU]</v>
      </c>
      <c r="H14" s="43">
        <f>VLOOKUP(A14,'Species List'!$A:$G,7,FALSE)</f>
        <v>0</v>
      </c>
      <c r="J14" s="42" t="s">
        <v>5417</v>
      </c>
      <c r="K14" s="26" t="str">
        <f>VLOOKUP(J14,'Species List'!$H$1:$J$9,2,FALSE)</f>
        <v>&gt;0-1%</v>
      </c>
      <c r="L14" s="26">
        <f>VLOOKUP(K14,'Species List'!$I$1:$N$8,2,FALSE)</f>
        <v>0.5</v>
      </c>
      <c r="M14" s="52">
        <f t="shared" si="5"/>
        <v>0.5</v>
      </c>
      <c r="N14" s="25">
        <f t="shared" si="2"/>
        <v>6.7567567567567571E-3</v>
      </c>
      <c r="O14" s="25">
        <f t="shared" si="6"/>
        <v>2.7027027027027029E-2</v>
      </c>
    </row>
    <row r="15" spans="1:15" x14ac:dyDescent="0.3">
      <c r="A15" s="41" t="s">
        <v>3855</v>
      </c>
      <c r="B15" s="43" t="str">
        <f>IF(LEN(VLOOKUP(A15,'Species List'!$A:$G,2,FALSE))=0,"",VLOOKUP(A15,'Species List'!$A:$G,2,FALSE))</f>
        <v>black raspberry</v>
      </c>
      <c r="C15" s="43">
        <f>IF(LEN(VLOOKUP(A15,'Species List'!$A:$G,3,FALSE))=0,"",VLOOKUP(A15,'Species List'!$A:$G,3,FALSE))</f>
        <v>2</v>
      </c>
      <c r="D15" s="51">
        <f t="shared" si="4"/>
        <v>2</v>
      </c>
      <c r="E15" s="43" t="str">
        <f>IF(LEN(VLOOKUP(A15,'Species List'!$A:$G,4,FALSE))=0,"",VLOOKUP(A15,'Species List'!$A:$G,4,FALSE))</f>
        <v>D</v>
      </c>
      <c r="F15" s="43" t="str">
        <f>IF(LEN(VLOOKUP(A15,'Species List'!$A:$G,5,FALSE))=0,"",VLOOKUP(A15,'Species List'!$A:$G,5,FALSE))</f>
        <v>Native</v>
      </c>
      <c r="G15" s="43" t="str">
        <f>IF(LEN(VLOOKUP(A15,'Species List'!$A:$G,6,FALSE))=0,"",VLOOKUP(A15,'Species List'!$A:$G,6,FALSE))</f>
        <v>NA</v>
      </c>
      <c r="H15" s="43">
        <f>VLOOKUP(A15,'Species List'!$A:$G,7,FALSE)</f>
        <v>0</v>
      </c>
      <c r="J15" s="42">
        <v>2</v>
      </c>
      <c r="K15" s="26" t="str">
        <f>VLOOKUP(J15,'Species List'!$H$1:$J$9,2,FALSE)</f>
        <v>&gt;5-25%</v>
      </c>
      <c r="L15" s="26">
        <f>VLOOKUP(K15,'Species List'!$I$1:$N$8,2,FALSE)</f>
        <v>15</v>
      </c>
      <c r="M15" s="52">
        <f t="shared" si="5"/>
        <v>15</v>
      </c>
      <c r="N15" s="25">
        <f t="shared" si="2"/>
        <v>0.20270270270270271</v>
      </c>
      <c r="O15" s="25">
        <f t="shared" si="6"/>
        <v>0.40540540540540543</v>
      </c>
    </row>
    <row r="16" spans="1:15" x14ac:dyDescent="0.3">
      <c r="A16" s="41" t="s">
        <v>3848</v>
      </c>
      <c r="B16" s="43" t="str">
        <f>IF(LEN(VLOOKUP(A16,'Species List'!$A:$G,2,FALSE))=0,"",VLOOKUP(A16,'Species List'!$A:$G,2,FALSE))</f>
        <v/>
      </c>
      <c r="C16" s="43">
        <f>IF(LEN(VLOOKUP(A16,'Species List'!$A:$G,3,FALSE))=0,"",VLOOKUP(A16,'Species List'!$A:$G,3,FALSE))</f>
        <v>3</v>
      </c>
      <c r="D16" s="51">
        <f t="shared" si="4"/>
        <v>3</v>
      </c>
      <c r="E16" s="43" t="str">
        <f>IF(LEN(VLOOKUP(A16,'Species List'!$A:$G,4,FALSE))=0,"",VLOOKUP(A16,'Species List'!$A:$G,4,FALSE))</f>
        <v>D</v>
      </c>
      <c r="F16" s="43" t="str">
        <f>IF(LEN(VLOOKUP(A16,'Species List'!$A:$G,5,FALSE))=0,"",VLOOKUP(A16,'Species List'!$A:$G,5,FALSE))</f>
        <v>Native</v>
      </c>
      <c r="G16" s="43" t="str">
        <f>IF(LEN(VLOOKUP(A16,'Species List'!$A:$G,6,FALSE))=0,"",VLOOKUP(A16,'Species List'!$A:$G,6,FALSE))</f>
        <v>FACU</v>
      </c>
      <c r="H16" s="43">
        <f>VLOOKUP(A16,'Species List'!$A:$G,7,FALSE)</f>
        <v>0</v>
      </c>
      <c r="J16" s="42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2">
        <f t="shared" si="5"/>
        <v>3</v>
      </c>
      <c r="N16" s="25">
        <f t="shared" si="2"/>
        <v>4.0540540540540543E-2</v>
      </c>
      <c r="O16" s="25">
        <f t="shared" si="6"/>
        <v>0.12162162162162163</v>
      </c>
    </row>
    <row r="17" spans="1:15" x14ac:dyDescent="0.3">
      <c r="A17" s="41" t="s">
        <v>3755</v>
      </c>
      <c r="B17" s="43" t="str">
        <f>IF(LEN(VLOOKUP(A17,'Species List'!$A:$G,2,FALSE))=0,"",VLOOKUP(A17,'Species List'!$A:$G,2,FALSE))</f>
        <v>common buckthorn</v>
      </c>
      <c r="C17" s="43">
        <f>IF(LEN(VLOOKUP(A17,'Species List'!$A:$G,3,FALSE))=0,"",VLOOKUP(A17,'Species List'!$A:$G,3,FALSE))</f>
        <v>0</v>
      </c>
      <c r="D17" s="51">
        <f t="shared" si="4"/>
        <v>0</v>
      </c>
      <c r="E17" s="43" t="str">
        <f>IF(LEN(VLOOKUP(A17,'Species List'!$A:$G,4,FALSE))=0,"",VLOOKUP(A17,'Species List'!$A:$G,4,FALSE))</f>
        <v>D</v>
      </c>
      <c r="F17" s="43" t="str">
        <f>IF(LEN(VLOOKUP(A17,'Species List'!$A:$G,5,FALSE))=0,"",VLOOKUP(A17,'Species List'!$A:$G,5,FALSE))</f>
        <v>Introduced</v>
      </c>
      <c r="G17" s="43" t="str">
        <f>IF(LEN(VLOOKUP(A17,'Species List'!$A:$G,6,FALSE))=0,"",VLOOKUP(A17,'Species List'!$A:$G,6,FALSE))</f>
        <v>FACU</v>
      </c>
      <c r="H17" s="43">
        <f>VLOOKUP(A17,'Species List'!$A:$G,7,FALSE)</f>
        <v>0</v>
      </c>
      <c r="J17" s="42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2">
        <f t="shared" si="5"/>
        <v>3</v>
      </c>
      <c r="N17" s="25">
        <f t="shared" si="2"/>
        <v>4.0540540540540543E-2</v>
      </c>
      <c r="O17" s="25">
        <f t="shared" si="6"/>
        <v>0</v>
      </c>
    </row>
    <row r="18" spans="1:15" x14ac:dyDescent="0.3">
      <c r="A18" s="41" t="s">
        <v>3536</v>
      </c>
      <c r="B18" s="43" t="str">
        <f>IF(LEN(VLOOKUP(A18,'Species List'!$A:$G,2,FALSE))=0,"",VLOOKUP(A18,'Species List'!$A:$G,2,FALSE))</f>
        <v>quaking aspen</v>
      </c>
      <c r="C18" s="43">
        <f>IF(LEN(VLOOKUP(A18,'Species List'!$A:$G,3,FALSE))=0,"",VLOOKUP(A18,'Species List'!$A:$G,3,FALSE))</f>
        <v>2</v>
      </c>
      <c r="D18" s="51">
        <f t="shared" si="4"/>
        <v>2</v>
      </c>
      <c r="E18" s="43" t="str">
        <f>IF(LEN(VLOOKUP(A18,'Species List'!$A:$G,4,FALSE))=0,"",VLOOKUP(A18,'Species List'!$A:$G,4,FALSE))</f>
        <v>D</v>
      </c>
      <c r="F18" s="43" t="str">
        <f>IF(LEN(VLOOKUP(A18,'Species List'!$A:$G,5,FALSE))=0,"",VLOOKUP(A18,'Species List'!$A:$G,5,FALSE))</f>
        <v>Native</v>
      </c>
      <c r="G18" s="43" t="str">
        <f>IF(LEN(VLOOKUP(A18,'Species List'!$A:$G,6,FALSE))=0,"",VLOOKUP(A18,'Species List'!$A:$G,6,FALSE))</f>
        <v>[FAC]</v>
      </c>
      <c r="H18" s="43">
        <f>VLOOKUP(A18,'Species List'!$A:$G,7,FALSE)</f>
        <v>0</v>
      </c>
      <c r="J18" s="42" t="s">
        <v>5417</v>
      </c>
      <c r="K18" s="26" t="str">
        <f>VLOOKUP(J18,'Species List'!$H$1:$J$9,2,FALSE)</f>
        <v>&gt;0-1%</v>
      </c>
      <c r="L18" s="26">
        <f>VLOOKUP(K18,'Species List'!$I$1:$N$8,2,FALSE)</f>
        <v>0.5</v>
      </c>
      <c r="M18" s="52">
        <f t="shared" si="5"/>
        <v>0.5</v>
      </c>
      <c r="N18" s="25">
        <f t="shared" si="2"/>
        <v>6.7567567567567571E-3</v>
      </c>
      <c r="O18" s="25">
        <f t="shared" si="6"/>
        <v>1.3513513513513514E-2</v>
      </c>
    </row>
    <row r="19" spans="1:15" x14ac:dyDescent="0.3">
      <c r="A19" s="41" t="s">
        <v>159</v>
      </c>
      <c r="B19" s="43" t="str">
        <f>IF(LEN(VLOOKUP(A19,'Species List'!$A:$G,2,FALSE))=0,"",VLOOKUP(A19,'Species List'!$A:$G,2,FALSE))</f>
        <v>amur maple</v>
      </c>
      <c r="C19" s="43">
        <f>IF(LEN(VLOOKUP(A19,'Species List'!$A:$G,3,FALSE))=0,"",VLOOKUP(A19,'Species List'!$A:$G,3,FALSE))</f>
        <v>0</v>
      </c>
      <c r="D19" s="51">
        <f t="shared" si="4"/>
        <v>0</v>
      </c>
      <c r="E19" s="43" t="str">
        <f>IF(LEN(VLOOKUP(A19,'Species List'!$A:$G,4,FALSE))=0,"",VLOOKUP(A19,'Species List'!$A:$G,4,FALSE))</f>
        <v>D</v>
      </c>
      <c r="F19" s="43" t="str">
        <f>IF(LEN(VLOOKUP(A19,'Species List'!$A:$G,5,FALSE))=0,"",VLOOKUP(A19,'Species List'!$A:$G,5,FALSE))</f>
        <v>Introduced</v>
      </c>
      <c r="G19" s="43" t="str">
        <f>IF(LEN(VLOOKUP(A19,'Species List'!$A:$G,6,FALSE))=0,"",VLOOKUP(A19,'Species List'!$A:$G,6,FALSE))</f>
        <v>NA</v>
      </c>
      <c r="H19" s="43">
        <f>VLOOKUP(A19,'Species List'!$A:$G,7,FALSE)</f>
        <v>0</v>
      </c>
      <c r="J19" s="42" t="s">
        <v>5417</v>
      </c>
      <c r="K19" s="26" t="str">
        <f>VLOOKUP(J19,'Species List'!$H$1:$J$9,2,FALSE)</f>
        <v>&gt;0-1%</v>
      </c>
      <c r="L19" s="26">
        <f>VLOOKUP(K19,'Species List'!$I$1:$N$8,2,FALSE)</f>
        <v>0.5</v>
      </c>
      <c r="M19" s="52">
        <f t="shared" si="5"/>
        <v>0.5</v>
      </c>
      <c r="N19" s="25">
        <f t="shared" si="2"/>
        <v>6.7567567567567571E-3</v>
      </c>
      <c r="O19" s="25">
        <f t="shared" si="6"/>
        <v>0</v>
      </c>
    </row>
    <row r="20" spans="1:15" x14ac:dyDescent="0.3">
      <c r="A20" s="41" t="s">
        <v>2963</v>
      </c>
      <c r="B20" s="43" t="str">
        <f>IF(LEN(VLOOKUP(A20,'Species List'!$A:$G,2,FALSE))=0,"",VLOOKUP(A20,'Species List'!$A:$G,2,FALSE))</f>
        <v>white mulberry</v>
      </c>
      <c r="C20" s="43">
        <f>IF(LEN(VLOOKUP(A20,'Species List'!$A:$G,3,FALSE))=0,"",VLOOKUP(A20,'Species List'!$A:$G,3,FALSE))</f>
        <v>0</v>
      </c>
      <c r="D20" s="51">
        <f t="shared" si="4"/>
        <v>0</v>
      </c>
      <c r="E20" s="43" t="str">
        <f>IF(LEN(VLOOKUP(A20,'Species List'!$A:$G,4,FALSE))=0,"",VLOOKUP(A20,'Species List'!$A:$G,4,FALSE))</f>
        <v>D</v>
      </c>
      <c r="F20" s="43" t="str">
        <f>IF(LEN(VLOOKUP(A20,'Species List'!$A:$G,5,FALSE))=0,"",VLOOKUP(A20,'Species List'!$A:$G,5,FALSE))</f>
        <v>Introduced</v>
      </c>
      <c r="G20" s="43" t="str">
        <f>IF(LEN(VLOOKUP(A20,'Species List'!$A:$G,6,FALSE))=0,"",VLOOKUP(A20,'Species List'!$A:$G,6,FALSE))</f>
        <v>FAC</v>
      </c>
      <c r="H20" s="43">
        <f>VLOOKUP(A20,'Species List'!$A:$G,7,FALSE)</f>
        <v>0</v>
      </c>
      <c r="J20" s="42" t="s">
        <v>5417</v>
      </c>
      <c r="K20" s="26" t="str">
        <f>VLOOKUP(J20,'Species List'!$H$1:$J$9,2,FALSE)</f>
        <v>&gt;0-1%</v>
      </c>
      <c r="L20" s="26">
        <f>VLOOKUP(K20,'Species List'!$I$1:$N$8,2,FALSE)</f>
        <v>0.5</v>
      </c>
      <c r="M20" s="52">
        <f t="shared" si="5"/>
        <v>0.5</v>
      </c>
      <c r="N20" s="25">
        <f t="shared" si="2"/>
        <v>6.7567567567567571E-3</v>
      </c>
      <c r="O20" s="25">
        <f t="shared" si="6"/>
        <v>0</v>
      </c>
    </row>
    <row r="21" spans="1:15" x14ac:dyDescent="0.3">
      <c r="A21" s="41" t="s">
        <v>3762</v>
      </c>
      <c r="B21" s="43" t="str">
        <f>IF(LEN(VLOOKUP(A21,'Species List'!$A:$G,2,FALSE))=0,"",VLOOKUP(A21,'Species List'!$A:$G,2,FALSE))</f>
        <v>smooth sumac</v>
      </c>
      <c r="C21" s="43">
        <f>IF(LEN(VLOOKUP(A21,'Species List'!$A:$G,3,FALSE))=0,"",VLOOKUP(A21,'Species List'!$A:$G,3,FALSE))</f>
        <v>2</v>
      </c>
      <c r="D21" s="51">
        <f t="shared" si="4"/>
        <v>2</v>
      </c>
      <c r="E21" s="43" t="str">
        <f>IF(LEN(VLOOKUP(A21,'Species List'!$A:$G,4,FALSE))=0,"",VLOOKUP(A21,'Species List'!$A:$G,4,FALSE))</f>
        <v>D</v>
      </c>
      <c r="F21" s="43" t="str">
        <f>IF(LEN(VLOOKUP(A21,'Species List'!$A:$G,5,FALSE))=0,"",VLOOKUP(A21,'Species List'!$A:$G,5,FALSE))</f>
        <v>Native</v>
      </c>
      <c r="G21" s="43" t="str">
        <f>IF(LEN(VLOOKUP(A21,'Species List'!$A:$G,6,FALSE))=0,"",VLOOKUP(A21,'Species List'!$A:$G,6,FALSE))</f>
        <v>NA</v>
      </c>
      <c r="H21" s="43">
        <f>VLOOKUP(A21,'Species List'!$A:$G,7,FALSE)</f>
        <v>0</v>
      </c>
      <c r="J21" s="42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2">
        <f t="shared" si="5"/>
        <v>3</v>
      </c>
      <c r="N21" s="25">
        <f t="shared" si="2"/>
        <v>4.0540540540540543E-2</v>
      </c>
      <c r="O21" s="25">
        <f t="shared" si="6"/>
        <v>8.1081081081081086E-2</v>
      </c>
    </row>
    <row r="22" spans="1:15" x14ac:dyDescent="0.3">
      <c r="A22" s="49"/>
      <c r="B22" s="43" t="e">
        <f>IF(LEN(VLOOKUP(A22,'Species List'!$A:$G,2,FALSE))=0,"",VLOOKUP(A22,'Species List'!$A:$G,2,FALSE))</f>
        <v>#N/A</v>
      </c>
      <c r="C22" s="43" t="e">
        <f>IF(LEN(VLOOKUP(A22,'Species List'!$A:$G,3,FALSE))=0,"",VLOOKUP(A22,'Species List'!$A:$G,3,FALSE))</f>
        <v>#N/A</v>
      </c>
      <c r="D22" s="51" t="e">
        <f t="shared" si="4"/>
        <v>#N/A</v>
      </c>
      <c r="E22" s="43" t="e">
        <f>IF(LEN(VLOOKUP(A22,'Species List'!$A:$G,4,FALSE))=0,"",VLOOKUP(A22,'Species List'!$A:$G,4,FALSE))</f>
        <v>#N/A</v>
      </c>
      <c r="F22" s="43" t="e">
        <f>IF(LEN(VLOOKUP(A22,'Species List'!$A:$G,5,FALSE))=0,"",VLOOKUP(A22,'Species List'!$A:$G,5,FALSE))</f>
        <v>#N/A</v>
      </c>
      <c r="G22" s="43" t="e">
        <f>IF(LEN(VLOOKUP(A22,'Species List'!$A:$G,6,FALSE))=0,"",VLOOKUP(A22,'Species List'!$A:$G,6,FALSE))</f>
        <v>#N/A</v>
      </c>
      <c r="H22" s="43" t="e">
        <f>VLOOKUP(A22,'Species List'!$A:$G,7,FALSE)</f>
        <v>#N/A</v>
      </c>
      <c r="J22" s="49"/>
      <c r="K22" s="26" t="e">
        <f>VLOOKUP(J22,'Species List'!$H$1:$J$9,2,FALSE)</f>
        <v>#N/A</v>
      </c>
      <c r="L22" s="26" t="e">
        <f>VLOOKUP(K22,'Species List'!$I$1:$N$8,2,FALSE)</f>
        <v>#N/A</v>
      </c>
      <c r="M22" s="52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x14ac:dyDescent="0.3">
      <c r="A23" s="49"/>
      <c r="B23" s="43" t="e">
        <f>IF(LEN(VLOOKUP(A23,'Species List'!$A:$G,2,FALSE))=0,"",VLOOKUP(A23,'Species List'!$A:$G,2,FALSE))</f>
        <v>#N/A</v>
      </c>
      <c r="C23" s="43" t="e">
        <f>IF(LEN(VLOOKUP(A23,'Species List'!$A:$G,3,FALSE))=0,"",VLOOKUP(A23,'Species List'!$A:$G,3,FALSE))</f>
        <v>#N/A</v>
      </c>
      <c r="D23" s="51" t="e">
        <f t="shared" si="4"/>
        <v>#N/A</v>
      </c>
      <c r="E23" s="43" t="e">
        <f>IF(LEN(VLOOKUP(A23,'Species List'!$A:$G,4,FALSE))=0,"",VLOOKUP(A23,'Species List'!$A:$G,4,FALSE))</f>
        <v>#N/A</v>
      </c>
      <c r="F23" s="43" t="e">
        <f>IF(LEN(VLOOKUP(A23,'Species List'!$A:$G,5,FALSE))=0,"",VLOOKUP(A23,'Species List'!$A:$G,5,FALSE))</f>
        <v>#N/A</v>
      </c>
      <c r="G23" s="43" t="e">
        <f>IF(LEN(VLOOKUP(A23,'Species List'!$A:$G,6,FALSE))=0,"",VLOOKUP(A23,'Species List'!$A:$G,6,FALSE))</f>
        <v>#N/A</v>
      </c>
      <c r="H23" s="43" t="e">
        <f>VLOOKUP(A23,'Species List'!$A:$G,7,FALSE)</f>
        <v>#N/A</v>
      </c>
      <c r="J23" s="49"/>
      <c r="K23" s="26" t="e">
        <f>VLOOKUP(J23,'Species List'!$H$1:$J$9,2,FALSE)</f>
        <v>#N/A</v>
      </c>
      <c r="L23" s="26" t="e">
        <f>VLOOKUP(K23,'Species List'!$I$1:$N$8,2,FALSE)</f>
        <v>#N/A</v>
      </c>
      <c r="M23" s="52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x14ac:dyDescent="0.3">
      <c r="A24" s="49"/>
      <c r="B24" s="43" t="e">
        <f>IF(LEN(VLOOKUP(A24,'Species List'!$A:$G,2,FALSE))=0,"",VLOOKUP(A24,'Species List'!$A:$G,2,FALSE))</f>
        <v>#N/A</v>
      </c>
      <c r="C24" s="43" t="e">
        <f>IF(LEN(VLOOKUP(A24,'Species List'!$A:$G,3,FALSE))=0,"",VLOOKUP(A24,'Species List'!$A:$G,3,FALSE))</f>
        <v>#N/A</v>
      </c>
      <c r="D24" s="51" t="e">
        <f t="shared" si="4"/>
        <v>#N/A</v>
      </c>
      <c r="E24" s="43" t="e">
        <f>IF(LEN(VLOOKUP(A24,'Species List'!$A:$G,4,FALSE))=0,"",VLOOKUP(A24,'Species List'!$A:$G,4,FALSE))</f>
        <v>#N/A</v>
      </c>
      <c r="F24" s="43" t="e">
        <f>IF(LEN(VLOOKUP(A24,'Species List'!$A:$G,5,FALSE))=0,"",VLOOKUP(A24,'Species List'!$A:$G,5,FALSE))</f>
        <v>#N/A</v>
      </c>
      <c r="G24" s="43" t="e">
        <f>IF(LEN(VLOOKUP(A24,'Species List'!$A:$G,6,FALSE))=0,"",VLOOKUP(A24,'Species List'!$A:$G,6,FALSE))</f>
        <v>#N/A</v>
      </c>
      <c r="H24" s="43" t="e">
        <f>VLOOKUP(A24,'Species List'!$A:$G,7,FALSE)</f>
        <v>#N/A</v>
      </c>
      <c r="J24" s="49"/>
      <c r="K24" s="26" t="e">
        <f>VLOOKUP(J24,'Species List'!$H$1:$J$9,2,FALSE)</f>
        <v>#N/A</v>
      </c>
      <c r="L24" s="26" t="e">
        <f>VLOOKUP(K24,'Species List'!$I$1:$N$8,2,FALSE)</f>
        <v>#N/A</v>
      </c>
      <c r="M24" s="52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49"/>
      <c r="B25" s="43" t="e">
        <f>IF(LEN(VLOOKUP(A25,'Species List'!$A:$G,2,FALSE))=0,"",VLOOKUP(A25,'Species List'!$A:$G,2,FALSE))</f>
        <v>#N/A</v>
      </c>
      <c r="C25" s="43" t="e">
        <f>IF(LEN(VLOOKUP(A25,'Species List'!$A:$G,3,FALSE))=0,"",VLOOKUP(A25,'Species List'!$A:$G,3,FALSE))</f>
        <v>#N/A</v>
      </c>
      <c r="D25" s="51" t="e">
        <f t="shared" si="4"/>
        <v>#N/A</v>
      </c>
      <c r="E25" s="43" t="e">
        <f>IF(LEN(VLOOKUP(A25,'Species List'!$A:$G,4,FALSE))=0,"",VLOOKUP(A25,'Species List'!$A:$G,4,FALSE))</f>
        <v>#N/A</v>
      </c>
      <c r="F25" s="43" t="e">
        <f>IF(LEN(VLOOKUP(A25,'Species List'!$A:$G,5,FALSE))=0,"",VLOOKUP(A25,'Species List'!$A:$G,5,FALSE))</f>
        <v>#N/A</v>
      </c>
      <c r="G25" s="43" t="e">
        <f>IF(LEN(VLOOKUP(A25,'Species List'!$A:$G,6,FALSE))=0,"",VLOOKUP(A25,'Species List'!$A:$G,6,FALSE))</f>
        <v>#N/A</v>
      </c>
      <c r="H25" s="43" t="e">
        <f>VLOOKUP(A25,'Species List'!$A:$G,7,FALSE)</f>
        <v>#N/A</v>
      </c>
      <c r="J25" s="49"/>
      <c r="K25" s="26" t="e">
        <f>VLOOKUP(J25,'Species List'!$H$1:$J$9,2,FALSE)</f>
        <v>#N/A</v>
      </c>
      <c r="L25" s="26" t="e">
        <f>VLOOKUP(K25,'Species List'!$I$1:$N$8,2,FALSE)</f>
        <v>#N/A</v>
      </c>
      <c r="M25" s="52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49"/>
      <c r="B26" s="43" t="e">
        <f>IF(LEN(VLOOKUP(A26,'Species List'!$A:$G,2,FALSE))=0,"",VLOOKUP(A26,'Species List'!$A:$G,2,FALSE))</f>
        <v>#N/A</v>
      </c>
      <c r="C26" s="43" t="e">
        <f>IF(LEN(VLOOKUP(A26,'Species List'!$A:$G,3,FALSE))=0,"",VLOOKUP(A26,'Species List'!$A:$G,3,FALSE))</f>
        <v>#N/A</v>
      </c>
      <c r="D26" s="51" t="e">
        <f t="shared" si="4"/>
        <v>#N/A</v>
      </c>
      <c r="E26" s="43" t="e">
        <f>IF(LEN(VLOOKUP(A26,'Species List'!$A:$G,4,FALSE))=0,"",VLOOKUP(A26,'Species List'!$A:$G,4,FALSE))</f>
        <v>#N/A</v>
      </c>
      <c r="F26" s="43" t="e">
        <f>IF(LEN(VLOOKUP(A26,'Species List'!$A:$G,5,FALSE))=0,"",VLOOKUP(A26,'Species List'!$A:$G,5,FALSE))</f>
        <v>#N/A</v>
      </c>
      <c r="G26" s="43" t="e">
        <f>IF(LEN(VLOOKUP(A26,'Species List'!$A:$G,6,FALSE))=0,"",VLOOKUP(A26,'Species List'!$A:$G,6,FALSE))</f>
        <v>#N/A</v>
      </c>
      <c r="H26" s="43" t="e">
        <f>VLOOKUP(A26,'Species List'!$A:$G,7,FALSE)</f>
        <v>#N/A</v>
      </c>
      <c r="J26" s="49"/>
      <c r="K26" s="26" t="e">
        <f>VLOOKUP(J26,'Species List'!$H$1:$J$9,2,FALSE)</f>
        <v>#N/A</v>
      </c>
      <c r="L26" s="26" t="e">
        <f>VLOOKUP(K26,'Species List'!$I$1:$N$8,2,FALSE)</f>
        <v>#N/A</v>
      </c>
      <c r="M26" s="52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49"/>
      <c r="B27" s="43" t="e">
        <f>IF(LEN(VLOOKUP(A27,'Species List'!$A:$G,2,FALSE))=0,"",VLOOKUP(A27,'Species List'!$A:$G,2,FALSE))</f>
        <v>#N/A</v>
      </c>
      <c r="C27" s="43" t="e">
        <f>IF(LEN(VLOOKUP(A27,'Species List'!$A:$G,3,FALSE))=0,"",VLOOKUP(A27,'Species List'!$A:$G,3,FALSE))</f>
        <v>#N/A</v>
      </c>
      <c r="D27" s="51" t="e">
        <f t="shared" si="4"/>
        <v>#N/A</v>
      </c>
      <c r="E27" s="43" t="e">
        <f>IF(LEN(VLOOKUP(A27,'Species List'!$A:$G,4,FALSE))=0,"",VLOOKUP(A27,'Species List'!$A:$G,4,FALSE))</f>
        <v>#N/A</v>
      </c>
      <c r="F27" s="43" t="e">
        <f>IF(LEN(VLOOKUP(A27,'Species List'!$A:$G,5,FALSE))=0,"",VLOOKUP(A27,'Species List'!$A:$G,5,FALSE))</f>
        <v>#N/A</v>
      </c>
      <c r="G27" s="43" t="e">
        <f>IF(LEN(VLOOKUP(A27,'Species List'!$A:$G,6,FALSE))=0,"",VLOOKUP(A27,'Species List'!$A:$G,6,FALSE))</f>
        <v>#N/A</v>
      </c>
      <c r="H27" s="43" t="e">
        <f>VLOOKUP(A27,'Species List'!$A:$G,7,FALSE)</f>
        <v>#N/A</v>
      </c>
      <c r="J27" s="49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49"/>
      <c r="B28" s="43" t="e">
        <f>IF(LEN(VLOOKUP(A28,'Species List'!$A:$G,2,FALSE))=0,"",VLOOKUP(A28,'Species List'!$A:$G,2,FALSE))</f>
        <v>#N/A</v>
      </c>
      <c r="C28" s="43" t="e">
        <f>IF(LEN(VLOOKUP(A28,'Species List'!$A:$G,3,FALSE))=0,"",VLOOKUP(A28,'Species List'!$A:$G,3,FALSE))</f>
        <v>#N/A</v>
      </c>
      <c r="D28" s="51" t="e">
        <f t="shared" si="4"/>
        <v>#N/A</v>
      </c>
      <c r="E28" s="43" t="e">
        <f>IF(LEN(VLOOKUP(A28,'Species List'!$A:$G,4,FALSE))=0,"",VLOOKUP(A28,'Species List'!$A:$G,4,FALSE))</f>
        <v>#N/A</v>
      </c>
      <c r="F28" s="43" t="e">
        <f>IF(LEN(VLOOKUP(A28,'Species List'!$A:$G,5,FALSE))=0,"",VLOOKUP(A28,'Species List'!$A:$G,5,FALSE))</f>
        <v>#N/A</v>
      </c>
      <c r="G28" s="43" t="e">
        <f>IF(LEN(VLOOKUP(A28,'Species List'!$A:$G,6,FALSE))=0,"",VLOOKUP(A28,'Species List'!$A:$G,6,FALSE))</f>
        <v>#N/A</v>
      </c>
      <c r="H28" s="43" t="e">
        <f>VLOOKUP(A28,'Species List'!$A:$G,7,FALSE)</f>
        <v>#N/A</v>
      </c>
      <c r="J28" s="49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49"/>
      <c r="B29" s="43" t="e">
        <f>IF(LEN(VLOOKUP(A29,'Species List'!$A:$G,2,FALSE))=0,"",VLOOKUP(A29,'Species List'!$A:$G,2,FALSE))</f>
        <v>#N/A</v>
      </c>
      <c r="C29" s="43" t="e">
        <f>IF(LEN(VLOOKUP(A29,'Species List'!$A:$G,3,FALSE))=0,"",VLOOKUP(A29,'Species List'!$A:$G,3,FALSE))</f>
        <v>#N/A</v>
      </c>
      <c r="D29" s="51" t="e">
        <f t="shared" si="4"/>
        <v>#N/A</v>
      </c>
      <c r="E29" s="43" t="e">
        <f>IF(LEN(VLOOKUP(A29,'Species List'!$A:$G,4,FALSE))=0,"",VLOOKUP(A29,'Species List'!$A:$G,4,FALSE))</f>
        <v>#N/A</v>
      </c>
      <c r="F29" s="43" t="e">
        <f>IF(LEN(VLOOKUP(A29,'Species List'!$A:$G,5,FALSE))=0,"",VLOOKUP(A29,'Species List'!$A:$G,5,FALSE))</f>
        <v>#N/A</v>
      </c>
      <c r="G29" s="43" t="e">
        <f>IF(LEN(VLOOKUP(A29,'Species List'!$A:$G,6,FALSE))=0,"",VLOOKUP(A29,'Species List'!$A:$G,6,FALSE))</f>
        <v>#N/A</v>
      </c>
      <c r="H29" s="43" t="e">
        <f>VLOOKUP(A29,'Species List'!$A:$G,7,FALSE)</f>
        <v>#N/A</v>
      </c>
      <c r="J29" s="49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49"/>
      <c r="B30" s="43" t="e">
        <f>IF(LEN(VLOOKUP(A30,'Species List'!$A:$G,2,FALSE))=0,"",VLOOKUP(A30,'Species List'!$A:$G,2,FALSE))</f>
        <v>#N/A</v>
      </c>
      <c r="C30" s="43" t="e">
        <f>IF(LEN(VLOOKUP(A30,'Species List'!$A:$G,3,FALSE))=0,"",VLOOKUP(A30,'Species List'!$A:$G,3,FALSE))</f>
        <v>#N/A</v>
      </c>
      <c r="D30" s="51" t="e">
        <f t="shared" si="4"/>
        <v>#N/A</v>
      </c>
      <c r="E30" s="43" t="e">
        <f>IF(LEN(VLOOKUP(A30,'Species List'!$A:$G,4,FALSE))=0,"",VLOOKUP(A30,'Species List'!$A:$G,4,FALSE))</f>
        <v>#N/A</v>
      </c>
      <c r="F30" s="43" t="e">
        <f>IF(LEN(VLOOKUP(A30,'Species List'!$A:$G,5,FALSE))=0,"",VLOOKUP(A30,'Species List'!$A:$G,5,FALSE))</f>
        <v>#N/A</v>
      </c>
      <c r="G30" s="43" t="e">
        <f>IF(LEN(VLOOKUP(A30,'Species List'!$A:$G,6,FALSE))=0,"",VLOOKUP(A30,'Species List'!$A:$G,6,FALSE))</f>
        <v>#N/A</v>
      </c>
      <c r="H30" s="43" t="e">
        <f>VLOOKUP(A30,'Species List'!$A:$G,7,FALSE)</f>
        <v>#N/A</v>
      </c>
      <c r="J30" s="49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49"/>
      <c r="B31" s="43" t="e">
        <f>IF(LEN(VLOOKUP(A31,'Species List'!$A:$G,2,FALSE))=0,"",VLOOKUP(A31,'Species List'!$A:$G,2,FALSE))</f>
        <v>#N/A</v>
      </c>
      <c r="C31" s="43" t="e">
        <f>IF(LEN(VLOOKUP(A31,'Species List'!$A:$G,3,FALSE))=0,"",VLOOKUP(A31,'Species List'!$A:$G,3,FALSE))</f>
        <v>#N/A</v>
      </c>
      <c r="D31" s="51" t="e">
        <f t="shared" si="4"/>
        <v>#N/A</v>
      </c>
      <c r="E31" s="43" t="e">
        <f>IF(LEN(VLOOKUP(A31,'Species List'!$A:$G,4,FALSE))=0,"",VLOOKUP(A31,'Species List'!$A:$G,4,FALSE))</f>
        <v>#N/A</v>
      </c>
      <c r="F31" s="43" t="e">
        <f>IF(LEN(VLOOKUP(A31,'Species List'!$A:$G,5,FALSE))=0,"",VLOOKUP(A31,'Species List'!$A:$G,5,FALSE))</f>
        <v>#N/A</v>
      </c>
      <c r="G31" s="43" t="e">
        <f>IF(LEN(VLOOKUP(A31,'Species List'!$A:$G,6,FALSE))=0,"",VLOOKUP(A31,'Species List'!$A:$G,6,FALSE))</f>
        <v>#N/A</v>
      </c>
      <c r="H31" s="43" t="e">
        <f>VLOOKUP(A31,'Species List'!$A:$G,7,FALSE)</f>
        <v>#N/A</v>
      </c>
      <c r="J31" s="49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49"/>
      <c r="B32" s="43" t="e">
        <f>IF(LEN(VLOOKUP(A32,'Species List'!$A:$G,2,FALSE))=0,"",VLOOKUP(A32,'Species List'!$A:$G,2,FALSE))</f>
        <v>#N/A</v>
      </c>
      <c r="C32" s="43" t="e">
        <f>IF(LEN(VLOOKUP(A32,'Species List'!$A:$G,3,FALSE))=0,"",VLOOKUP(A32,'Species List'!$A:$G,3,FALSE))</f>
        <v>#N/A</v>
      </c>
      <c r="D32" s="51" t="e">
        <f t="shared" si="4"/>
        <v>#N/A</v>
      </c>
      <c r="E32" s="43" t="e">
        <f>IF(LEN(VLOOKUP(A32,'Species List'!$A:$G,4,FALSE))=0,"",VLOOKUP(A32,'Species List'!$A:$G,4,FALSE))</f>
        <v>#N/A</v>
      </c>
      <c r="F32" s="43" t="e">
        <f>IF(LEN(VLOOKUP(A32,'Species List'!$A:$G,5,FALSE))=0,"",VLOOKUP(A32,'Species List'!$A:$G,5,FALSE))</f>
        <v>#N/A</v>
      </c>
      <c r="G32" s="43" t="e">
        <f>IF(LEN(VLOOKUP(A32,'Species List'!$A:$G,6,FALSE))=0,"",VLOOKUP(A32,'Species List'!$A:$G,6,FALSE))</f>
        <v>#N/A</v>
      </c>
      <c r="H32" s="43" t="e">
        <f>VLOOKUP(A32,'Species List'!$A:$G,7,FALSE)</f>
        <v>#N/A</v>
      </c>
      <c r="J32" s="49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49"/>
      <c r="B33" s="43" t="e">
        <f>IF(LEN(VLOOKUP(A33,'Species List'!$A:$G,2,FALSE))=0,"",VLOOKUP(A33,'Species List'!$A:$G,2,FALSE))</f>
        <v>#N/A</v>
      </c>
      <c r="C33" s="43" t="e">
        <f>IF(LEN(VLOOKUP(A33,'Species List'!$A:$G,3,FALSE))=0,"",VLOOKUP(A33,'Species List'!$A:$G,3,FALSE))</f>
        <v>#N/A</v>
      </c>
      <c r="D33" s="51" t="e">
        <f t="shared" si="4"/>
        <v>#N/A</v>
      </c>
      <c r="E33" s="43" t="e">
        <f>IF(LEN(VLOOKUP(A33,'Species List'!$A:$G,4,FALSE))=0,"",VLOOKUP(A33,'Species List'!$A:$G,4,FALSE))</f>
        <v>#N/A</v>
      </c>
      <c r="F33" s="43" t="e">
        <f>IF(LEN(VLOOKUP(A33,'Species List'!$A:$G,5,FALSE))=0,"",VLOOKUP(A33,'Species List'!$A:$G,5,FALSE))</f>
        <v>#N/A</v>
      </c>
      <c r="G33" s="43" t="e">
        <f>IF(LEN(VLOOKUP(A33,'Species List'!$A:$G,6,FALSE))=0,"",VLOOKUP(A33,'Species List'!$A:$G,6,FALSE))</f>
        <v>#N/A</v>
      </c>
      <c r="H33" s="43" t="e">
        <f>VLOOKUP(A33,'Species List'!$A:$G,7,FALSE)</f>
        <v>#N/A</v>
      </c>
      <c r="J33" s="49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49"/>
      <c r="B34" s="43" t="e">
        <f>IF(LEN(VLOOKUP(A34,'Species List'!$A:$G,2,FALSE))=0,"",VLOOKUP(A34,'Species List'!$A:$G,2,FALSE))</f>
        <v>#N/A</v>
      </c>
      <c r="C34" s="43" t="e">
        <f>IF(LEN(VLOOKUP(A34,'Species List'!$A:$G,3,FALSE))=0,"",VLOOKUP(A34,'Species List'!$A:$G,3,FALSE))</f>
        <v>#N/A</v>
      </c>
      <c r="D34" s="51" t="e">
        <f t="shared" si="4"/>
        <v>#N/A</v>
      </c>
      <c r="E34" s="43" t="e">
        <f>IF(LEN(VLOOKUP(A34,'Species List'!$A:$G,4,FALSE))=0,"",VLOOKUP(A34,'Species List'!$A:$G,4,FALSE))</f>
        <v>#N/A</v>
      </c>
      <c r="F34" s="43" t="e">
        <f>IF(LEN(VLOOKUP(A34,'Species List'!$A:$G,5,FALSE))=0,"",VLOOKUP(A34,'Species List'!$A:$G,5,FALSE))</f>
        <v>#N/A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49"/>
      <c r="B35" s="43" t="e">
        <f>IF(LEN(VLOOKUP(A35,'Species List'!$A:$G,2,FALSE))=0,"",VLOOKUP(A35,'Species List'!$A:$G,2,FALSE))</f>
        <v>#N/A</v>
      </c>
      <c r="C35" s="43" t="e">
        <f>IF(LEN(VLOOKUP(A35,'Species List'!$A:$G,3,FALSE))=0,"",VLOOKUP(A35,'Species List'!$A:$G,3,FALSE))</f>
        <v>#N/A</v>
      </c>
      <c r="D35" s="51" t="e">
        <f t="shared" si="4"/>
        <v>#N/A</v>
      </c>
      <c r="E35" s="43" t="e">
        <f>IF(LEN(VLOOKUP(A35,'Species List'!$A:$G,4,FALSE))=0,"",VLOOKUP(A35,'Species List'!$A:$G,4,FALSE))</f>
        <v>#N/A</v>
      </c>
      <c r="F35" s="43" t="e">
        <f>IF(LEN(VLOOKUP(A35,'Species List'!$A:$G,5,FALSE))=0,"",VLOOKUP(A35,'Species List'!$A:$G,5,FALSE))</f>
        <v>#N/A</v>
      </c>
      <c r="G35" s="43" t="e">
        <f>IF(LEN(VLOOKUP(A35,'Species List'!$A:$G,6,FALSE))=0,"",VLOOKUP(A35,'Species List'!$A:$G,6,FALSE))</f>
        <v>#N/A</v>
      </c>
      <c r="H35" s="43" t="e">
        <f>VLOOKUP(A35,'Species List'!$A:$G,7,FALSE)</f>
        <v>#N/A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49"/>
      <c r="B36" s="43" t="e">
        <f>IF(LEN(VLOOKUP(A36,'Species List'!$A:$G,2,FALSE))=0,"",VLOOKUP(A36,'Species List'!$A:$G,2,FALSE))</f>
        <v>#N/A</v>
      </c>
      <c r="C36" s="43" t="e">
        <f>IF(LEN(VLOOKUP(A36,'Species List'!$A:$G,3,FALSE))=0,"",VLOOKUP(A36,'Species List'!$A:$G,3,FALSE))</f>
        <v>#N/A</v>
      </c>
      <c r="D36" s="51" t="e">
        <f t="shared" si="4"/>
        <v>#N/A</v>
      </c>
      <c r="E36" s="43" t="e">
        <f>IF(LEN(VLOOKUP(A36,'Species List'!$A:$G,4,FALSE))=0,"",VLOOKUP(A36,'Species List'!$A:$G,4,FALSE))</f>
        <v>#N/A</v>
      </c>
      <c r="F36" s="43" t="e">
        <f>IF(LEN(VLOOKUP(A36,'Species List'!$A:$G,5,FALSE))=0,"",VLOOKUP(A36,'Species List'!$A:$G,5,FALSE))</f>
        <v>#N/A</v>
      </c>
      <c r="G36" s="43" t="e">
        <f>IF(LEN(VLOOKUP(A36,'Species List'!$A:$G,6,FALSE))=0,"",VLOOKUP(A36,'Species List'!$A:$G,6,FALSE))</f>
        <v>#N/A</v>
      </c>
      <c r="H36" s="43" t="e">
        <f>VLOOKUP(A36,'Species List'!$A:$G,7,FALSE)</f>
        <v>#N/A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49"/>
      <c r="B37" s="43" t="e">
        <f>IF(LEN(VLOOKUP(A37,'Species List'!$A:$G,2,FALSE))=0,"",VLOOKUP(A37,'Species List'!$A:$G,2,FALSE))</f>
        <v>#N/A</v>
      </c>
      <c r="C37" s="43" t="e">
        <f>IF(LEN(VLOOKUP(A37,'Species List'!$A:$G,3,FALSE))=0,"",VLOOKUP(A37,'Species List'!$A:$G,3,FALSE))</f>
        <v>#N/A</v>
      </c>
      <c r="D37" s="51" t="e">
        <f t="shared" si="4"/>
        <v>#N/A</v>
      </c>
      <c r="E37" s="43" t="e">
        <f>IF(LEN(VLOOKUP(A37,'Species List'!$A:$G,4,FALSE))=0,"",VLOOKUP(A37,'Species List'!$A:$G,4,FALSE))</f>
        <v>#N/A</v>
      </c>
      <c r="F37" s="43" t="e">
        <f>IF(LEN(VLOOKUP(A37,'Species List'!$A:$G,5,FALSE))=0,"",VLOOKUP(A37,'Species List'!$A:$G,5,FALSE))</f>
        <v>#N/A</v>
      </c>
      <c r="G37" s="43" t="e">
        <f>IF(LEN(VLOOKUP(A37,'Species List'!$A:$G,6,FALSE))=0,"",VLOOKUP(A37,'Species List'!$A:$G,6,FALSE))</f>
        <v>#N/A</v>
      </c>
      <c r="H37" s="43" t="e">
        <f>VLOOKUP(A37,'Species List'!$A:$G,7,FALSE)</f>
        <v>#N/A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8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8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8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8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8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8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8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8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8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8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8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8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8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8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8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8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8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8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8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8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8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8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8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8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8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8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8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8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8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8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8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8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8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8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8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8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8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8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8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8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8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8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8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8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8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8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8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8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8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8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8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8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8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8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8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8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8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8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8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8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8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8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8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8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2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2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2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2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2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2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2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2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2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49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1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4"/>
      <c r="J150" s="50"/>
      <c r="K150" s="47" t="e">
        <f>VLOOKUP(J150,'Species List'!$H$1:$J$9,2,FALSE)</f>
        <v>#N/A</v>
      </c>
      <c r="L150" s="47" t="e">
        <f>VLOOKUP(K150,'Species List'!$I$1:$N$8,2,FALSE)</f>
        <v>#N/A</v>
      </c>
      <c r="M150" s="52" t="e">
        <f t="shared" si="13"/>
        <v>#N/A</v>
      </c>
      <c r="N150" s="44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6" t="s">
        <v>5384</v>
      </c>
      <c r="J151" s="87"/>
      <c r="K151" s="88"/>
      <c r="L151" s="46">
        <f>SUMIF(L10:L150,"&gt;=0")</f>
        <v>74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C25" sqref="C25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1" t="s">
        <v>4243</v>
      </c>
      <c r="B10" s="43" t="str">
        <f>IF(LEN(VLOOKUP(A10,'Species List'!$A:$G,2,FALSE))=0,"",VLOOKUP(A10,'Species List'!$A:$G,2,FALSE))</f>
        <v>showy goldenrod</v>
      </c>
      <c r="C10" s="43">
        <f>IF(LEN(VLOOKUP(A10,'Species List'!$A:$G,3,FALSE))=0,"",VLOOKUP(A10,'Species List'!$A:$G,3,FALSE))</f>
        <v>5</v>
      </c>
      <c r="D10" s="51">
        <f t="shared" ref="D10:D11" si="0">VALUE(C10)</f>
        <v>5</v>
      </c>
      <c r="E10" s="43" t="str">
        <f>IF(LEN(VLOOKUP(A10,'Species List'!$A:$G,4,FALSE))=0,"",VLOOKUP(A10,'Species List'!$A:$G,4,FALSE))</f>
        <v>H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NA</v>
      </c>
      <c r="H10" s="43">
        <f>VLOOKUP(A10,'Species List'!$A:$G,7,FALSE)</f>
        <v>0</v>
      </c>
      <c r="J10" s="42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2">
        <f t="shared" ref="M10:M12" si="1">VALUE(L10)</f>
        <v>15</v>
      </c>
      <c r="N10" s="25">
        <f t="shared" ref="N10:N11" si="2">L10/$L$151</f>
        <v>0.18867924528301888</v>
      </c>
      <c r="O10" s="25">
        <f t="shared" ref="O10:O11" si="3">D10*N10</f>
        <v>0.94339622641509435</v>
      </c>
    </row>
    <row r="11" spans="1:15" x14ac:dyDescent="0.3">
      <c r="A11" s="41" t="s">
        <v>2135</v>
      </c>
      <c r="B11" s="43" t="str">
        <f>IF(LEN(VLOOKUP(A11,'Species List'!$A:$G,2,FALSE))=0,"",VLOOKUP(A11,'Species List'!$A:$G,2,FALSE))</f>
        <v>common strawberry</v>
      </c>
      <c r="C11" s="43">
        <f>IF(LEN(VLOOKUP(A11,'Species List'!$A:$G,3,FALSE))=0,"",VLOOKUP(A11,'Species List'!$A:$G,3,FALSE))</f>
        <v>2</v>
      </c>
      <c r="D11" s="51">
        <f t="shared" si="0"/>
        <v>2</v>
      </c>
      <c r="E11" s="43" t="str">
        <f>IF(LEN(VLOOKUP(A11,'Species List'!$A:$G,4,FALSE))=0,"",VLOOKUP(A11,'Species List'!$A:$G,4,FALSE))</f>
        <v>H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FAC-</v>
      </c>
      <c r="H11" s="43">
        <f>VLOOKUP(A11,'Species List'!$A:$G,7,FALSE)</f>
        <v>0</v>
      </c>
      <c r="J11" s="42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2">
        <f t="shared" si="1"/>
        <v>3</v>
      </c>
      <c r="N11" s="25">
        <f t="shared" si="2"/>
        <v>3.7735849056603772E-2</v>
      </c>
      <c r="O11" s="25">
        <f t="shared" si="3"/>
        <v>7.5471698113207544E-2</v>
      </c>
    </row>
    <row r="12" spans="1:15" x14ac:dyDescent="0.3">
      <c r="A12" s="41" t="s">
        <v>4210</v>
      </c>
      <c r="B12" s="43" t="str">
        <f>IF(LEN(VLOOKUP(A12,'Species List'!$A:$G,2,FALSE))=0,"",VLOOKUP(A12,'Species List'!$A:$G,2,FALSE))</f>
        <v>late goldenrod</v>
      </c>
      <c r="C12" s="43">
        <f>IF(LEN(VLOOKUP(A12,'Species List'!$A:$G,3,FALSE))=0,"",VLOOKUP(A12,'Species List'!$A:$G,3,FALSE))</f>
        <v>1</v>
      </c>
      <c r="D12" s="51">
        <f>VALUE(C12)</f>
        <v>1</v>
      </c>
      <c r="E12" s="43" t="str">
        <f>IF(LEN(VLOOKUP(A12,'Species List'!$A:$G,4,FALSE))=0,"",VLOOKUP(A12,'Species List'!$A:$G,4,FALSE))</f>
        <v>H</v>
      </c>
      <c r="F12" s="43" t="str">
        <f>IF(LEN(VLOOKUP(A12,'Species List'!$A:$G,5,FALSE))=0,"",VLOOKUP(A12,'Species List'!$A:$G,5,FALSE))</f>
        <v>Native</v>
      </c>
      <c r="G12" s="43" t="str">
        <f>IF(LEN(VLOOKUP(A12,'Species List'!$A:$G,6,FALSE))=0,"",VLOOKUP(A12,'Species List'!$A:$G,6,FALSE))</f>
        <v>FACU</v>
      </c>
      <c r="H12" s="43">
        <f>VLOOKUP(A12,'Species List'!$A:$G,7,FALSE)</f>
        <v>0</v>
      </c>
      <c r="J12" s="42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2">
        <f t="shared" si="1"/>
        <v>15</v>
      </c>
      <c r="N12" s="25">
        <f>L12/$L$151</f>
        <v>0.18867924528301888</v>
      </c>
      <c r="O12" s="25">
        <f>D12*N12</f>
        <v>0.18867924528301888</v>
      </c>
    </row>
    <row r="13" spans="1:15" x14ac:dyDescent="0.3">
      <c r="A13" s="41" t="s">
        <v>3334</v>
      </c>
      <c r="B13" s="43" t="str">
        <f>IF(LEN(VLOOKUP(A13,'Species List'!$A:$G,2,FALSE))=0,"",VLOOKUP(A13,'Species List'!$A:$G,2,FALSE))</f>
        <v>Virginia ground cherry</v>
      </c>
      <c r="C13" s="43">
        <f>IF(LEN(VLOOKUP(A13,'Species List'!$A:$G,3,FALSE))=0,"",VLOOKUP(A13,'Species List'!$A:$G,3,FALSE))</f>
        <v>4</v>
      </c>
      <c r="D13" s="51">
        <f t="shared" ref="D13:D76" si="4">VALUE(C13)</f>
        <v>4</v>
      </c>
      <c r="E13" s="43" t="str">
        <f>IF(LEN(VLOOKUP(A13,'Species List'!$A:$G,4,FALSE))=0,"",VLOOKUP(A13,'Species List'!$A:$G,4,FALSE))</f>
        <v>H</v>
      </c>
      <c r="F13" s="43" t="str">
        <f>IF(LEN(VLOOKUP(A13,'Species List'!$A:$G,5,FALSE))=0,"",VLOOKUP(A13,'Species List'!$A:$G,5,FALSE))</f>
        <v>Native</v>
      </c>
      <c r="G13" s="43" t="str">
        <f>IF(LEN(VLOOKUP(A13,'Species List'!$A:$G,6,FALSE))=0,"",VLOOKUP(A13,'Species List'!$A:$G,6,FALSE))</f>
        <v>NA</v>
      </c>
      <c r="H13" s="43">
        <f>VLOOKUP(A13,'Species List'!$A:$G,7,FALSE)</f>
        <v>0</v>
      </c>
      <c r="J13" s="42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2">
        <f t="shared" ref="M13:M76" si="5">VALUE(L13)</f>
        <v>3</v>
      </c>
      <c r="N13" s="25">
        <f t="shared" ref="N13:N76" si="6">L13/$L$151</f>
        <v>3.7735849056603772E-2</v>
      </c>
      <c r="O13" s="25">
        <f t="shared" ref="O13:O76" si="7">D13*N13</f>
        <v>0.15094339622641509</v>
      </c>
    </row>
    <row r="14" spans="1:15" x14ac:dyDescent="0.3">
      <c r="A14" s="41" t="s">
        <v>4219</v>
      </c>
      <c r="B14" s="43" t="str">
        <f>IF(LEN(VLOOKUP(A14,'Species List'!$A:$G,2,FALSE))=0,"",VLOOKUP(A14,'Species List'!$A:$G,2,FALSE))</f>
        <v>giant goldenrod</v>
      </c>
      <c r="C14" s="43">
        <f>IF(LEN(VLOOKUP(A14,'Species List'!$A:$G,3,FALSE))=0,"",VLOOKUP(A14,'Species List'!$A:$G,3,FALSE))</f>
        <v>3</v>
      </c>
      <c r="D14" s="51">
        <f t="shared" si="4"/>
        <v>3</v>
      </c>
      <c r="E14" s="43" t="str">
        <f>IF(LEN(VLOOKUP(A14,'Species List'!$A:$G,4,FALSE))=0,"",VLOOKUP(A14,'Species List'!$A:$G,4,FALSE))</f>
        <v>H</v>
      </c>
      <c r="F14" s="43" t="str">
        <f>IF(LEN(VLOOKUP(A14,'Species List'!$A:$G,5,FALSE))=0,"",VLOOKUP(A14,'Species List'!$A:$G,5,FALSE))</f>
        <v>Native</v>
      </c>
      <c r="G14" s="43" t="str">
        <f>IF(LEN(VLOOKUP(A14,'Species List'!$A:$G,6,FALSE))=0,"",VLOOKUP(A14,'Species List'!$A:$G,6,FALSE))</f>
        <v>FACW</v>
      </c>
      <c r="H14" s="43">
        <f>VLOOKUP(A14,'Species List'!$A:$G,7,FALSE)</f>
        <v>0</v>
      </c>
      <c r="J14" s="42">
        <v>2</v>
      </c>
      <c r="K14" s="26" t="str">
        <f>VLOOKUP(J14,'Species List'!$H$1:$J$9,2,FALSE)</f>
        <v>&gt;5-25%</v>
      </c>
      <c r="L14" s="26">
        <f>VLOOKUP(K14,'Species List'!$I$1:$N$8,2,FALSE)</f>
        <v>15</v>
      </c>
      <c r="M14" s="52">
        <f t="shared" si="5"/>
        <v>15</v>
      </c>
      <c r="N14" s="25">
        <f t="shared" si="6"/>
        <v>0.18867924528301888</v>
      </c>
      <c r="O14" s="25">
        <f t="shared" si="7"/>
        <v>0.5660377358490567</v>
      </c>
    </row>
    <row r="15" spans="1:15" x14ac:dyDescent="0.3">
      <c r="A15" s="41" t="s">
        <v>4466</v>
      </c>
      <c r="B15" s="43" t="str">
        <f>IF(LEN(VLOOKUP(A15,'Species List'!$A:$G,2,FALSE))=0,"",VLOOKUP(A15,'Species List'!$A:$G,2,FALSE))</f>
        <v>common dandelion</v>
      </c>
      <c r="C15" s="43">
        <f>IF(LEN(VLOOKUP(A15,'Species List'!$A:$G,3,FALSE))=0,"",VLOOKUP(A15,'Species List'!$A:$G,3,FALSE))</f>
        <v>0</v>
      </c>
      <c r="D15" s="51">
        <f t="shared" si="4"/>
        <v>0</v>
      </c>
      <c r="E15" s="43" t="str">
        <f>IF(LEN(VLOOKUP(A15,'Species List'!$A:$G,4,FALSE))=0,"",VLOOKUP(A15,'Species List'!$A:$G,4,FALSE))</f>
        <v>H</v>
      </c>
      <c r="F15" s="43" t="str">
        <f>IF(LEN(VLOOKUP(A15,'Species List'!$A:$G,5,FALSE))=0,"",VLOOKUP(A15,'Species List'!$A:$G,5,FALSE))</f>
        <v>Introduced</v>
      </c>
      <c r="G15" s="43" t="str">
        <f>IF(LEN(VLOOKUP(A15,'Species List'!$A:$G,6,FALSE))=0,"",VLOOKUP(A15,'Species List'!$A:$G,6,FALSE))</f>
        <v>FACU</v>
      </c>
      <c r="H15" s="43">
        <f>VLOOKUP(A15,'Species List'!$A:$G,7,FALSE)</f>
        <v>0</v>
      </c>
      <c r="J15" s="42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2">
        <f t="shared" si="5"/>
        <v>3</v>
      </c>
      <c r="N15" s="25">
        <f t="shared" si="6"/>
        <v>3.7735849056603772E-2</v>
      </c>
      <c r="O15" s="25">
        <f t="shared" si="7"/>
        <v>0</v>
      </c>
    </row>
    <row r="16" spans="1:15" x14ac:dyDescent="0.3">
      <c r="A16" s="41" t="s">
        <v>2679</v>
      </c>
      <c r="B16" s="43" t="str">
        <f>IF(LEN(VLOOKUP(A16,'Species List'!$A:$G,2,FALSE))=0,"",VLOOKUP(A16,'Species List'!$A:$G,2,FALSE))</f>
        <v>butter-and-eggs</v>
      </c>
      <c r="C16" s="43">
        <f>IF(LEN(VLOOKUP(A16,'Species List'!$A:$G,3,FALSE))=0,"",VLOOKUP(A16,'Species List'!$A:$G,3,FALSE))</f>
        <v>0</v>
      </c>
      <c r="D16" s="51">
        <f t="shared" si="4"/>
        <v>0</v>
      </c>
      <c r="E16" s="43" t="str">
        <f>IF(LEN(VLOOKUP(A16,'Species List'!$A:$G,4,FALSE))=0,"",VLOOKUP(A16,'Species List'!$A:$G,4,FALSE))</f>
        <v>H</v>
      </c>
      <c r="F16" s="43" t="str">
        <f>IF(LEN(VLOOKUP(A16,'Species List'!$A:$G,5,FALSE))=0,"",VLOOKUP(A16,'Species List'!$A:$G,5,FALSE))</f>
        <v>Introduced</v>
      </c>
      <c r="G16" s="43" t="str">
        <f>IF(LEN(VLOOKUP(A16,'Species List'!$A:$G,6,FALSE))=0,"",VLOOKUP(A16,'Species List'!$A:$G,6,FALSE))</f>
        <v>NA</v>
      </c>
      <c r="H16" s="43">
        <f>VLOOKUP(A16,'Species List'!$A:$G,7,FALSE)</f>
        <v>0</v>
      </c>
      <c r="J16" s="42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2">
        <f t="shared" si="5"/>
        <v>3</v>
      </c>
      <c r="N16" s="25">
        <f t="shared" si="6"/>
        <v>3.7735849056603772E-2</v>
      </c>
      <c r="O16" s="25">
        <f t="shared" si="7"/>
        <v>0</v>
      </c>
    </row>
    <row r="17" spans="1:15" x14ac:dyDescent="0.3">
      <c r="A17" s="41" t="s">
        <v>5445</v>
      </c>
      <c r="B17" s="43" t="s">
        <v>2319</v>
      </c>
      <c r="C17" s="43">
        <v>6</v>
      </c>
      <c r="D17" s="51">
        <f t="shared" si="4"/>
        <v>6</v>
      </c>
      <c r="E17" s="43" t="s">
        <v>149</v>
      </c>
      <c r="F17" s="43" t="s">
        <v>147</v>
      </c>
      <c r="G17" s="43" t="e">
        <f>IF(LEN(VLOOKUP(A17,'Species List'!$A:$G,6,FALSE))=0,"",VLOOKUP(A17,'Species List'!$A:$G,6,FALSE))</f>
        <v>#N/A</v>
      </c>
      <c r="H17" s="43" t="e">
        <f>VLOOKUP(A17,'Species List'!$A:$G,7,FALSE)</f>
        <v>#N/A</v>
      </c>
      <c r="J17" s="42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2">
        <f t="shared" si="5"/>
        <v>3</v>
      </c>
      <c r="N17" s="25">
        <f t="shared" si="6"/>
        <v>3.7735849056603772E-2</v>
      </c>
      <c r="O17" s="25">
        <f t="shared" si="7"/>
        <v>0.22641509433962265</v>
      </c>
    </row>
    <row r="18" spans="1:15" x14ac:dyDescent="0.3">
      <c r="A18" s="41" t="s">
        <v>2649</v>
      </c>
      <c r="B18" s="43" t="str">
        <f>IF(LEN(VLOOKUP(A18,'Species List'!$A:$G,2,FALSE))=0,"",VLOOKUP(A18,'Species List'!$A:$G,2,FALSE))</f>
        <v>round-headed bush clover</v>
      </c>
      <c r="C18" s="43">
        <f>IF(LEN(VLOOKUP(A18,'Species List'!$A:$G,3,FALSE))=0,"",VLOOKUP(A18,'Species List'!$A:$G,3,FALSE))</f>
        <v>3</v>
      </c>
      <c r="D18" s="51">
        <f t="shared" si="4"/>
        <v>3</v>
      </c>
      <c r="E18" s="43" t="str">
        <f>IF(LEN(VLOOKUP(A18,'Species List'!$A:$G,4,FALSE))=0,"",VLOOKUP(A18,'Species List'!$A:$G,4,FALSE))</f>
        <v>H</v>
      </c>
      <c r="F18" s="43" t="str">
        <f>IF(LEN(VLOOKUP(A18,'Species List'!$A:$G,5,FALSE))=0,"",VLOOKUP(A18,'Species List'!$A:$G,5,FALSE))</f>
        <v>Native</v>
      </c>
      <c r="G18" s="43" t="str">
        <f>IF(LEN(VLOOKUP(A18,'Species List'!$A:$G,6,FALSE))=0,"",VLOOKUP(A18,'Species List'!$A:$G,6,FALSE))</f>
        <v>FACU</v>
      </c>
      <c r="H18" s="43">
        <f>VLOOKUP(A18,'Species List'!$A:$G,7,FALSE)</f>
        <v>0</v>
      </c>
      <c r="J18" s="42" t="s">
        <v>5417</v>
      </c>
      <c r="K18" s="26" t="str">
        <f>VLOOKUP(J18,'Species List'!$H$1:$J$9,2,FALSE)</f>
        <v>&gt;0-1%</v>
      </c>
      <c r="L18" s="26">
        <f>VLOOKUP(K18,'Species List'!$I$1:$N$8,2,FALSE)</f>
        <v>0.5</v>
      </c>
      <c r="M18" s="52">
        <f t="shared" si="5"/>
        <v>0.5</v>
      </c>
      <c r="N18" s="25">
        <f t="shared" si="6"/>
        <v>6.2893081761006293E-3</v>
      </c>
      <c r="O18" s="25">
        <f t="shared" si="7"/>
        <v>1.886792452830189E-2</v>
      </c>
    </row>
    <row r="19" spans="1:15" x14ac:dyDescent="0.3">
      <c r="A19" s="41" t="s">
        <v>3895</v>
      </c>
      <c r="B19" s="43" t="str">
        <f>IF(LEN(VLOOKUP(A19,'Species List'!$A:$G,2,FALSE))=0,"",VLOOKUP(A19,'Species List'!$A:$G,2,FALSE))</f>
        <v>common sheep sorrel</v>
      </c>
      <c r="C19" s="43">
        <f>IF(LEN(VLOOKUP(A19,'Species List'!$A:$G,3,FALSE))=0,"",VLOOKUP(A19,'Species List'!$A:$G,3,FALSE))</f>
        <v>0</v>
      </c>
      <c r="D19" s="51">
        <f t="shared" si="4"/>
        <v>0</v>
      </c>
      <c r="E19" s="43" t="str">
        <f>IF(LEN(VLOOKUP(A19,'Species List'!$A:$G,4,FALSE))=0,"",VLOOKUP(A19,'Species List'!$A:$G,4,FALSE))</f>
        <v>H</v>
      </c>
      <c r="F19" s="43" t="str">
        <f>IF(LEN(VLOOKUP(A19,'Species List'!$A:$G,5,FALSE))=0,"",VLOOKUP(A19,'Species List'!$A:$G,5,FALSE))</f>
        <v>Introduced</v>
      </c>
      <c r="G19" s="43" t="str">
        <f>IF(LEN(VLOOKUP(A19,'Species List'!$A:$G,6,FALSE))=0,"",VLOOKUP(A19,'Species List'!$A:$G,6,FALSE))</f>
        <v>FAC</v>
      </c>
      <c r="H19" s="43">
        <f>VLOOKUP(A19,'Species List'!$A:$G,7,FALSE)</f>
        <v>0</v>
      </c>
      <c r="J19" s="42">
        <v>1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2">
        <f t="shared" si="5"/>
        <v>3</v>
      </c>
      <c r="N19" s="25">
        <f t="shared" si="6"/>
        <v>3.7735849056603772E-2</v>
      </c>
      <c r="O19" s="25">
        <f t="shared" si="7"/>
        <v>0</v>
      </c>
    </row>
    <row r="20" spans="1:15" x14ac:dyDescent="0.3">
      <c r="A20" s="41" t="s">
        <v>186</v>
      </c>
      <c r="B20" s="43" t="str">
        <f>IF(LEN(VLOOKUP(A20,'Species List'!$A:$G,2,FALSE))=0,"",VLOOKUP(A20,'Species List'!$A:$G,2,FALSE))</f>
        <v>common yarrow</v>
      </c>
      <c r="C20" s="43">
        <f>IF(LEN(VLOOKUP(A20,'Species List'!$A:$G,3,FALSE))=0,"",VLOOKUP(A20,'Species List'!$A:$G,3,FALSE))</f>
        <v>1</v>
      </c>
      <c r="D20" s="51">
        <f t="shared" si="4"/>
        <v>1</v>
      </c>
      <c r="E20" s="43" t="str">
        <f>IF(LEN(VLOOKUP(A20,'Species List'!$A:$G,4,FALSE))=0,"",VLOOKUP(A20,'Species List'!$A:$G,4,FALSE))</f>
        <v>H</v>
      </c>
      <c r="F20" s="43" t="str">
        <f>IF(LEN(VLOOKUP(A20,'Species List'!$A:$G,5,FALSE))=0,"",VLOOKUP(A20,'Species List'!$A:$G,5,FALSE))</f>
        <v>Native</v>
      </c>
      <c r="G20" s="43" t="str">
        <f>IF(LEN(VLOOKUP(A20,'Species List'!$A:$G,6,FALSE))=0,"",VLOOKUP(A20,'Species List'!$A:$G,6,FALSE))</f>
        <v>FACU</v>
      </c>
      <c r="H20" s="43">
        <f>VLOOKUP(A20,'Species List'!$A:$G,7,FALSE)</f>
        <v>0</v>
      </c>
      <c r="J20" s="42" t="s">
        <v>5415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2">
        <f t="shared" si="5"/>
        <v>3</v>
      </c>
      <c r="N20" s="25">
        <f t="shared" si="6"/>
        <v>3.7735849056603772E-2</v>
      </c>
      <c r="O20" s="25">
        <f t="shared" si="7"/>
        <v>3.7735849056603772E-2</v>
      </c>
    </row>
    <row r="21" spans="1:15" x14ac:dyDescent="0.3">
      <c r="A21" s="41" t="s">
        <v>234</v>
      </c>
      <c r="B21" s="43" t="str">
        <f>IF(LEN(VLOOKUP(A21,'Species List'!$A:$G,2,FALSE))=0,"",VLOOKUP(A21,'Species List'!$A:$G,2,FALSE))</f>
        <v>white snakeroot</v>
      </c>
      <c r="C21" s="43">
        <f>IF(LEN(VLOOKUP(A21,'Species List'!$A:$G,3,FALSE))=0,"",VLOOKUP(A21,'Species List'!$A:$G,3,FALSE))</f>
        <v>1</v>
      </c>
      <c r="D21" s="51">
        <f t="shared" si="4"/>
        <v>1</v>
      </c>
      <c r="E21" s="43" t="str">
        <f>IF(LEN(VLOOKUP(A21,'Species List'!$A:$G,4,FALSE))=0,"",VLOOKUP(A21,'Species List'!$A:$G,4,FALSE))</f>
        <v>H</v>
      </c>
      <c r="F21" s="43" t="str">
        <f>IF(LEN(VLOOKUP(A21,'Species List'!$A:$G,5,FALSE))=0,"",VLOOKUP(A21,'Species List'!$A:$G,5,FALSE))</f>
        <v>Native</v>
      </c>
      <c r="G21" s="43" t="str">
        <f>IF(LEN(VLOOKUP(A21,'Species List'!$A:$G,6,FALSE))=0,"",VLOOKUP(A21,'Species List'!$A:$G,6,FALSE))</f>
        <v>FACU</v>
      </c>
      <c r="H21" s="43">
        <f>VLOOKUP(A21,'Species List'!$A:$G,7,FALSE)</f>
        <v>0</v>
      </c>
      <c r="J21" s="42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2">
        <f t="shared" si="5"/>
        <v>3</v>
      </c>
      <c r="N21" s="25">
        <f t="shared" si="6"/>
        <v>3.7735849056603772E-2</v>
      </c>
      <c r="O21" s="25">
        <f t="shared" si="7"/>
        <v>3.7735849056603772E-2</v>
      </c>
    </row>
    <row r="22" spans="1:15" x14ac:dyDescent="0.3">
      <c r="A22" s="41" t="s">
        <v>1658</v>
      </c>
      <c r="B22" s="43" t="str">
        <f>IF(LEN(VLOOKUP(A22,'Species List'!$A:$G,2,FALSE))=0,"",VLOOKUP(A22,'Species List'!$A:$G,2,FALSE))</f>
        <v>pointed-leaved tick trefoil</v>
      </c>
      <c r="C22" s="43">
        <f>IF(LEN(VLOOKUP(A22,'Species List'!$A:$G,3,FALSE))=0,"",VLOOKUP(A22,'Species List'!$A:$G,3,FALSE))</f>
        <v>6</v>
      </c>
      <c r="D22" s="51">
        <f t="shared" si="4"/>
        <v>6</v>
      </c>
      <c r="E22" s="43" t="str">
        <f>IF(LEN(VLOOKUP(A22,'Species List'!$A:$G,4,FALSE))=0,"",VLOOKUP(A22,'Species List'!$A:$G,4,FALSE))</f>
        <v>H</v>
      </c>
      <c r="F22" s="43" t="str">
        <f>IF(LEN(VLOOKUP(A22,'Species List'!$A:$G,5,FALSE))=0,"",VLOOKUP(A22,'Species List'!$A:$G,5,FALSE))</f>
        <v>Native</v>
      </c>
      <c r="G22" s="43" t="str">
        <f>IF(LEN(VLOOKUP(A22,'Species List'!$A:$G,6,FALSE))=0,"",VLOOKUP(A22,'Species List'!$A:$G,6,FALSE))</f>
        <v/>
      </c>
      <c r="H22" s="43">
        <f>VLOOKUP(A22,'Species List'!$A:$G,7,FALSE)</f>
        <v>0</v>
      </c>
      <c r="J22" s="42" t="s">
        <v>5417</v>
      </c>
      <c r="K22" s="26" t="str">
        <f>VLOOKUP(J22,'Species List'!$H$1:$J$9,2,FALSE)</f>
        <v>&gt;0-1%</v>
      </c>
      <c r="L22" s="26">
        <f>VLOOKUP(K22,'Species List'!$I$1:$N$8,2,FALSE)</f>
        <v>0.5</v>
      </c>
      <c r="M22" s="52">
        <f t="shared" si="5"/>
        <v>0.5</v>
      </c>
      <c r="N22" s="25">
        <f t="shared" si="6"/>
        <v>6.2893081761006293E-3</v>
      </c>
      <c r="O22" s="25">
        <f t="shared" si="7"/>
        <v>3.7735849056603779E-2</v>
      </c>
    </row>
    <row r="23" spans="1:15" x14ac:dyDescent="0.3">
      <c r="A23" s="41" t="s">
        <v>1801</v>
      </c>
      <c r="B23" s="43" t="str">
        <f>IF(LEN(VLOOKUP(A23,'Species List'!$A:$G,2,FALSE))=0,"",VLOOKUP(A23,'Species List'!$A:$G,2,FALSE))</f>
        <v>narrow-leaved purple coneflower</v>
      </c>
      <c r="C23" s="43">
        <v>7</v>
      </c>
      <c r="D23" s="51">
        <f t="shared" si="4"/>
        <v>7</v>
      </c>
      <c r="E23" s="43" t="str">
        <f>IF(LEN(VLOOKUP(A23,'Species List'!$A:$G,4,FALSE))=0,"",VLOOKUP(A23,'Species List'!$A:$G,4,FALSE))</f>
        <v>H</v>
      </c>
      <c r="F23" s="43" t="s">
        <v>147</v>
      </c>
      <c r="G23" s="43" t="str">
        <f>IF(LEN(VLOOKUP(A23,'Species List'!$A:$G,6,FALSE))=0,"",VLOOKUP(A23,'Species List'!$A:$G,6,FALSE))</f>
        <v/>
      </c>
      <c r="H23" s="43">
        <f>VLOOKUP(A23,'Species List'!$A:$G,7,FALSE)</f>
        <v>0</v>
      </c>
      <c r="J23" s="42" t="s">
        <v>5415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2">
        <f t="shared" si="5"/>
        <v>3</v>
      </c>
      <c r="N23" s="25">
        <f t="shared" si="6"/>
        <v>3.7735849056603772E-2</v>
      </c>
      <c r="O23" s="25">
        <f t="shared" si="7"/>
        <v>0.26415094339622641</v>
      </c>
    </row>
    <row r="24" spans="1:15" x14ac:dyDescent="0.3">
      <c r="A24" s="41" t="s">
        <v>320</v>
      </c>
      <c r="B24" s="43" t="str">
        <f>IF(LEN(VLOOKUP(A24,'Species List'!$A:$G,2,FALSE))=0,"",VLOOKUP(A24,'Species List'!$A:$G,2,FALSE))</f>
        <v>common ragweed</v>
      </c>
      <c r="C24" s="43">
        <f>IF(LEN(VLOOKUP(A24,'Species List'!$A:$G,3,FALSE))=0,"",VLOOKUP(A24,'Species List'!$A:$G,3,FALSE))</f>
        <v>0</v>
      </c>
      <c r="D24" s="51">
        <f t="shared" si="4"/>
        <v>0</v>
      </c>
      <c r="E24" s="43" t="str">
        <f>IF(LEN(VLOOKUP(A24,'Species List'!$A:$G,4,FALSE))=0,"",VLOOKUP(A24,'Species List'!$A:$G,4,FALSE))</f>
        <v>H</v>
      </c>
      <c r="F24" s="43" t="str">
        <f>IF(LEN(VLOOKUP(A24,'Species List'!$A:$G,5,FALSE))=0,"",VLOOKUP(A24,'Species List'!$A:$G,5,FALSE))</f>
        <v>Native</v>
      </c>
      <c r="G24" s="43" t="str">
        <f>IF(LEN(VLOOKUP(A24,'Species List'!$A:$G,6,FALSE))=0,"",VLOOKUP(A24,'Species List'!$A:$G,6,FALSE))</f>
        <v>FACU</v>
      </c>
      <c r="H24" s="43">
        <f>VLOOKUP(A24,'Species List'!$A:$G,7,FALSE)</f>
        <v>0</v>
      </c>
      <c r="J24" s="42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2">
        <f t="shared" si="5"/>
        <v>3</v>
      </c>
      <c r="N24" s="25">
        <f t="shared" si="6"/>
        <v>3.7735849056603772E-2</v>
      </c>
      <c r="O24" s="25">
        <f t="shared" si="7"/>
        <v>0</v>
      </c>
    </row>
    <row r="25" spans="1:15" x14ac:dyDescent="0.3">
      <c r="A25" s="41" t="s">
        <v>2186</v>
      </c>
      <c r="B25" s="43" t="str">
        <f>IF(LEN(VLOOKUP(A25,'Species List'!$A:$G,2,FALSE))=0,"",VLOOKUP(A25,'Species List'!$A:$G,2,FALSE))</f>
        <v/>
      </c>
      <c r="C25" s="43">
        <f>IF(LEN(VLOOKUP(A25,'Species List'!$A:$G,3,FALSE))=0,"",VLOOKUP(A25,'Species List'!$A:$G,3,FALSE))</f>
        <v>4</v>
      </c>
      <c r="D25" s="51">
        <f t="shared" si="4"/>
        <v>4</v>
      </c>
      <c r="E25" s="43" t="str">
        <f>IF(LEN(VLOOKUP(A25,'Species List'!$A:$G,4,FALSE))=0,"",VLOOKUP(A25,'Species List'!$A:$G,4,FALSE))</f>
        <v>H</v>
      </c>
      <c r="F25" s="43" t="str">
        <f>IF(LEN(VLOOKUP(A25,'Species List'!$A:$G,5,FALSE))=0,"",VLOOKUP(A25,'Species List'!$A:$G,5,FALSE))</f>
        <v>Native</v>
      </c>
      <c r="G25" s="43" t="str">
        <f>IF(LEN(VLOOKUP(A25,'Species List'!$A:$G,6,FALSE))=0,"",VLOOKUP(A25,'Species List'!$A:$G,6,FALSE))</f>
        <v>FACU+</v>
      </c>
      <c r="H25" s="43">
        <f>VLOOKUP(A25,'Species List'!$A:$G,7,FALSE)</f>
        <v>0</v>
      </c>
      <c r="J25" s="42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2">
        <f t="shared" si="5"/>
        <v>3</v>
      </c>
      <c r="N25" s="25">
        <f t="shared" si="6"/>
        <v>3.7735849056603772E-2</v>
      </c>
      <c r="O25" s="25">
        <f t="shared" si="7"/>
        <v>0.15094339622641509</v>
      </c>
    </row>
    <row r="26" spans="1:15" x14ac:dyDescent="0.3">
      <c r="A26" s="41" t="s">
        <v>5312</v>
      </c>
      <c r="B26" s="43" t="str">
        <f>IF(LEN(VLOOKUP(A26,'Species List'!$A:$G,2,FALSE))=0,"",VLOOKUP(A26,'Species List'!$A:$G,2,FALSE))</f>
        <v/>
      </c>
      <c r="C26" s="43">
        <v>1</v>
      </c>
      <c r="D26" s="51">
        <f t="shared" si="4"/>
        <v>1</v>
      </c>
      <c r="E26" s="43" t="s">
        <v>149</v>
      </c>
      <c r="F26" s="43" t="s">
        <v>147</v>
      </c>
      <c r="G26" s="43" t="str">
        <f>IF(LEN(VLOOKUP(A26,'Species List'!$A:$G,6,FALSE))=0,"",VLOOKUP(A26,'Species List'!$A:$G,6,FALSE))</f>
        <v/>
      </c>
      <c r="H26" s="43">
        <f>VLOOKUP(A26,'Species List'!$A:$G,7,FALSE)</f>
        <v>0</v>
      </c>
      <c r="J26" s="42" t="s">
        <v>5417</v>
      </c>
      <c r="K26" s="26" t="str">
        <f>VLOOKUP(J26,'Species List'!$H$1:$J$9,2,FALSE)</f>
        <v>&gt;0-1%</v>
      </c>
      <c r="L26" s="26">
        <f>VLOOKUP(K26,'Species List'!$I$1:$N$8,2,FALSE)</f>
        <v>0.5</v>
      </c>
      <c r="M26" s="52">
        <f t="shared" si="5"/>
        <v>0.5</v>
      </c>
      <c r="N26" s="25">
        <f t="shared" si="6"/>
        <v>6.2893081761006293E-3</v>
      </c>
      <c r="O26" s="25">
        <f t="shared" si="7"/>
        <v>6.2893081761006293E-3</v>
      </c>
    </row>
    <row r="27" spans="1:15" x14ac:dyDescent="0.3">
      <c r="A27" s="53"/>
      <c r="B27" s="43" t="e">
        <f>IF(LEN(VLOOKUP(A27,'Species List'!$A:$G,2,FALSE))=0,"",VLOOKUP(A27,'Species List'!$A:$G,2,FALSE))</f>
        <v>#N/A</v>
      </c>
      <c r="C27" s="43" t="e">
        <f>IF(LEN(VLOOKUP(A27,'Species List'!$A:$G,3,FALSE))=0,"",VLOOKUP(A27,'Species List'!$A:$G,3,FALSE))</f>
        <v>#N/A</v>
      </c>
      <c r="D27" s="51" t="e">
        <f t="shared" si="4"/>
        <v>#N/A</v>
      </c>
      <c r="E27" s="43" t="e">
        <f>IF(LEN(VLOOKUP(A27,'Species List'!$A:$G,4,FALSE))=0,"",VLOOKUP(A27,'Species List'!$A:$G,4,FALSE))</f>
        <v>#N/A</v>
      </c>
      <c r="F27" s="43" t="e">
        <f>IF(LEN(VLOOKUP(A27,'Species List'!$A:$G,5,FALSE))=0,"",VLOOKUP(A27,'Species List'!$A:$G,5,FALSE))</f>
        <v>#N/A</v>
      </c>
      <c r="G27" s="43" t="e">
        <f>IF(LEN(VLOOKUP(A27,'Species List'!$A:$G,6,FALSE))=0,"",VLOOKUP(A27,'Species List'!$A:$G,6,FALSE))</f>
        <v>#N/A</v>
      </c>
      <c r="H27" s="43" t="e">
        <f>VLOOKUP(A27,'Species List'!$A:$G,7,FALSE)</f>
        <v>#N/A</v>
      </c>
      <c r="J27" s="54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5"/>
        <v>#N/A</v>
      </c>
      <c r="N27" s="25" t="e">
        <f t="shared" si="6"/>
        <v>#N/A</v>
      </c>
      <c r="O27" s="25" t="e">
        <f t="shared" si="7"/>
        <v>#N/A</v>
      </c>
    </row>
    <row r="28" spans="1:15" x14ac:dyDescent="0.3">
      <c r="A28" s="53"/>
      <c r="B28" s="43" t="e">
        <f>IF(LEN(VLOOKUP(A28,'Species List'!$A:$G,2,FALSE))=0,"",VLOOKUP(A28,'Species List'!$A:$G,2,FALSE))</f>
        <v>#N/A</v>
      </c>
      <c r="C28" s="43" t="e">
        <f>IF(LEN(VLOOKUP(A28,'Species List'!$A:$G,3,FALSE))=0,"",VLOOKUP(A28,'Species List'!$A:$G,3,FALSE))</f>
        <v>#N/A</v>
      </c>
      <c r="D28" s="51" t="e">
        <f t="shared" si="4"/>
        <v>#N/A</v>
      </c>
      <c r="E28" s="43" t="e">
        <f>IF(LEN(VLOOKUP(A28,'Species List'!$A:$G,4,FALSE))=0,"",VLOOKUP(A28,'Species List'!$A:$G,4,FALSE))</f>
        <v>#N/A</v>
      </c>
      <c r="F28" s="43" t="e">
        <f>IF(LEN(VLOOKUP(A28,'Species List'!$A:$G,5,FALSE))=0,"",VLOOKUP(A28,'Species List'!$A:$G,5,FALSE))</f>
        <v>#N/A</v>
      </c>
      <c r="G28" s="43" t="e">
        <f>IF(LEN(VLOOKUP(A28,'Species List'!$A:$G,6,FALSE))=0,"",VLOOKUP(A28,'Species List'!$A:$G,6,FALSE))</f>
        <v>#N/A</v>
      </c>
      <c r="H28" s="43" t="e">
        <f>VLOOKUP(A28,'Species List'!$A:$G,7,FALSE)</f>
        <v>#N/A</v>
      </c>
      <c r="J28" s="54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5"/>
        <v>#N/A</v>
      </c>
      <c r="N28" s="25" t="e">
        <f t="shared" si="6"/>
        <v>#N/A</v>
      </c>
      <c r="O28" s="25" t="e">
        <f t="shared" si="7"/>
        <v>#N/A</v>
      </c>
    </row>
    <row r="29" spans="1:15" x14ac:dyDescent="0.3">
      <c r="A29" s="53"/>
      <c r="B29" s="43" t="e">
        <f>IF(LEN(VLOOKUP(A29,'Species List'!$A:$G,2,FALSE))=0,"",VLOOKUP(A29,'Species List'!$A:$G,2,FALSE))</f>
        <v>#N/A</v>
      </c>
      <c r="C29" s="43" t="e">
        <f>IF(LEN(VLOOKUP(A29,'Species List'!$A:$G,3,FALSE))=0,"",VLOOKUP(A29,'Species List'!$A:$G,3,FALSE))</f>
        <v>#N/A</v>
      </c>
      <c r="D29" s="51" t="e">
        <f t="shared" si="4"/>
        <v>#N/A</v>
      </c>
      <c r="E29" s="43" t="e">
        <f>IF(LEN(VLOOKUP(A29,'Species List'!$A:$G,4,FALSE))=0,"",VLOOKUP(A29,'Species List'!$A:$G,4,FALSE))</f>
        <v>#N/A</v>
      </c>
      <c r="F29" s="43" t="e">
        <f>IF(LEN(VLOOKUP(A29,'Species List'!$A:$G,5,FALSE))=0,"",VLOOKUP(A29,'Species List'!$A:$G,5,FALSE))</f>
        <v>#N/A</v>
      </c>
      <c r="G29" s="43" t="e">
        <f>IF(LEN(VLOOKUP(A29,'Species List'!$A:$G,6,FALSE))=0,"",VLOOKUP(A29,'Species List'!$A:$G,6,FALSE))</f>
        <v>#N/A</v>
      </c>
      <c r="H29" s="43" t="e">
        <f>VLOOKUP(A29,'Species List'!$A:$G,7,FALSE)</f>
        <v>#N/A</v>
      </c>
      <c r="J29" s="54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5"/>
        <v>#N/A</v>
      </c>
      <c r="N29" s="25" t="e">
        <f t="shared" si="6"/>
        <v>#N/A</v>
      </c>
      <c r="O29" s="25" t="e">
        <f t="shared" si="7"/>
        <v>#N/A</v>
      </c>
    </row>
    <row r="30" spans="1:15" x14ac:dyDescent="0.3">
      <c r="A30" s="53"/>
      <c r="B30" s="43" t="e">
        <f>IF(LEN(VLOOKUP(A30,'Species List'!$A:$G,2,FALSE))=0,"",VLOOKUP(A30,'Species List'!$A:$G,2,FALSE))</f>
        <v>#N/A</v>
      </c>
      <c r="C30" s="43" t="e">
        <f>IF(LEN(VLOOKUP(A30,'Species List'!$A:$G,3,FALSE))=0,"",VLOOKUP(A30,'Species List'!$A:$G,3,FALSE))</f>
        <v>#N/A</v>
      </c>
      <c r="D30" s="51" t="e">
        <f t="shared" si="4"/>
        <v>#N/A</v>
      </c>
      <c r="E30" s="43" t="e">
        <f>IF(LEN(VLOOKUP(A30,'Species List'!$A:$G,4,FALSE))=0,"",VLOOKUP(A30,'Species List'!$A:$G,4,FALSE))</f>
        <v>#N/A</v>
      </c>
      <c r="F30" s="43" t="e">
        <f>IF(LEN(VLOOKUP(A30,'Species List'!$A:$G,5,FALSE))=0,"",VLOOKUP(A30,'Species List'!$A:$G,5,FALSE))</f>
        <v>#N/A</v>
      </c>
      <c r="G30" s="43" t="e">
        <f>IF(LEN(VLOOKUP(A30,'Species List'!$A:$G,6,FALSE))=0,"",VLOOKUP(A30,'Species List'!$A:$G,6,FALSE))</f>
        <v>#N/A</v>
      </c>
      <c r="H30" s="43" t="e">
        <f>VLOOKUP(A30,'Species List'!$A:$G,7,FALSE)</f>
        <v>#N/A</v>
      </c>
      <c r="J30" s="54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5"/>
        <v>#N/A</v>
      </c>
      <c r="N30" s="25" t="e">
        <f t="shared" si="6"/>
        <v>#N/A</v>
      </c>
      <c r="O30" s="25" t="e">
        <f t="shared" si="7"/>
        <v>#N/A</v>
      </c>
    </row>
    <row r="31" spans="1:15" x14ac:dyDescent="0.3">
      <c r="A31" s="53"/>
      <c r="B31" s="43" t="e">
        <f>IF(LEN(VLOOKUP(A31,'Species List'!$A:$G,2,FALSE))=0,"",VLOOKUP(A31,'Species List'!$A:$G,2,FALSE))</f>
        <v>#N/A</v>
      </c>
      <c r="C31" s="43" t="e">
        <f>IF(LEN(VLOOKUP(A31,'Species List'!$A:$G,3,FALSE))=0,"",VLOOKUP(A31,'Species List'!$A:$G,3,FALSE))</f>
        <v>#N/A</v>
      </c>
      <c r="D31" s="51" t="e">
        <f t="shared" si="4"/>
        <v>#N/A</v>
      </c>
      <c r="E31" s="43" t="e">
        <f>IF(LEN(VLOOKUP(A31,'Species List'!$A:$G,4,FALSE))=0,"",VLOOKUP(A31,'Species List'!$A:$G,4,FALSE))</f>
        <v>#N/A</v>
      </c>
      <c r="F31" s="43" t="e">
        <f>IF(LEN(VLOOKUP(A31,'Species List'!$A:$G,5,FALSE))=0,"",VLOOKUP(A31,'Species List'!$A:$G,5,FALSE))</f>
        <v>#N/A</v>
      </c>
      <c r="G31" s="43" t="e">
        <f>IF(LEN(VLOOKUP(A31,'Species List'!$A:$G,6,FALSE))=0,"",VLOOKUP(A31,'Species List'!$A:$G,6,FALSE))</f>
        <v>#N/A</v>
      </c>
      <c r="H31" s="43" t="e">
        <f>VLOOKUP(A31,'Species List'!$A:$G,7,FALSE)</f>
        <v>#N/A</v>
      </c>
      <c r="J31" s="54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5"/>
        <v>#N/A</v>
      </c>
      <c r="N31" s="25" t="e">
        <f t="shared" si="6"/>
        <v>#N/A</v>
      </c>
      <c r="O31" s="25" t="e">
        <f t="shared" si="7"/>
        <v>#N/A</v>
      </c>
    </row>
    <row r="32" spans="1:15" x14ac:dyDescent="0.3">
      <c r="A32" s="53"/>
      <c r="B32" s="43" t="e">
        <f>IF(LEN(VLOOKUP(A32,'Species List'!$A:$G,2,FALSE))=0,"",VLOOKUP(A32,'Species List'!$A:$G,2,FALSE))</f>
        <v>#N/A</v>
      </c>
      <c r="C32" s="43" t="e">
        <f>IF(LEN(VLOOKUP(A32,'Species List'!$A:$G,3,FALSE))=0,"",VLOOKUP(A32,'Species List'!$A:$G,3,FALSE))</f>
        <v>#N/A</v>
      </c>
      <c r="D32" s="51" t="e">
        <f t="shared" si="4"/>
        <v>#N/A</v>
      </c>
      <c r="E32" s="43" t="e">
        <f>IF(LEN(VLOOKUP(A32,'Species List'!$A:$G,4,FALSE))=0,"",VLOOKUP(A32,'Species List'!$A:$G,4,FALSE))</f>
        <v>#N/A</v>
      </c>
      <c r="F32" s="43" t="e">
        <f>IF(LEN(VLOOKUP(A32,'Species List'!$A:$G,5,FALSE))=0,"",VLOOKUP(A32,'Species List'!$A:$G,5,FALSE))</f>
        <v>#N/A</v>
      </c>
      <c r="G32" s="43" t="e">
        <f>IF(LEN(VLOOKUP(A32,'Species List'!$A:$G,6,FALSE))=0,"",VLOOKUP(A32,'Species List'!$A:$G,6,FALSE))</f>
        <v>#N/A</v>
      </c>
      <c r="H32" s="43" t="e">
        <f>VLOOKUP(A32,'Species List'!$A:$G,7,FALSE)</f>
        <v>#N/A</v>
      </c>
      <c r="J32" s="54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5"/>
        <v>#N/A</v>
      </c>
      <c r="N32" s="25" t="e">
        <f t="shared" si="6"/>
        <v>#N/A</v>
      </c>
      <c r="O32" s="25" t="e">
        <f t="shared" si="7"/>
        <v>#N/A</v>
      </c>
    </row>
    <row r="33" spans="1:15" x14ac:dyDescent="0.3">
      <c r="A33" s="53"/>
      <c r="B33" s="43" t="e">
        <f>IF(LEN(VLOOKUP(A33,'Species List'!$A:$G,2,FALSE))=0,"",VLOOKUP(A33,'Species List'!$A:$G,2,FALSE))</f>
        <v>#N/A</v>
      </c>
      <c r="C33" s="43" t="e">
        <f>IF(LEN(VLOOKUP(A33,'Species List'!$A:$G,3,FALSE))=0,"",VLOOKUP(A33,'Species List'!$A:$G,3,FALSE))</f>
        <v>#N/A</v>
      </c>
      <c r="D33" s="51" t="e">
        <f t="shared" si="4"/>
        <v>#N/A</v>
      </c>
      <c r="E33" s="43" t="e">
        <f>IF(LEN(VLOOKUP(A33,'Species List'!$A:$G,4,FALSE))=0,"",VLOOKUP(A33,'Species List'!$A:$G,4,FALSE))</f>
        <v>#N/A</v>
      </c>
      <c r="F33" s="43" t="e">
        <f>IF(LEN(VLOOKUP(A33,'Species List'!$A:$G,5,FALSE))=0,"",VLOOKUP(A33,'Species List'!$A:$G,5,FALSE))</f>
        <v>#N/A</v>
      </c>
      <c r="G33" s="43" t="e">
        <f>IF(LEN(VLOOKUP(A33,'Species List'!$A:$G,6,FALSE))=0,"",VLOOKUP(A33,'Species List'!$A:$G,6,FALSE))</f>
        <v>#N/A</v>
      </c>
      <c r="H33" s="43" t="e">
        <f>VLOOKUP(A33,'Species List'!$A:$G,7,FALSE)</f>
        <v>#N/A</v>
      </c>
      <c r="J33" s="54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5"/>
        <v>#N/A</v>
      </c>
      <c r="N33" s="25" t="e">
        <f t="shared" si="6"/>
        <v>#N/A</v>
      </c>
      <c r="O33" s="25" t="e">
        <f t="shared" si="7"/>
        <v>#N/A</v>
      </c>
    </row>
    <row r="34" spans="1:15" x14ac:dyDescent="0.3">
      <c r="A34" s="49"/>
      <c r="B34" s="43" t="e">
        <f>IF(LEN(VLOOKUP(A34,'Species List'!$A:$G,2,FALSE))=0,"",VLOOKUP(A34,'Species List'!$A:$G,2,FALSE))</f>
        <v>#N/A</v>
      </c>
      <c r="C34" s="43" t="e">
        <f>IF(LEN(VLOOKUP(A34,'Species List'!$A:$G,3,FALSE))=0,"",VLOOKUP(A34,'Species List'!$A:$G,3,FALSE))</f>
        <v>#N/A</v>
      </c>
      <c r="D34" s="51" t="e">
        <f t="shared" si="4"/>
        <v>#N/A</v>
      </c>
      <c r="E34" s="43" t="e">
        <f>IF(LEN(VLOOKUP(A34,'Species List'!$A:$G,4,FALSE))=0,"",VLOOKUP(A34,'Species List'!$A:$G,4,FALSE))</f>
        <v>#N/A</v>
      </c>
      <c r="F34" s="43" t="e">
        <f>IF(LEN(VLOOKUP(A34,'Species List'!$A:$G,5,FALSE))=0,"",VLOOKUP(A34,'Species List'!$A:$G,5,FALSE))</f>
        <v>#N/A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5"/>
        <v>#N/A</v>
      </c>
      <c r="N34" s="25" t="e">
        <f t="shared" si="6"/>
        <v>#N/A</v>
      </c>
      <c r="O34" s="25" t="e">
        <f t="shared" si="7"/>
        <v>#N/A</v>
      </c>
    </row>
    <row r="35" spans="1:15" x14ac:dyDescent="0.3">
      <c r="A35" s="49"/>
      <c r="B35" s="43" t="e">
        <f>IF(LEN(VLOOKUP(A35,'Species List'!$A:$G,2,FALSE))=0,"",VLOOKUP(A35,'Species List'!$A:$G,2,FALSE))</f>
        <v>#N/A</v>
      </c>
      <c r="C35" s="43" t="e">
        <f>IF(LEN(VLOOKUP(A35,'Species List'!$A:$G,3,FALSE))=0,"",VLOOKUP(A35,'Species List'!$A:$G,3,FALSE))</f>
        <v>#N/A</v>
      </c>
      <c r="D35" s="51" t="e">
        <f t="shared" si="4"/>
        <v>#N/A</v>
      </c>
      <c r="E35" s="43" t="e">
        <f>IF(LEN(VLOOKUP(A35,'Species List'!$A:$G,4,FALSE))=0,"",VLOOKUP(A35,'Species List'!$A:$G,4,FALSE))</f>
        <v>#N/A</v>
      </c>
      <c r="F35" s="43" t="e">
        <f>IF(LEN(VLOOKUP(A35,'Species List'!$A:$G,5,FALSE))=0,"",VLOOKUP(A35,'Species List'!$A:$G,5,FALSE))</f>
        <v>#N/A</v>
      </c>
      <c r="G35" s="43" t="e">
        <f>IF(LEN(VLOOKUP(A35,'Species List'!$A:$G,6,FALSE))=0,"",VLOOKUP(A35,'Species List'!$A:$G,6,FALSE))</f>
        <v>#N/A</v>
      </c>
      <c r="H35" s="43" t="e">
        <f>VLOOKUP(A35,'Species List'!$A:$G,7,FALSE)</f>
        <v>#N/A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5"/>
        <v>#N/A</v>
      </c>
      <c r="N35" s="25" t="e">
        <f t="shared" si="6"/>
        <v>#N/A</v>
      </c>
      <c r="O35" s="25" t="e">
        <f t="shared" si="7"/>
        <v>#N/A</v>
      </c>
    </row>
    <row r="36" spans="1:15" x14ac:dyDescent="0.3">
      <c r="A36" s="49"/>
      <c r="B36" s="43" t="e">
        <f>IF(LEN(VLOOKUP(A36,'Species List'!$A:$G,2,FALSE))=0,"",VLOOKUP(A36,'Species List'!$A:$G,2,FALSE))</f>
        <v>#N/A</v>
      </c>
      <c r="C36" s="43" t="e">
        <f>IF(LEN(VLOOKUP(A36,'Species List'!$A:$G,3,FALSE))=0,"",VLOOKUP(A36,'Species List'!$A:$G,3,FALSE))</f>
        <v>#N/A</v>
      </c>
      <c r="D36" s="51" t="e">
        <f t="shared" si="4"/>
        <v>#N/A</v>
      </c>
      <c r="E36" s="43" t="e">
        <f>IF(LEN(VLOOKUP(A36,'Species List'!$A:$G,4,FALSE))=0,"",VLOOKUP(A36,'Species List'!$A:$G,4,FALSE))</f>
        <v>#N/A</v>
      </c>
      <c r="F36" s="43" t="e">
        <f>IF(LEN(VLOOKUP(A36,'Species List'!$A:$G,5,FALSE))=0,"",VLOOKUP(A36,'Species List'!$A:$G,5,FALSE))</f>
        <v>#N/A</v>
      </c>
      <c r="G36" s="43" t="e">
        <f>IF(LEN(VLOOKUP(A36,'Species List'!$A:$G,6,FALSE))=0,"",VLOOKUP(A36,'Species List'!$A:$G,6,FALSE))</f>
        <v>#N/A</v>
      </c>
      <c r="H36" s="43" t="e">
        <f>VLOOKUP(A36,'Species List'!$A:$G,7,FALSE)</f>
        <v>#N/A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5"/>
        <v>#N/A</v>
      </c>
      <c r="N36" s="25" t="e">
        <f t="shared" si="6"/>
        <v>#N/A</v>
      </c>
      <c r="O36" s="25" t="e">
        <f t="shared" si="7"/>
        <v>#N/A</v>
      </c>
    </row>
    <row r="37" spans="1:15" x14ac:dyDescent="0.3">
      <c r="A37" s="49"/>
      <c r="B37" s="43" t="e">
        <f>IF(LEN(VLOOKUP(A37,'Species List'!$A:$G,2,FALSE))=0,"",VLOOKUP(A37,'Species List'!$A:$G,2,FALSE))</f>
        <v>#N/A</v>
      </c>
      <c r="C37" s="43" t="e">
        <f>IF(LEN(VLOOKUP(A37,'Species List'!$A:$G,3,FALSE))=0,"",VLOOKUP(A37,'Species List'!$A:$G,3,FALSE))</f>
        <v>#N/A</v>
      </c>
      <c r="D37" s="51" t="e">
        <f t="shared" si="4"/>
        <v>#N/A</v>
      </c>
      <c r="E37" s="43" t="e">
        <f>IF(LEN(VLOOKUP(A37,'Species List'!$A:$G,4,FALSE))=0,"",VLOOKUP(A37,'Species List'!$A:$G,4,FALSE))</f>
        <v>#N/A</v>
      </c>
      <c r="F37" s="43" t="e">
        <f>IF(LEN(VLOOKUP(A37,'Species List'!$A:$G,5,FALSE))=0,"",VLOOKUP(A37,'Species List'!$A:$G,5,FALSE))</f>
        <v>#N/A</v>
      </c>
      <c r="G37" s="43" t="e">
        <f>IF(LEN(VLOOKUP(A37,'Species List'!$A:$G,6,FALSE))=0,"",VLOOKUP(A37,'Species List'!$A:$G,6,FALSE))</f>
        <v>#N/A</v>
      </c>
      <c r="H37" s="43" t="e">
        <f>VLOOKUP(A37,'Species List'!$A:$G,7,FALSE)</f>
        <v>#N/A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5"/>
        <v>#N/A</v>
      </c>
      <c r="N37" s="25" t="e">
        <f t="shared" si="6"/>
        <v>#N/A</v>
      </c>
      <c r="O37" s="25" t="e">
        <f t="shared" si="7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8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8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8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8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8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8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8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8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8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8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8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8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8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8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8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8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8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8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8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8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8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8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8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8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8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8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8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8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8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8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8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8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8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8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8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8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8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8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8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8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8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8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8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8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8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8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8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8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8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8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8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8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8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8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8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8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8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8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8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8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8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8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8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8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2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2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2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2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2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2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2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2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2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0"/>
      <c r="B150" s="43" t="e">
        <f>IF(LEN(VLOOKUP(A150,'Species List'!$A:$G,2,FALSE))=0,"",VLOOKUP(A150,'Species List'!$A:$G,2,FALSE))</f>
        <v>#N/A</v>
      </c>
      <c r="C150" s="43" t="e">
        <f>IF(LEN(VLOOKUP(A150,'Species List'!$A:$G,3,FALSE))=0,"",VLOOKUP(A150,'Species List'!$A:$G,3,FALSE))</f>
        <v>#N/A</v>
      </c>
      <c r="D150" s="51" t="e">
        <f t="shared" si="12"/>
        <v>#N/A</v>
      </c>
      <c r="E150" s="43" t="e">
        <f>IF(LEN(VLOOKUP(A150,'Species List'!$A:$G,4,FALSE))=0,"",VLOOKUP(A150,'Species List'!$A:$G,4,FALSE))</f>
        <v>#N/A</v>
      </c>
      <c r="F150" s="43" t="e">
        <f>IF(LEN(VLOOKUP(A150,'Species List'!$A:$G,5,FALSE))=0,"",VLOOKUP(A150,'Species List'!$A:$G,5,FALSE))</f>
        <v>#N/A</v>
      </c>
      <c r="G150" s="43" t="e">
        <f>IF(LEN(VLOOKUP(A150,'Species List'!$A:$G,6,FALSE))=0,"",VLOOKUP(A150,'Species List'!$A:$G,6,FALSE))</f>
        <v>#N/A</v>
      </c>
      <c r="H150" s="43" t="e">
        <f>VLOOKUP(A150,'Species List'!$A:$G,7,FALSE)</f>
        <v>#N/A</v>
      </c>
      <c r="I150" s="44"/>
      <c r="J150" s="50"/>
      <c r="K150" s="26" t="e">
        <f>VLOOKUP(J150,'Species List'!$H$1:$J$9,2,FALSE)</f>
        <v>#N/A</v>
      </c>
      <c r="L150" s="26" t="e">
        <f>VLOOKUP(K150,'Species List'!$I$1:$N$8,2,FALSE)</f>
        <v>#N/A</v>
      </c>
      <c r="M150" s="52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6" t="s">
        <v>5384</v>
      </c>
      <c r="J151" s="87"/>
      <c r="K151" s="88"/>
      <c r="L151" s="46">
        <f>SUMIF(L10:L150,"&gt;=0")</f>
        <v>79.5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J10" sqref="J10:J13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56" t="s">
        <v>1691</v>
      </c>
      <c r="B10" s="43" t="str">
        <f>IF(LEN(VLOOKUP(A10,'Species List'!$A:$G,2,FALSE))=0,"",VLOOKUP(A10,'Species List'!$A:$G,2,FALSE))</f>
        <v>Scribner's panic grass</v>
      </c>
      <c r="C10" s="43">
        <f>IF(LEN(VLOOKUP(A10,'Species List'!$A:$G,3,FALSE))=0,"",VLOOKUP(A10,'Species List'!$A:$G,3,FALSE))</f>
        <v>3</v>
      </c>
      <c r="D10" s="51">
        <f t="shared" ref="D10:D18" si="0">VALUE(C10)</f>
        <v>3</v>
      </c>
      <c r="E10" s="43" t="str">
        <f>IF(LEN(VLOOKUP(A10,'Species List'!$A:$G,4,FALSE))=0,"",VLOOKUP(A10,'Species List'!$A:$G,4,FALSE))</f>
        <v>G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FACU</v>
      </c>
      <c r="H10" s="43">
        <f>VLOOKUP(A10,'Species List'!$A:$G,7,FALSE)</f>
        <v>0</v>
      </c>
      <c r="J10" s="42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2">
        <f t="shared" ref="M10:M76" si="1">VALUE(L10)</f>
        <v>15</v>
      </c>
      <c r="N10" s="25">
        <f t="shared" ref="N10:N75" si="2">L10/$L$151</f>
        <v>0.3125</v>
      </c>
      <c r="O10" s="25">
        <f t="shared" ref="O10:O76" si="3">D10*N10</f>
        <v>0.9375</v>
      </c>
    </row>
    <row r="11" spans="1:15" x14ac:dyDescent="0.3">
      <c r="A11" s="41" t="s">
        <v>4032</v>
      </c>
      <c r="B11" s="43" t="str">
        <f>IF(LEN(VLOOKUP(A11,'Species List'!$A:$G,2,FALSE))=0,"",VLOOKUP(A11,'Species List'!$A:$G,2,FALSE))</f>
        <v/>
      </c>
      <c r="C11" s="43">
        <f>IF(LEN(VLOOKUP(A11,'Species List'!$A:$G,3,FALSE))=0,"",VLOOKUP(A11,'Species List'!$A:$G,3,FALSE))</f>
        <v>5</v>
      </c>
      <c r="D11" s="51">
        <f t="shared" si="0"/>
        <v>5</v>
      </c>
      <c r="E11" s="43" t="str">
        <f>IF(LEN(VLOOKUP(A11,'Species List'!$A:$G,4,FALSE))=0,"",VLOOKUP(A11,'Species List'!$A:$G,4,FALSE))</f>
        <v>G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[FACU-]</v>
      </c>
      <c r="H11" s="43">
        <f>VLOOKUP(A11,'Species List'!$A:$G,7,FALSE)</f>
        <v>0</v>
      </c>
      <c r="J11" s="42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2">
        <f t="shared" si="1"/>
        <v>15</v>
      </c>
      <c r="N11" s="25">
        <f t="shared" si="2"/>
        <v>0.3125</v>
      </c>
      <c r="O11" s="25">
        <f t="shared" si="3"/>
        <v>1.5625</v>
      </c>
    </row>
    <row r="12" spans="1:15" x14ac:dyDescent="0.3">
      <c r="A12" s="41" t="s">
        <v>5446</v>
      </c>
      <c r="B12" s="43" t="e">
        <f>IF(LEN(VLOOKUP(A12,'Species List'!$A:$G,2,FALSE))=0,"",VLOOKUP(A12,'Species List'!$A:$G,2,FALSE))</f>
        <v>#N/A</v>
      </c>
      <c r="C12" s="43">
        <v>0</v>
      </c>
      <c r="D12" s="51">
        <f t="shared" si="0"/>
        <v>0</v>
      </c>
      <c r="E12" s="43" t="s">
        <v>189</v>
      </c>
      <c r="F12" s="43" t="s">
        <v>152</v>
      </c>
      <c r="G12" s="43" t="e">
        <f>IF(LEN(VLOOKUP(A12,'Species List'!$A:$G,6,FALSE))=0,"",VLOOKUP(A12,'Species List'!$A:$G,6,FALSE))</f>
        <v>#N/A</v>
      </c>
      <c r="H12" s="43" t="e">
        <f>VLOOKUP(A12,'Species List'!$A:$G,7,FALSE)</f>
        <v>#N/A</v>
      </c>
      <c r="J12" s="42">
        <v>2</v>
      </c>
      <c r="K12" s="26" t="str">
        <f>VLOOKUP(J12,'Species List'!$H$1:$J$9,2,FALSE)</f>
        <v>&gt;5-25%</v>
      </c>
      <c r="L12" s="26">
        <f>VLOOKUP(K12,'Species List'!$I$1:$N$8,2,FALSE)</f>
        <v>15</v>
      </c>
      <c r="M12" s="52">
        <f t="shared" si="1"/>
        <v>15</v>
      </c>
      <c r="N12" s="25">
        <f t="shared" si="2"/>
        <v>0.3125</v>
      </c>
      <c r="O12" s="25">
        <f t="shared" si="3"/>
        <v>0</v>
      </c>
    </row>
    <row r="13" spans="1:15" x14ac:dyDescent="0.3">
      <c r="A13" s="41" t="s">
        <v>5197</v>
      </c>
      <c r="B13" s="43" t="str">
        <f>IF(LEN(VLOOKUP(A13,'Species List'!$A:$G,2,FALSE))=0,"",VLOOKUP(A13,'Species List'!$A:$G,2,FALSE))</f>
        <v/>
      </c>
      <c r="C13" s="43">
        <v>0</v>
      </c>
      <c r="D13" s="51">
        <f t="shared" si="0"/>
        <v>0</v>
      </c>
      <c r="E13" s="43" t="s">
        <v>189</v>
      </c>
      <c r="F13" s="43" t="s">
        <v>152</v>
      </c>
      <c r="G13" s="43" t="str">
        <f>IF(LEN(VLOOKUP(A13,'Species List'!$A:$G,6,FALSE))=0,"",VLOOKUP(A13,'Species List'!$A:$G,6,FALSE))</f>
        <v/>
      </c>
      <c r="H13" s="43">
        <f>VLOOKUP(A13,'Species List'!$A:$G,7,FALSE)</f>
        <v>0</v>
      </c>
      <c r="J13" s="42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2">
        <f t="shared" si="1"/>
        <v>3</v>
      </c>
      <c r="N13" s="25">
        <f t="shared" si="2"/>
        <v>6.25E-2</v>
      </c>
      <c r="O13" s="25">
        <f t="shared" si="3"/>
        <v>0</v>
      </c>
    </row>
    <row r="14" spans="1:15" x14ac:dyDescent="0.3">
      <c r="A14" s="53"/>
      <c r="B14" s="43" t="e">
        <f>IF(LEN(VLOOKUP(A14,'Species List'!$A:$G,2,FALSE))=0,"",VLOOKUP(A14,'Species List'!$A:$G,2,FALSE))</f>
        <v>#N/A</v>
      </c>
      <c r="C14" s="43" t="e">
        <f>IF(LEN(VLOOKUP(A14,'Species List'!$A:$G,3,FALSE))=0,"",VLOOKUP(A14,'Species List'!$A:$G,3,FALSE))</f>
        <v>#N/A</v>
      </c>
      <c r="D14" s="51" t="e">
        <f t="shared" si="0"/>
        <v>#N/A</v>
      </c>
      <c r="E14" s="43" t="e">
        <f>IF(LEN(VLOOKUP(A14,'Species List'!$A:$G,4,FALSE))=0,"",VLOOKUP(A14,'Species List'!$A:$G,4,FALSE))</f>
        <v>#N/A</v>
      </c>
      <c r="F14" s="43" t="e">
        <f>IF(LEN(VLOOKUP(A14,'Species List'!$A:$G,5,FALSE))=0,"",VLOOKUP(A14,'Species List'!$A:$G,5,FALSE))</f>
        <v>#N/A</v>
      </c>
      <c r="G14" s="43" t="e">
        <f>IF(LEN(VLOOKUP(A14,'Species List'!$A:$G,6,FALSE))=0,"",VLOOKUP(A14,'Species List'!$A:$G,6,FALSE))</f>
        <v>#N/A</v>
      </c>
      <c r="H14" s="43" t="e">
        <f>VLOOKUP(A14,'Species List'!$A:$G,7,FALSE)</f>
        <v>#N/A</v>
      </c>
      <c r="J14" s="55"/>
      <c r="K14" s="26" t="e">
        <f>VLOOKUP(J14,'Species List'!$H$1:$J$9,2,FALSE)</f>
        <v>#N/A</v>
      </c>
      <c r="L14" s="26" t="e">
        <f>VLOOKUP(K14,'Species List'!$I$1:$N$8,2,FALSE)</f>
        <v>#N/A</v>
      </c>
      <c r="M14" s="52" t="e">
        <f t="shared" si="1"/>
        <v>#N/A</v>
      </c>
      <c r="N14" s="25" t="e">
        <f t="shared" si="2"/>
        <v>#N/A</v>
      </c>
      <c r="O14" s="25" t="e">
        <f t="shared" si="3"/>
        <v>#N/A</v>
      </c>
    </row>
    <row r="15" spans="1:15" x14ac:dyDescent="0.3">
      <c r="A15" s="53"/>
      <c r="B15" s="43" t="e">
        <f>IF(LEN(VLOOKUP(A15,'Species List'!$A:$G,2,FALSE))=0,"",VLOOKUP(A15,'Species List'!$A:$G,2,FALSE))</f>
        <v>#N/A</v>
      </c>
      <c r="C15" s="43" t="e">
        <f>IF(LEN(VLOOKUP(A15,'Species List'!$A:$G,3,FALSE))=0,"",VLOOKUP(A15,'Species List'!$A:$G,3,FALSE))</f>
        <v>#N/A</v>
      </c>
      <c r="D15" s="51" t="e">
        <f t="shared" si="0"/>
        <v>#N/A</v>
      </c>
      <c r="E15" s="43" t="e">
        <f>IF(LEN(VLOOKUP(A15,'Species List'!$A:$G,4,FALSE))=0,"",VLOOKUP(A15,'Species List'!$A:$G,4,FALSE))</f>
        <v>#N/A</v>
      </c>
      <c r="F15" s="43" t="e">
        <f>IF(LEN(VLOOKUP(A15,'Species List'!$A:$G,5,FALSE))=0,"",VLOOKUP(A15,'Species List'!$A:$G,5,FALSE))</f>
        <v>#N/A</v>
      </c>
      <c r="G15" s="43" t="e">
        <f>IF(LEN(VLOOKUP(A15,'Species List'!$A:$G,6,FALSE))=0,"",VLOOKUP(A15,'Species List'!$A:$G,6,FALSE))</f>
        <v>#N/A</v>
      </c>
      <c r="H15" s="43" t="e">
        <f>VLOOKUP(A15,'Species List'!$A:$G,7,FALSE)</f>
        <v>#N/A</v>
      </c>
      <c r="J15" s="54"/>
      <c r="K15" s="26" t="e">
        <f>VLOOKUP(J15,'Species List'!$H$1:$J$9,2,FALSE)</f>
        <v>#N/A</v>
      </c>
      <c r="L15" s="26" t="e">
        <f>VLOOKUP(K15,'Species List'!$I$1:$N$8,2,FALSE)</f>
        <v>#N/A</v>
      </c>
      <c r="M15" s="52" t="e">
        <f t="shared" si="1"/>
        <v>#N/A</v>
      </c>
      <c r="N15" s="25" t="e">
        <f t="shared" si="2"/>
        <v>#N/A</v>
      </c>
      <c r="O15" s="25" t="e">
        <f t="shared" si="3"/>
        <v>#N/A</v>
      </c>
    </row>
    <row r="16" spans="1:15" x14ac:dyDescent="0.3">
      <c r="A16" s="53"/>
      <c r="B16" s="43" t="e">
        <f>IF(LEN(VLOOKUP(A16,'Species List'!$A:$G,2,FALSE))=0,"",VLOOKUP(A16,'Species List'!$A:$G,2,FALSE))</f>
        <v>#N/A</v>
      </c>
      <c r="C16" s="43" t="e">
        <f>IF(LEN(VLOOKUP(A16,'Species List'!$A:$G,3,FALSE))=0,"",VLOOKUP(A16,'Species List'!$A:$G,3,FALSE))</f>
        <v>#N/A</v>
      </c>
      <c r="D16" s="51" t="e">
        <f t="shared" si="0"/>
        <v>#N/A</v>
      </c>
      <c r="E16" s="43" t="e">
        <f>IF(LEN(VLOOKUP(A16,'Species List'!$A:$G,4,FALSE))=0,"",VLOOKUP(A16,'Species List'!$A:$G,4,FALSE))</f>
        <v>#N/A</v>
      </c>
      <c r="F16" s="43" t="e">
        <f>IF(LEN(VLOOKUP(A16,'Species List'!$A:$G,5,FALSE))=0,"",VLOOKUP(A16,'Species List'!$A:$G,5,FALSE))</f>
        <v>#N/A</v>
      </c>
      <c r="G16" s="43" t="e">
        <f>IF(LEN(VLOOKUP(A16,'Species List'!$A:$G,6,FALSE))=0,"",VLOOKUP(A16,'Species List'!$A:$G,6,FALSE))</f>
        <v>#N/A</v>
      </c>
      <c r="H16" s="43" t="e">
        <f>VLOOKUP(A16,'Species List'!$A:$G,7,FALSE)</f>
        <v>#N/A</v>
      </c>
      <c r="J16" s="54"/>
      <c r="K16" s="26" t="e">
        <f>VLOOKUP(J16,'Species List'!$H$1:$J$9,2,FALSE)</f>
        <v>#N/A</v>
      </c>
      <c r="L16" s="26" t="e">
        <f>VLOOKUP(K16,'Species List'!$I$1:$N$8,2,FALSE)</f>
        <v>#N/A</v>
      </c>
      <c r="M16" s="52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53"/>
      <c r="B17" s="43" t="e">
        <f>IF(LEN(VLOOKUP(A17,'Species List'!$A:$G,2,FALSE))=0,"",VLOOKUP(A17,'Species List'!$A:$G,2,FALSE))</f>
        <v>#N/A</v>
      </c>
      <c r="C17" s="43" t="e">
        <f>IF(LEN(VLOOKUP(A17,'Species List'!$A:$G,3,FALSE))=0,"",VLOOKUP(A17,'Species List'!$A:$G,3,FALSE))</f>
        <v>#N/A</v>
      </c>
      <c r="D17" s="51" t="e">
        <f t="shared" si="0"/>
        <v>#N/A</v>
      </c>
      <c r="E17" s="43" t="e">
        <f>IF(LEN(VLOOKUP(A17,'Species List'!$A:$G,4,FALSE))=0,"",VLOOKUP(A17,'Species List'!$A:$G,4,FALSE))</f>
        <v>#N/A</v>
      </c>
      <c r="F17" s="43" t="e">
        <f>IF(LEN(VLOOKUP(A17,'Species List'!$A:$G,5,FALSE))=0,"",VLOOKUP(A17,'Species List'!$A:$G,5,FALSE))</f>
        <v>#N/A</v>
      </c>
      <c r="G17" s="43" t="e">
        <f>IF(LEN(VLOOKUP(A17,'Species List'!$A:$G,6,FALSE))=0,"",VLOOKUP(A17,'Species List'!$A:$G,6,FALSE))</f>
        <v>#N/A</v>
      </c>
      <c r="H17" s="43" t="e">
        <f>VLOOKUP(A17,'Species List'!$A:$G,7,FALSE)</f>
        <v>#N/A</v>
      </c>
      <c r="J17" s="54"/>
      <c r="K17" s="26" t="e">
        <f>VLOOKUP(J17,'Species List'!$H$1:$J$9,2,FALSE)</f>
        <v>#N/A</v>
      </c>
      <c r="L17" s="26" t="e">
        <f>VLOOKUP(K17,'Species List'!$I$1:$N$8,2,FALSE)</f>
        <v>#N/A</v>
      </c>
      <c r="M17" s="52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3" t="e">
        <f>IF(LEN(VLOOKUP(A18,'Species List'!$A:$G,2,FALSE))=0,"",VLOOKUP(A18,'Species List'!$A:$G,2,FALSE))</f>
        <v>#N/A</v>
      </c>
      <c r="C18" s="43" t="e">
        <f>IF(LEN(VLOOKUP(A18,'Species List'!$A:$G,3,FALSE))=0,"",VLOOKUP(A18,'Species List'!$A:$G,3,FALSE))</f>
        <v>#N/A</v>
      </c>
      <c r="D18" s="51" t="e">
        <f t="shared" si="0"/>
        <v>#N/A</v>
      </c>
      <c r="E18" s="43" t="e">
        <f>IF(LEN(VLOOKUP(A18,'Species List'!$A:$G,4,FALSE))=0,"",VLOOKUP(A18,'Species List'!$A:$G,4,FALSE))</f>
        <v>#N/A</v>
      </c>
      <c r="F18" s="43" t="e">
        <f>IF(LEN(VLOOKUP(A18,'Species List'!$A:$G,5,FALSE))=0,"",VLOOKUP(A18,'Species List'!$A:$G,5,FALSE))</f>
        <v>#N/A</v>
      </c>
      <c r="G18" s="43" t="e">
        <f>IF(LEN(VLOOKUP(A18,'Species List'!$A:$G,6,FALSE))=0,"",VLOOKUP(A18,'Species List'!$A:$G,6,FALSE))</f>
        <v>#N/A</v>
      </c>
      <c r="H18" s="43" t="e">
        <f>VLOOKUP(A18,'Species List'!$A:$G,7,FALSE)</f>
        <v>#N/A</v>
      </c>
      <c r="J18" s="54"/>
      <c r="K18" s="26" t="e">
        <f>VLOOKUP(J18,'Species List'!$H$1:$J$9,2,FALSE)</f>
        <v>#N/A</v>
      </c>
      <c r="L18" s="26" t="e">
        <f>VLOOKUP(K18,'Species List'!$I$1:$N$8,2,FALSE)</f>
        <v>#N/A</v>
      </c>
      <c r="M18" s="52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49"/>
      <c r="B19" s="43" t="e">
        <f>IF(LEN(VLOOKUP(A19,'Species List'!$A:$G,2,FALSE))=0,"",VLOOKUP(A19,'Species List'!$A:$G,2,FALSE))</f>
        <v>#N/A</v>
      </c>
      <c r="C19" s="43" t="e">
        <f>IF(LEN(VLOOKUP(A19,'Species List'!$A:$G,3,FALSE))=0,"",VLOOKUP(A19,'Species List'!$A:$G,3,FALSE))</f>
        <v>#N/A</v>
      </c>
      <c r="D19" s="51" t="e">
        <f t="shared" ref="D19:D76" si="4">VALUE(C19)</f>
        <v>#N/A</v>
      </c>
      <c r="E19" s="43" t="e">
        <f>IF(LEN(VLOOKUP(A19,'Species List'!$A:$G,4,FALSE))=0,"",VLOOKUP(A19,'Species List'!$A:$G,4,FALSE))</f>
        <v>#N/A</v>
      </c>
      <c r="F19" s="43" t="e">
        <f>IF(LEN(VLOOKUP(A19,'Species List'!$A:$G,5,FALSE))=0,"",VLOOKUP(A19,'Species List'!$A:$G,5,FALSE))</f>
        <v>#N/A</v>
      </c>
      <c r="G19" s="43" t="e">
        <f>IF(LEN(VLOOKUP(A19,'Species List'!$A:$G,6,FALSE))=0,"",VLOOKUP(A19,'Species List'!$A:$G,6,FALSE))</f>
        <v>#N/A</v>
      </c>
      <c r="H19" s="43" t="e">
        <f>VLOOKUP(A19,'Species List'!$A:$G,7,FALSE)</f>
        <v>#N/A</v>
      </c>
      <c r="J19" s="49"/>
      <c r="K19" s="26" t="e">
        <f>VLOOKUP(J19,'Species List'!$H$1:$J$9,2,FALSE)</f>
        <v>#N/A</v>
      </c>
      <c r="L19" s="26" t="e">
        <f>VLOOKUP(K19,'Species List'!$I$1:$N$8,2,FALSE)</f>
        <v>#N/A</v>
      </c>
      <c r="M19" s="52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49"/>
      <c r="B20" s="43" t="e">
        <f>IF(LEN(VLOOKUP(A20,'Species List'!$A:$G,2,FALSE))=0,"",VLOOKUP(A20,'Species List'!$A:$G,2,FALSE))</f>
        <v>#N/A</v>
      </c>
      <c r="C20" s="43" t="e">
        <f>IF(LEN(VLOOKUP(A20,'Species List'!$A:$G,3,FALSE))=0,"",VLOOKUP(A20,'Species List'!$A:$G,3,FALSE))</f>
        <v>#N/A</v>
      </c>
      <c r="D20" s="51" t="e">
        <f t="shared" si="4"/>
        <v>#N/A</v>
      </c>
      <c r="E20" s="43" t="e">
        <f>IF(LEN(VLOOKUP(A20,'Species List'!$A:$G,4,FALSE))=0,"",VLOOKUP(A20,'Species List'!$A:$G,4,FALSE))</f>
        <v>#N/A</v>
      </c>
      <c r="F20" s="43" t="e">
        <f>IF(LEN(VLOOKUP(A20,'Species List'!$A:$G,5,FALSE))=0,"",VLOOKUP(A20,'Species List'!$A:$G,5,FALSE))</f>
        <v>#N/A</v>
      </c>
      <c r="G20" s="43" t="e">
        <f>IF(LEN(VLOOKUP(A20,'Species List'!$A:$G,6,FALSE))=0,"",VLOOKUP(A20,'Species List'!$A:$G,6,FALSE))</f>
        <v>#N/A</v>
      </c>
      <c r="H20" s="43" t="e">
        <f>VLOOKUP(A20,'Species List'!$A:$G,7,FALSE)</f>
        <v>#N/A</v>
      </c>
      <c r="J20" s="49"/>
      <c r="K20" s="26" t="e">
        <f>VLOOKUP(J20,'Species List'!$H$1:$J$9,2,FALSE)</f>
        <v>#N/A</v>
      </c>
      <c r="L20" s="26" t="e">
        <f>VLOOKUP(K20,'Species List'!$I$1:$N$8,2,FALSE)</f>
        <v>#N/A</v>
      </c>
      <c r="M20" s="52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49"/>
      <c r="B21" s="43" t="e">
        <f>IF(LEN(VLOOKUP(A21,'Species List'!$A:$G,2,FALSE))=0,"",VLOOKUP(A21,'Species List'!$A:$G,2,FALSE))</f>
        <v>#N/A</v>
      </c>
      <c r="C21" s="43" t="e">
        <f>IF(LEN(VLOOKUP(A21,'Species List'!$A:$G,3,FALSE))=0,"",VLOOKUP(A21,'Species List'!$A:$G,3,FALSE))</f>
        <v>#N/A</v>
      </c>
      <c r="D21" s="51" t="e">
        <f t="shared" si="4"/>
        <v>#N/A</v>
      </c>
      <c r="E21" s="43" t="e">
        <f>IF(LEN(VLOOKUP(A21,'Species List'!$A:$G,4,FALSE))=0,"",VLOOKUP(A21,'Species List'!$A:$G,4,FALSE))</f>
        <v>#N/A</v>
      </c>
      <c r="F21" s="43" t="e">
        <f>IF(LEN(VLOOKUP(A21,'Species List'!$A:$G,5,FALSE))=0,"",VLOOKUP(A21,'Species List'!$A:$G,5,FALSE))</f>
        <v>#N/A</v>
      </c>
      <c r="G21" s="43" t="e">
        <f>IF(LEN(VLOOKUP(A21,'Species List'!$A:$G,6,FALSE))=0,"",VLOOKUP(A21,'Species List'!$A:$G,6,FALSE))</f>
        <v>#N/A</v>
      </c>
      <c r="H21" s="43" t="e">
        <f>VLOOKUP(A21,'Species List'!$A:$G,7,FALSE)</f>
        <v>#N/A</v>
      </c>
      <c r="J21" s="49"/>
      <c r="K21" s="26" t="e">
        <f>VLOOKUP(J21,'Species List'!$H$1:$J$9,2,FALSE)</f>
        <v>#N/A</v>
      </c>
      <c r="L21" s="26" t="e">
        <f>VLOOKUP(K21,'Species List'!$I$1:$N$8,2,FALSE)</f>
        <v>#N/A</v>
      </c>
      <c r="M21" s="52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49"/>
      <c r="B22" s="43" t="e">
        <f>IF(LEN(VLOOKUP(A22,'Species List'!$A:$G,2,FALSE))=0,"",VLOOKUP(A22,'Species List'!$A:$G,2,FALSE))</f>
        <v>#N/A</v>
      </c>
      <c r="C22" s="43" t="e">
        <f>IF(LEN(VLOOKUP(A22,'Species List'!$A:$G,3,FALSE))=0,"",VLOOKUP(A22,'Species List'!$A:$G,3,FALSE))</f>
        <v>#N/A</v>
      </c>
      <c r="D22" s="51" t="e">
        <f t="shared" si="4"/>
        <v>#N/A</v>
      </c>
      <c r="E22" s="43" t="e">
        <f>IF(LEN(VLOOKUP(A22,'Species List'!$A:$G,4,FALSE))=0,"",VLOOKUP(A22,'Species List'!$A:$G,4,FALSE))</f>
        <v>#N/A</v>
      </c>
      <c r="F22" s="43" t="e">
        <f>IF(LEN(VLOOKUP(A22,'Species List'!$A:$G,5,FALSE))=0,"",VLOOKUP(A22,'Species List'!$A:$G,5,FALSE))</f>
        <v>#N/A</v>
      </c>
      <c r="G22" s="43" t="e">
        <f>IF(LEN(VLOOKUP(A22,'Species List'!$A:$G,6,FALSE))=0,"",VLOOKUP(A22,'Species List'!$A:$G,6,FALSE))</f>
        <v>#N/A</v>
      </c>
      <c r="H22" s="43" t="e">
        <f>VLOOKUP(A22,'Species List'!$A:$G,7,FALSE)</f>
        <v>#N/A</v>
      </c>
      <c r="J22" s="49"/>
      <c r="K22" s="26" t="e">
        <f>VLOOKUP(J22,'Species List'!$H$1:$J$9,2,FALSE)</f>
        <v>#N/A</v>
      </c>
      <c r="L22" s="26" t="e">
        <f>VLOOKUP(K22,'Species List'!$I$1:$N$8,2,FALSE)</f>
        <v>#N/A</v>
      </c>
      <c r="M22" s="52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49"/>
      <c r="B23" s="43" t="e">
        <f>IF(LEN(VLOOKUP(A23,'Species List'!$A:$G,2,FALSE))=0,"",VLOOKUP(A23,'Species List'!$A:$G,2,FALSE))</f>
        <v>#N/A</v>
      </c>
      <c r="C23" s="43" t="e">
        <f>IF(LEN(VLOOKUP(A23,'Species List'!$A:$G,3,FALSE))=0,"",VLOOKUP(A23,'Species List'!$A:$G,3,FALSE))</f>
        <v>#N/A</v>
      </c>
      <c r="D23" s="51" t="e">
        <f t="shared" si="4"/>
        <v>#N/A</v>
      </c>
      <c r="E23" s="43" t="e">
        <f>IF(LEN(VLOOKUP(A23,'Species List'!$A:$G,4,FALSE))=0,"",VLOOKUP(A23,'Species List'!$A:$G,4,FALSE))</f>
        <v>#N/A</v>
      </c>
      <c r="F23" s="43" t="e">
        <f>IF(LEN(VLOOKUP(A23,'Species List'!$A:$G,5,FALSE))=0,"",VLOOKUP(A23,'Species List'!$A:$G,5,FALSE))</f>
        <v>#N/A</v>
      </c>
      <c r="G23" s="43" t="e">
        <f>IF(LEN(VLOOKUP(A23,'Species List'!$A:$G,6,FALSE))=0,"",VLOOKUP(A23,'Species List'!$A:$G,6,FALSE))</f>
        <v>#N/A</v>
      </c>
      <c r="H23" s="43" t="e">
        <f>VLOOKUP(A23,'Species List'!$A:$G,7,FALSE)</f>
        <v>#N/A</v>
      </c>
      <c r="J23" s="49"/>
      <c r="K23" s="26" t="e">
        <f>VLOOKUP(J23,'Species List'!$H$1:$J$9,2,FALSE)</f>
        <v>#N/A</v>
      </c>
      <c r="L23" s="26" t="e">
        <f>VLOOKUP(K23,'Species List'!$I$1:$N$8,2,FALSE)</f>
        <v>#N/A</v>
      </c>
      <c r="M23" s="52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49"/>
      <c r="B24" s="43" t="e">
        <f>IF(LEN(VLOOKUP(A24,'Species List'!$A:$G,2,FALSE))=0,"",VLOOKUP(A24,'Species List'!$A:$G,2,FALSE))</f>
        <v>#N/A</v>
      </c>
      <c r="C24" s="43" t="e">
        <f>IF(LEN(VLOOKUP(A24,'Species List'!$A:$G,3,FALSE))=0,"",VLOOKUP(A24,'Species List'!$A:$G,3,FALSE))</f>
        <v>#N/A</v>
      </c>
      <c r="D24" s="51" t="e">
        <f t="shared" si="4"/>
        <v>#N/A</v>
      </c>
      <c r="E24" s="43" t="e">
        <f>IF(LEN(VLOOKUP(A24,'Species List'!$A:$G,4,FALSE))=0,"",VLOOKUP(A24,'Species List'!$A:$G,4,FALSE))</f>
        <v>#N/A</v>
      </c>
      <c r="F24" s="43" t="e">
        <f>IF(LEN(VLOOKUP(A24,'Species List'!$A:$G,5,FALSE))=0,"",VLOOKUP(A24,'Species List'!$A:$G,5,FALSE))</f>
        <v>#N/A</v>
      </c>
      <c r="G24" s="43" t="e">
        <f>IF(LEN(VLOOKUP(A24,'Species List'!$A:$G,6,FALSE))=0,"",VLOOKUP(A24,'Species List'!$A:$G,6,FALSE))</f>
        <v>#N/A</v>
      </c>
      <c r="H24" s="43" t="e">
        <f>VLOOKUP(A24,'Species List'!$A:$G,7,FALSE)</f>
        <v>#N/A</v>
      </c>
      <c r="J24" s="49"/>
      <c r="K24" s="26" t="e">
        <f>VLOOKUP(J24,'Species List'!$H$1:$J$9,2,FALSE)</f>
        <v>#N/A</v>
      </c>
      <c r="L24" s="26" t="e">
        <f>VLOOKUP(K24,'Species List'!$I$1:$N$8,2,FALSE)</f>
        <v>#N/A</v>
      </c>
      <c r="M24" s="52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49"/>
      <c r="B25" s="43" t="e">
        <f>IF(LEN(VLOOKUP(A25,'Species List'!$A:$G,2,FALSE))=0,"",VLOOKUP(A25,'Species List'!$A:$G,2,FALSE))</f>
        <v>#N/A</v>
      </c>
      <c r="C25" s="43" t="e">
        <f>IF(LEN(VLOOKUP(A25,'Species List'!$A:$G,3,FALSE))=0,"",VLOOKUP(A25,'Species List'!$A:$G,3,FALSE))</f>
        <v>#N/A</v>
      </c>
      <c r="D25" s="51" t="e">
        <f t="shared" si="4"/>
        <v>#N/A</v>
      </c>
      <c r="E25" s="43" t="e">
        <f>IF(LEN(VLOOKUP(A25,'Species List'!$A:$G,4,FALSE))=0,"",VLOOKUP(A25,'Species List'!$A:$G,4,FALSE))</f>
        <v>#N/A</v>
      </c>
      <c r="F25" s="43" t="e">
        <f>IF(LEN(VLOOKUP(A25,'Species List'!$A:$G,5,FALSE))=0,"",VLOOKUP(A25,'Species List'!$A:$G,5,FALSE))</f>
        <v>#N/A</v>
      </c>
      <c r="G25" s="43" t="e">
        <f>IF(LEN(VLOOKUP(A25,'Species List'!$A:$G,6,FALSE))=0,"",VLOOKUP(A25,'Species List'!$A:$G,6,FALSE))</f>
        <v>#N/A</v>
      </c>
      <c r="H25" s="43" t="e">
        <f>VLOOKUP(A25,'Species List'!$A:$G,7,FALSE)</f>
        <v>#N/A</v>
      </c>
      <c r="J25" s="49"/>
      <c r="K25" s="26" t="e">
        <f>VLOOKUP(J25,'Species List'!$H$1:$J$9,2,FALSE)</f>
        <v>#N/A</v>
      </c>
      <c r="L25" s="26" t="e">
        <f>VLOOKUP(K25,'Species List'!$I$1:$N$8,2,FALSE)</f>
        <v>#N/A</v>
      </c>
      <c r="M25" s="52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49"/>
      <c r="B26" s="43" t="e">
        <f>IF(LEN(VLOOKUP(A26,'Species List'!$A:$G,2,FALSE))=0,"",VLOOKUP(A26,'Species List'!$A:$G,2,FALSE))</f>
        <v>#N/A</v>
      </c>
      <c r="C26" s="43" t="e">
        <f>IF(LEN(VLOOKUP(A26,'Species List'!$A:$G,3,FALSE))=0,"",VLOOKUP(A26,'Species List'!$A:$G,3,FALSE))</f>
        <v>#N/A</v>
      </c>
      <c r="D26" s="51" t="e">
        <f t="shared" si="4"/>
        <v>#N/A</v>
      </c>
      <c r="E26" s="43" t="e">
        <f>IF(LEN(VLOOKUP(A26,'Species List'!$A:$G,4,FALSE))=0,"",VLOOKUP(A26,'Species List'!$A:$G,4,FALSE))</f>
        <v>#N/A</v>
      </c>
      <c r="F26" s="43" t="e">
        <f>IF(LEN(VLOOKUP(A26,'Species List'!$A:$G,5,FALSE))=0,"",VLOOKUP(A26,'Species List'!$A:$G,5,FALSE))</f>
        <v>#N/A</v>
      </c>
      <c r="G26" s="43" t="e">
        <f>IF(LEN(VLOOKUP(A26,'Species List'!$A:$G,6,FALSE))=0,"",VLOOKUP(A26,'Species List'!$A:$G,6,FALSE))</f>
        <v>#N/A</v>
      </c>
      <c r="H26" s="43" t="e">
        <f>VLOOKUP(A26,'Species List'!$A:$G,7,FALSE)</f>
        <v>#N/A</v>
      </c>
      <c r="J26" s="49"/>
      <c r="K26" s="26" t="e">
        <f>VLOOKUP(J26,'Species List'!$H$1:$J$9,2,FALSE)</f>
        <v>#N/A</v>
      </c>
      <c r="L26" s="26" t="e">
        <f>VLOOKUP(K26,'Species List'!$I$1:$N$8,2,FALSE)</f>
        <v>#N/A</v>
      </c>
      <c r="M26" s="52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49"/>
      <c r="B27" s="43" t="e">
        <f>IF(LEN(VLOOKUP(A27,'Species List'!$A:$G,2,FALSE))=0,"",VLOOKUP(A27,'Species List'!$A:$G,2,FALSE))</f>
        <v>#N/A</v>
      </c>
      <c r="C27" s="43" t="e">
        <f>IF(LEN(VLOOKUP(A27,'Species List'!$A:$G,3,FALSE))=0,"",VLOOKUP(A27,'Species List'!$A:$G,3,FALSE))</f>
        <v>#N/A</v>
      </c>
      <c r="D27" s="51" t="e">
        <f t="shared" si="4"/>
        <v>#N/A</v>
      </c>
      <c r="E27" s="43" t="e">
        <f>IF(LEN(VLOOKUP(A27,'Species List'!$A:$G,4,FALSE))=0,"",VLOOKUP(A27,'Species List'!$A:$G,4,FALSE))</f>
        <v>#N/A</v>
      </c>
      <c r="F27" s="43" t="e">
        <f>IF(LEN(VLOOKUP(A27,'Species List'!$A:$G,5,FALSE))=0,"",VLOOKUP(A27,'Species List'!$A:$G,5,FALSE))</f>
        <v>#N/A</v>
      </c>
      <c r="G27" s="43" t="e">
        <f>IF(LEN(VLOOKUP(A27,'Species List'!$A:$G,6,FALSE))=0,"",VLOOKUP(A27,'Species List'!$A:$G,6,FALSE))</f>
        <v>#N/A</v>
      </c>
      <c r="H27" s="43" t="e">
        <f>VLOOKUP(A27,'Species List'!$A:$G,7,FALSE)</f>
        <v>#N/A</v>
      </c>
      <c r="J27" s="49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49"/>
      <c r="B28" s="43" t="e">
        <f>IF(LEN(VLOOKUP(A28,'Species List'!$A:$G,2,FALSE))=0,"",VLOOKUP(A28,'Species List'!$A:$G,2,FALSE))</f>
        <v>#N/A</v>
      </c>
      <c r="C28" s="43" t="e">
        <f>IF(LEN(VLOOKUP(A28,'Species List'!$A:$G,3,FALSE))=0,"",VLOOKUP(A28,'Species List'!$A:$G,3,FALSE))</f>
        <v>#N/A</v>
      </c>
      <c r="D28" s="51" t="e">
        <f t="shared" si="4"/>
        <v>#N/A</v>
      </c>
      <c r="E28" s="43" t="e">
        <f>IF(LEN(VLOOKUP(A28,'Species List'!$A:$G,4,FALSE))=0,"",VLOOKUP(A28,'Species List'!$A:$G,4,FALSE))</f>
        <v>#N/A</v>
      </c>
      <c r="F28" s="43" t="e">
        <f>IF(LEN(VLOOKUP(A28,'Species List'!$A:$G,5,FALSE))=0,"",VLOOKUP(A28,'Species List'!$A:$G,5,FALSE))</f>
        <v>#N/A</v>
      </c>
      <c r="G28" s="43" t="e">
        <f>IF(LEN(VLOOKUP(A28,'Species List'!$A:$G,6,FALSE))=0,"",VLOOKUP(A28,'Species List'!$A:$G,6,FALSE))</f>
        <v>#N/A</v>
      </c>
      <c r="H28" s="43" t="e">
        <f>VLOOKUP(A28,'Species List'!$A:$G,7,FALSE)</f>
        <v>#N/A</v>
      </c>
      <c r="J28" s="49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49"/>
      <c r="B29" s="43" t="e">
        <f>IF(LEN(VLOOKUP(A29,'Species List'!$A:$G,2,FALSE))=0,"",VLOOKUP(A29,'Species List'!$A:$G,2,FALSE))</f>
        <v>#N/A</v>
      </c>
      <c r="C29" s="43" t="e">
        <f>IF(LEN(VLOOKUP(A29,'Species List'!$A:$G,3,FALSE))=0,"",VLOOKUP(A29,'Species List'!$A:$G,3,FALSE))</f>
        <v>#N/A</v>
      </c>
      <c r="D29" s="51" t="e">
        <f t="shared" si="4"/>
        <v>#N/A</v>
      </c>
      <c r="E29" s="43" t="e">
        <f>IF(LEN(VLOOKUP(A29,'Species List'!$A:$G,4,FALSE))=0,"",VLOOKUP(A29,'Species List'!$A:$G,4,FALSE))</f>
        <v>#N/A</v>
      </c>
      <c r="F29" s="43" t="e">
        <f>IF(LEN(VLOOKUP(A29,'Species List'!$A:$G,5,FALSE))=0,"",VLOOKUP(A29,'Species List'!$A:$G,5,FALSE))</f>
        <v>#N/A</v>
      </c>
      <c r="G29" s="43" t="e">
        <f>IF(LEN(VLOOKUP(A29,'Species List'!$A:$G,6,FALSE))=0,"",VLOOKUP(A29,'Species List'!$A:$G,6,FALSE))</f>
        <v>#N/A</v>
      </c>
      <c r="H29" s="43" t="e">
        <f>VLOOKUP(A29,'Species List'!$A:$G,7,FALSE)</f>
        <v>#N/A</v>
      </c>
      <c r="J29" s="49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49"/>
      <c r="B30" s="43" t="e">
        <f>IF(LEN(VLOOKUP(A30,'Species List'!$A:$G,2,FALSE))=0,"",VLOOKUP(A30,'Species List'!$A:$G,2,FALSE))</f>
        <v>#N/A</v>
      </c>
      <c r="C30" s="43" t="e">
        <f>IF(LEN(VLOOKUP(A30,'Species List'!$A:$G,3,FALSE))=0,"",VLOOKUP(A30,'Species List'!$A:$G,3,FALSE))</f>
        <v>#N/A</v>
      </c>
      <c r="D30" s="51" t="e">
        <f t="shared" si="4"/>
        <v>#N/A</v>
      </c>
      <c r="E30" s="43" t="e">
        <f>IF(LEN(VLOOKUP(A30,'Species List'!$A:$G,4,FALSE))=0,"",VLOOKUP(A30,'Species List'!$A:$G,4,FALSE))</f>
        <v>#N/A</v>
      </c>
      <c r="F30" s="43" t="e">
        <f>IF(LEN(VLOOKUP(A30,'Species List'!$A:$G,5,FALSE))=0,"",VLOOKUP(A30,'Species List'!$A:$G,5,FALSE))</f>
        <v>#N/A</v>
      </c>
      <c r="G30" s="43" t="e">
        <f>IF(LEN(VLOOKUP(A30,'Species List'!$A:$G,6,FALSE))=0,"",VLOOKUP(A30,'Species List'!$A:$G,6,FALSE))</f>
        <v>#N/A</v>
      </c>
      <c r="H30" s="43" t="e">
        <f>VLOOKUP(A30,'Species List'!$A:$G,7,FALSE)</f>
        <v>#N/A</v>
      </c>
      <c r="J30" s="49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49"/>
      <c r="B31" s="43" t="e">
        <f>IF(LEN(VLOOKUP(A31,'Species List'!$A:$G,2,FALSE))=0,"",VLOOKUP(A31,'Species List'!$A:$G,2,FALSE))</f>
        <v>#N/A</v>
      </c>
      <c r="C31" s="43" t="e">
        <f>IF(LEN(VLOOKUP(A31,'Species List'!$A:$G,3,FALSE))=0,"",VLOOKUP(A31,'Species List'!$A:$G,3,FALSE))</f>
        <v>#N/A</v>
      </c>
      <c r="D31" s="51" t="e">
        <f t="shared" si="4"/>
        <v>#N/A</v>
      </c>
      <c r="E31" s="43" t="e">
        <f>IF(LEN(VLOOKUP(A31,'Species List'!$A:$G,4,FALSE))=0,"",VLOOKUP(A31,'Species List'!$A:$G,4,FALSE))</f>
        <v>#N/A</v>
      </c>
      <c r="F31" s="43" t="e">
        <f>IF(LEN(VLOOKUP(A31,'Species List'!$A:$G,5,FALSE))=0,"",VLOOKUP(A31,'Species List'!$A:$G,5,FALSE))</f>
        <v>#N/A</v>
      </c>
      <c r="G31" s="43" t="e">
        <f>IF(LEN(VLOOKUP(A31,'Species List'!$A:$G,6,FALSE))=0,"",VLOOKUP(A31,'Species List'!$A:$G,6,FALSE))</f>
        <v>#N/A</v>
      </c>
      <c r="H31" s="43" t="e">
        <f>VLOOKUP(A31,'Species List'!$A:$G,7,FALSE)</f>
        <v>#N/A</v>
      </c>
      <c r="J31" s="49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49"/>
      <c r="B32" s="43" t="e">
        <f>IF(LEN(VLOOKUP(A32,'Species List'!$A:$G,2,FALSE))=0,"",VLOOKUP(A32,'Species List'!$A:$G,2,FALSE))</f>
        <v>#N/A</v>
      </c>
      <c r="C32" s="43" t="e">
        <f>IF(LEN(VLOOKUP(A32,'Species List'!$A:$G,3,FALSE))=0,"",VLOOKUP(A32,'Species List'!$A:$G,3,FALSE))</f>
        <v>#N/A</v>
      </c>
      <c r="D32" s="51" t="e">
        <f t="shared" si="4"/>
        <v>#N/A</v>
      </c>
      <c r="E32" s="43" t="e">
        <f>IF(LEN(VLOOKUP(A32,'Species List'!$A:$G,4,FALSE))=0,"",VLOOKUP(A32,'Species List'!$A:$G,4,FALSE))</f>
        <v>#N/A</v>
      </c>
      <c r="F32" s="43" t="e">
        <f>IF(LEN(VLOOKUP(A32,'Species List'!$A:$G,5,FALSE))=0,"",VLOOKUP(A32,'Species List'!$A:$G,5,FALSE))</f>
        <v>#N/A</v>
      </c>
      <c r="G32" s="43" t="e">
        <f>IF(LEN(VLOOKUP(A32,'Species List'!$A:$G,6,FALSE))=0,"",VLOOKUP(A32,'Species List'!$A:$G,6,FALSE))</f>
        <v>#N/A</v>
      </c>
      <c r="H32" s="43" t="e">
        <f>VLOOKUP(A32,'Species List'!$A:$G,7,FALSE)</f>
        <v>#N/A</v>
      </c>
      <c r="J32" s="49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49"/>
      <c r="B33" s="43" t="e">
        <f>IF(LEN(VLOOKUP(A33,'Species List'!$A:$G,2,FALSE))=0,"",VLOOKUP(A33,'Species List'!$A:$G,2,FALSE))</f>
        <v>#N/A</v>
      </c>
      <c r="C33" s="43" t="e">
        <f>IF(LEN(VLOOKUP(A33,'Species List'!$A:$G,3,FALSE))=0,"",VLOOKUP(A33,'Species List'!$A:$G,3,FALSE))</f>
        <v>#N/A</v>
      </c>
      <c r="D33" s="51" t="e">
        <f t="shared" si="4"/>
        <v>#N/A</v>
      </c>
      <c r="E33" s="43" t="e">
        <f>IF(LEN(VLOOKUP(A33,'Species List'!$A:$G,4,FALSE))=0,"",VLOOKUP(A33,'Species List'!$A:$G,4,FALSE))</f>
        <v>#N/A</v>
      </c>
      <c r="F33" s="43" t="e">
        <f>IF(LEN(VLOOKUP(A33,'Species List'!$A:$G,5,FALSE))=0,"",VLOOKUP(A33,'Species List'!$A:$G,5,FALSE))</f>
        <v>#N/A</v>
      </c>
      <c r="G33" s="43" t="e">
        <f>IF(LEN(VLOOKUP(A33,'Species List'!$A:$G,6,FALSE))=0,"",VLOOKUP(A33,'Species List'!$A:$G,6,FALSE))</f>
        <v>#N/A</v>
      </c>
      <c r="H33" s="43" t="e">
        <f>VLOOKUP(A33,'Species List'!$A:$G,7,FALSE)</f>
        <v>#N/A</v>
      </c>
      <c r="J33" s="49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49"/>
      <c r="B34" s="43" t="e">
        <f>IF(LEN(VLOOKUP(A34,'Species List'!$A:$G,2,FALSE))=0,"",VLOOKUP(A34,'Species List'!$A:$G,2,FALSE))</f>
        <v>#N/A</v>
      </c>
      <c r="C34" s="43" t="e">
        <f>IF(LEN(VLOOKUP(A34,'Species List'!$A:$G,3,FALSE))=0,"",VLOOKUP(A34,'Species List'!$A:$G,3,FALSE))</f>
        <v>#N/A</v>
      </c>
      <c r="D34" s="51" t="e">
        <f t="shared" si="4"/>
        <v>#N/A</v>
      </c>
      <c r="E34" s="43" t="e">
        <f>IF(LEN(VLOOKUP(A34,'Species List'!$A:$G,4,FALSE))=0,"",VLOOKUP(A34,'Species List'!$A:$G,4,FALSE))</f>
        <v>#N/A</v>
      </c>
      <c r="F34" s="43" t="e">
        <f>IF(LEN(VLOOKUP(A34,'Species List'!$A:$G,5,FALSE))=0,"",VLOOKUP(A34,'Species List'!$A:$G,5,FALSE))</f>
        <v>#N/A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49"/>
      <c r="B35" s="43" t="e">
        <f>IF(LEN(VLOOKUP(A35,'Species List'!$A:$G,2,FALSE))=0,"",VLOOKUP(A35,'Species List'!$A:$G,2,FALSE))</f>
        <v>#N/A</v>
      </c>
      <c r="C35" s="43" t="e">
        <f>IF(LEN(VLOOKUP(A35,'Species List'!$A:$G,3,FALSE))=0,"",VLOOKUP(A35,'Species List'!$A:$G,3,FALSE))</f>
        <v>#N/A</v>
      </c>
      <c r="D35" s="51" t="e">
        <f t="shared" si="4"/>
        <v>#N/A</v>
      </c>
      <c r="E35" s="43" t="e">
        <f>IF(LEN(VLOOKUP(A35,'Species List'!$A:$G,4,FALSE))=0,"",VLOOKUP(A35,'Species List'!$A:$G,4,FALSE))</f>
        <v>#N/A</v>
      </c>
      <c r="F35" s="43" t="e">
        <f>IF(LEN(VLOOKUP(A35,'Species List'!$A:$G,5,FALSE))=0,"",VLOOKUP(A35,'Species List'!$A:$G,5,FALSE))</f>
        <v>#N/A</v>
      </c>
      <c r="G35" s="43" t="e">
        <f>IF(LEN(VLOOKUP(A35,'Species List'!$A:$G,6,FALSE))=0,"",VLOOKUP(A35,'Species List'!$A:$G,6,FALSE))</f>
        <v>#N/A</v>
      </c>
      <c r="H35" s="43" t="e">
        <f>VLOOKUP(A35,'Species List'!$A:$G,7,FALSE)</f>
        <v>#N/A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49"/>
      <c r="B36" s="43" t="e">
        <f>IF(LEN(VLOOKUP(A36,'Species List'!$A:$G,2,FALSE))=0,"",VLOOKUP(A36,'Species List'!$A:$G,2,FALSE))</f>
        <v>#N/A</v>
      </c>
      <c r="C36" s="43" t="e">
        <f>IF(LEN(VLOOKUP(A36,'Species List'!$A:$G,3,FALSE))=0,"",VLOOKUP(A36,'Species List'!$A:$G,3,FALSE))</f>
        <v>#N/A</v>
      </c>
      <c r="D36" s="51" t="e">
        <f t="shared" si="4"/>
        <v>#N/A</v>
      </c>
      <c r="E36" s="43" t="e">
        <f>IF(LEN(VLOOKUP(A36,'Species List'!$A:$G,4,FALSE))=0,"",VLOOKUP(A36,'Species List'!$A:$G,4,FALSE))</f>
        <v>#N/A</v>
      </c>
      <c r="F36" s="43" t="e">
        <f>IF(LEN(VLOOKUP(A36,'Species List'!$A:$G,5,FALSE))=0,"",VLOOKUP(A36,'Species List'!$A:$G,5,FALSE))</f>
        <v>#N/A</v>
      </c>
      <c r="G36" s="43" t="e">
        <f>IF(LEN(VLOOKUP(A36,'Species List'!$A:$G,6,FALSE))=0,"",VLOOKUP(A36,'Species List'!$A:$G,6,FALSE))</f>
        <v>#N/A</v>
      </c>
      <c r="H36" s="43" t="e">
        <f>VLOOKUP(A36,'Species List'!$A:$G,7,FALSE)</f>
        <v>#N/A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49"/>
      <c r="B37" s="43" t="e">
        <f>IF(LEN(VLOOKUP(A37,'Species List'!$A:$G,2,FALSE))=0,"",VLOOKUP(A37,'Species List'!$A:$G,2,FALSE))</f>
        <v>#N/A</v>
      </c>
      <c r="C37" s="43" t="e">
        <f>IF(LEN(VLOOKUP(A37,'Species List'!$A:$G,3,FALSE))=0,"",VLOOKUP(A37,'Species List'!$A:$G,3,FALSE))</f>
        <v>#N/A</v>
      </c>
      <c r="D37" s="51" t="e">
        <f t="shared" si="4"/>
        <v>#N/A</v>
      </c>
      <c r="E37" s="43" t="e">
        <f>IF(LEN(VLOOKUP(A37,'Species List'!$A:$G,4,FALSE))=0,"",VLOOKUP(A37,'Species List'!$A:$G,4,FALSE))</f>
        <v>#N/A</v>
      </c>
      <c r="F37" s="43" t="e">
        <f>IF(LEN(VLOOKUP(A37,'Species List'!$A:$G,5,FALSE))=0,"",VLOOKUP(A37,'Species List'!$A:$G,5,FALSE))</f>
        <v>#N/A</v>
      </c>
      <c r="G37" s="43" t="e">
        <f>IF(LEN(VLOOKUP(A37,'Species List'!$A:$G,6,FALSE))=0,"",VLOOKUP(A37,'Species List'!$A:$G,6,FALSE))</f>
        <v>#N/A</v>
      </c>
      <c r="H37" s="43" t="e">
        <f>VLOOKUP(A37,'Species List'!$A:$G,7,FALSE)</f>
        <v>#N/A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6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6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6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6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6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6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6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6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6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6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6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6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6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6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6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6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6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6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6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6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6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6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6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6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6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6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6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6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6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6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6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6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6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6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6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6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6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6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6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6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6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6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6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6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6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6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6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6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6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6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6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6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6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6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6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6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6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6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6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6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6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6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6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6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0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0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0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0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0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0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0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0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0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0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1" t="e">
        <f t="shared" si="10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4"/>
      <c r="J150" s="50"/>
      <c r="K150" s="47" t="e">
        <f>VLOOKUP(J150,'Species List'!$H$1:$J$9,2,FALSE)</f>
        <v>#N/A</v>
      </c>
      <c r="L150" s="47" t="e">
        <f>VLOOKUP(K150,'Species List'!$I$1:$N$8,2,FALSE)</f>
        <v>#N/A</v>
      </c>
      <c r="M150" s="52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6" t="s">
        <v>5384</v>
      </c>
      <c r="J151" s="87"/>
      <c r="K151" s="88"/>
      <c r="L151" s="46">
        <f>SUMIF(L10:L150,"&gt;=0")</f>
        <v>48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9" t="s">
        <v>4837</v>
      </c>
      <c r="B1" s="89"/>
      <c r="C1" s="89"/>
      <c r="D1" s="89"/>
      <c r="E1" s="89"/>
      <c r="F1" s="89"/>
    </row>
    <row r="2" spans="1:6" ht="24" customHeight="1" x14ac:dyDescent="0.5">
      <c r="A2" s="63"/>
      <c r="B2" s="64" t="s">
        <v>5427</v>
      </c>
      <c r="C2" s="64" t="s">
        <v>5423</v>
      </c>
      <c r="D2" s="64" t="s">
        <v>5424</v>
      </c>
      <c r="E2" s="64" t="s">
        <v>5425</v>
      </c>
      <c r="F2" s="64" t="s">
        <v>5426</v>
      </c>
    </row>
    <row r="3" spans="1:6" ht="24" customHeight="1" x14ac:dyDescent="0.35">
      <c r="A3" s="60" t="s">
        <v>4838</v>
      </c>
      <c r="B3" s="65"/>
      <c r="C3" s="65"/>
      <c r="D3" s="65"/>
      <c r="E3" s="65"/>
      <c r="F3" s="66"/>
    </row>
    <row r="4" spans="1:6" ht="18" customHeight="1" x14ac:dyDescent="0.35">
      <c r="A4" s="61" t="s">
        <v>5418</v>
      </c>
      <c r="B4" s="58">
        <f>COUNTIF(Woody!$F$10:$F$149,"Native")</f>
        <v>7</v>
      </c>
      <c r="C4" s="58">
        <f>COUNTIF(Forbs!$F$10:$F$148,"Native")</f>
        <v>14</v>
      </c>
      <c r="D4" s="58">
        <f>COUNTIF(Grasses!$F$10:$F$149,"Native")</f>
        <v>2</v>
      </c>
      <c r="E4" s="58">
        <f>AVERAGE(B4:D4)</f>
        <v>7.666666666666667</v>
      </c>
      <c r="F4" s="58">
        <f>SUM(B4:D4)</f>
        <v>23</v>
      </c>
    </row>
    <row r="5" spans="1:6" ht="18" customHeight="1" x14ac:dyDescent="0.35">
      <c r="A5" s="61" t="s">
        <v>4842</v>
      </c>
      <c r="B5" s="58">
        <f>COUNTIF(Woody!$F10:$F199,"Introduced")</f>
        <v>5</v>
      </c>
      <c r="C5" s="58">
        <f>COUNTIF(Forbs!$F10:$F199,"Introduced")</f>
        <v>3</v>
      </c>
      <c r="D5" s="58">
        <f>COUNTIF(Grasses!$F10:$F199,"Introduced")</f>
        <v>2</v>
      </c>
      <c r="E5" s="58">
        <f t="shared" ref="E5:E6" si="0">AVERAGE(B5:D5)</f>
        <v>3.3333333333333335</v>
      </c>
      <c r="F5" s="58">
        <f>SUM(B5:D5)</f>
        <v>10</v>
      </c>
    </row>
    <row r="6" spans="1:6" ht="21" customHeight="1" x14ac:dyDescent="0.5">
      <c r="A6" s="61" t="s">
        <v>5419</v>
      </c>
      <c r="B6" s="58">
        <f>SUM(B4:B5)</f>
        <v>12</v>
      </c>
      <c r="C6" s="58">
        <f>SUM(C4:C5)</f>
        <v>17</v>
      </c>
      <c r="D6" s="58">
        <f>SUM(D4:D5)</f>
        <v>4</v>
      </c>
      <c r="E6" s="58">
        <f t="shared" si="0"/>
        <v>11</v>
      </c>
      <c r="F6" s="58">
        <f>SUM(B6:D6)</f>
        <v>33</v>
      </c>
    </row>
    <row r="7" spans="1:6" ht="18" customHeight="1" x14ac:dyDescent="0.35">
      <c r="A7" s="61" t="s">
        <v>4843</v>
      </c>
      <c r="B7" s="58">
        <f>AVERAGEIF(Woody!D10:D150,"&gt;0")</f>
        <v>2.8571428571428572</v>
      </c>
      <c r="C7" s="58">
        <f>AVERAGEIF(Forbs!D10:D150,"&gt;0")</f>
        <v>3.3846153846153846</v>
      </c>
      <c r="D7" s="58">
        <f>AVERAGEIF(Grasses!D10:D150,"&gt;0")</f>
        <v>4</v>
      </c>
      <c r="E7" s="58">
        <f>AVERAGE(B7:D7)</f>
        <v>3.4139194139194138</v>
      </c>
      <c r="F7" s="58">
        <f>(SUMIF(Woody!D10:D150,"&gt;0")+SUMIF(Forbs!D10:D150,"&gt;0")+SUMIF(Grasses!D10:D150,"&gt;0"))/(COUNTIF(Woody!D10:D150,"&gt;0")+COUNTIF(Forbs!D10:D150,"&gt;0")+COUNTIF(Grasses!D10:D150,"&gt;0"))</f>
        <v>3.2727272727272729</v>
      </c>
    </row>
    <row r="8" spans="1:6" ht="21" customHeight="1" x14ac:dyDescent="0.5">
      <c r="A8" s="61" t="s">
        <v>5420</v>
      </c>
      <c r="B8" s="58">
        <f>AVERAGEIF(Woody!D10:D150,"&gt;=0")</f>
        <v>1.6666666666666667</v>
      </c>
      <c r="C8" s="58">
        <f>AVERAGEIF(Forbs!D10:D150,"&gt;=0")</f>
        <v>2.5882352941176472</v>
      </c>
      <c r="D8" s="58">
        <f>AVERAGEIF(Grasses!D10:D150,"&gt;=0")</f>
        <v>2</v>
      </c>
      <c r="E8" s="58">
        <f>AVERAGE(B8:D8)</f>
        <v>2.0849673202614381</v>
      </c>
      <c r="F8" s="58">
        <f>(SUMIF(Woody!D10:D150,"&gt;=0")+SUMIF(Forbs!D10:D150,"&gt;=0")+SUMIF(Grasses!D10:D150,"&gt;=0"))/(COUNTIF(Woody!D10:D150,"&gt;=0")+COUNTIF(Forbs!D10:D150,"&gt;=0")+COUNTIF(Grasses!D10:D150,"&gt;=0"))</f>
        <v>2.1818181818181817</v>
      </c>
    </row>
    <row r="9" spans="1:6" ht="18" customHeight="1" x14ac:dyDescent="0.35">
      <c r="A9" s="61" t="s">
        <v>4836</v>
      </c>
      <c r="B9" s="58">
        <f>SQRT(B4)*B7</f>
        <v>7.5592894601845453</v>
      </c>
      <c r="C9" s="58">
        <f>SQRT(C4)*C7</f>
        <v>12.664071155234879</v>
      </c>
      <c r="D9" s="58">
        <f>SQRT(D4)*D7</f>
        <v>5.6568542494923806</v>
      </c>
      <c r="E9" s="58">
        <f>SQRT(E4)*E7</f>
        <v>9.4527148232474314</v>
      </c>
      <c r="F9" s="58">
        <f>SQRT(F4)*F7</f>
        <v>15.695448621750717</v>
      </c>
    </row>
    <row r="10" spans="1:6" ht="21" customHeight="1" x14ac:dyDescent="0.5">
      <c r="A10" s="61" t="s">
        <v>5421</v>
      </c>
      <c r="B10" s="58">
        <f>SQRT(B6)*B8</f>
        <v>5.7735026918962573</v>
      </c>
      <c r="C10" s="58">
        <f>SQRT(C6)*C8</f>
        <v>10.671567501598652</v>
      </c>
      <c r="D10" s="58">
        <f>SQRT(D6)*D8</f>
        <v>4</v>
      </c>
      <c r="E10" s="58">
        <f>SQRT(E6)*E8</f>
        <v>6.9150543014599517</v>
      </c>
      <c r="F10" s="58">
        <f>SQRT(F6)*F8</f>
        <v>12.533591228810243</v>
      </c>
    </row>
    <row r="11" spans="1:6" ht="18" customHeight="1" x14ac:dyDescent="0.35">
      <c r="A11" s="61" t="s">
        <v>4844</v>
      </c>
      <c r="B11" s="58">
        <f>SUMIF(Woody!$M$10:$M$150,"&gt;=0")</f>
        <v>74</v>
      </c>
      <c r="C11" s="58">
        <f>SUMIF(Forbs!$M$10:$M$151,"&gt;=0")</f>
        <v>79.5</v>
      </c>
      <c r="D11" s="58">
        <f>SUMIF(Grasses!$M$10:$M$150,"&gt;=0")</f>
        <v>48</v>
      </c>
      <c r="E11" s="58">
        <f>AVERAGE(B11:D11)</f>
        <v>67.166666666666671</v>
      </c>
      <c r="F11" s="58">
        <f>SUM(B11:D11)</f>
        <v>201.5</v>
      </c>
    </row>
    <row r="12" spans="1:6" ht="18" customHeight="1" x14ac:dyDescent="0.35">
      <c r="A12" s="61" t="s">
        <v>5385</v>
      </c>
      <c r="B12" s="58">
        <f>SUMIF(Woody!$F$10:$F$150,"Introduced",Woody!$L$10:$L$150)</f>
        <v>22</v>
      </c>
      <c r="C12" s="58">
        <f>SUMIF(Forbs!$F$10:$F$151,"Introduced",Forbs!$L$10:$L$151)</f>
        <v>9</v>
      </c>
      <c r="D12" s="58">
        <f>SUMIF(Grasses!$F$10:$F$150,"Introduced",Grasses!$L$10:$L$150)</f>
        <v>18</v>
      </c>
      <c r="E12" s="58">
        <f>AVERAGE(B12:D12)</f>
        <v>16.333333333333332</v>
      </c>
      <c r="F12" s="58">
        <f>SUM(B12:D12)</f>
        <v>49</v>
      </c>
    </row>
    <row r="13" spans="1:6" ht="18.75" customHeight="1" x14ac:dyDescent="0.35">
      <c r="A13" s="62" t="s">
        <v>4845</v>
      </c>
      <c r="B13" s="59">
        <f>B12/B11</f>
        <v>0.29729729729729731</v>
      </c>
      <c r="C13" s="59">
        <f>C12/C11</f>
        <v>0.11320754716981132</v>
      </c>
      <c r="D13" s="59">
        <f>D12/D11</f>
        <v>0.375</v>
      </c>
      <c r="E13" s="59">
        <f>E12/E11</f>
        <v>0.24317617866004959</v>
      </c>
      <c r="F13" s="59">
        <f>F12/F11</f>
        <v>0.24317617866004962</v>
      </c>
    </row>
    <row r="14" spans="1:6" ht="18.75" customHeight="1" x14ac:dyDescent="0.35">
      <c r="A14" s="60"/>
      <c r="B14" s="65"/>
      <c r="C14" s="65"/>
      <c r="D14" s="65"/>
      <c r="E14" s="65"/>
      <c r="F14" s="65"/>
    </row>
    <row r="15" spans="1:6" ht="18" customHeight="1" x14ac:dyDescent="0.35">
      <c r="A15" s="61" t="s">
        <v>4839</v>
      </c>
      <c r="B15" s="57">
        <f>SUMIF(Woody!$O$10:$O$150,"&gt;=0")</f>
        <v>2.067567567567568</v>
      </c>
      <c r="C15" s="57">
        <f>SUMIF(Forbs!$O$10:$O$150,"&gt;=0")</f>
        <v>2.7044025157232707</v>
      </c>
      <c r="D15" s="57">
        <f>SUMIF(Grasses!$O$10:$O$150,"&gt;=0")</f>
        <v>2.5</v>
      </c>
      <c r="E15" s="57">
        <f>AVERAGE(B15:D15)</f>
        <v>2.4239900277636131</v>
      </c>
      <c r="F15" s="58">
        <f>SUM(B15:D15)</f>
        <v>7.2719700832908387</v>
      </c>
    </row>
    <row r="16" spans="1:6" ht="18" customHeight="1" x14ac:dyDescent="0.35">
      <c r="A16" s="61"/>
      <c r="B16" s="57"/>
      <c r="C16" s="57"/>
      <c r="D16" s="57"/>
      <c r="E16" s="57"/>
      <c r="F16" s="57"/>
    </row>
    <row r="17" spans="1:6" ht="18" customHeight="1" x14ac:dyDescent="0.35">
      <c r="A17" s="61" t="s">
        <v>4840</v>
      </c>
      <c r="B17" s="57"/>
      <c r="C17" s="57"/>
      <c r="D17" s="57"/>
      <c r="E17" s="57"/>
      <c r="F17" s="57"/>
    </row>
    <row r="18" spans="1:6" ht="18.75" customHeight="1" x14ac:dyDescent="0.35">
      <c r="A18" s="62" t="s">
        <v>4841</v>
      </c>
      <c r="B18" s="67"/>
      <c r="C18" s="67"/>
      <c r="D18" s="67"/>
      <c r="E18" s="67"/>
      <c r="F18" s="67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2023-12-20T19:55:14Z</dcterms:modified>
</cp:coreProperties>
</file>