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CCB61670-5770-4972-9807-E9EBFC47A9AC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L149" i="6"/>
  <c r="M149" i="6" s="1"/>
  <c r="K149" i="6"/>
  <c r="H149" i="6"/>
  <c r="G149" i="6"/>
  <c r="F149" i="6"/>
  <c r="E149" i="6"/>
  <c r="D149" i="6"/>
  <c r="C149" i="6"/>
  <c r="B149" i="6"/>
  <c r="K148" i="6"/>
  <c r="L148" i="6" s="1"/>
  <c r="H148" i="6"/>
  <c r="G148" i="6"/>
  <c r="F148" i="6"/>
  <c r="E148" i="6"/>
  <c r="C148" i="6"/>
  <c r="D148" i="6" s="1"/>
  <c r="B148" i="6"/>
  <c r="L147" i="6"/>
  <c r="M147" i="6" s="1"/>
  <c r="K147" i="6"/>
  <c r="H147" i="6"/>
  <c r="G147" i="6"/>
  <c r="F147" i="6"/>
  <c r="E147" i="6"/>
  <c r="C147" i="6"/>
  <c r="D147" i="6" s="1"/>
  <c r="B147" i="6"/>
  <c r="K146" i="6"/>
  <c r="L146" i="6" s="1"/>
  <c r="H146" i="6"/>
  <c r="G146" i="6"/>
  <c r="F146" i="6"/>
  <c r="E146" i="6"/>
  <c r="C146" i="6"/>
  <c r="D146" i="6" s="1"/>
  <c r="B146" i="6"/>
  <c r="L145" i="6"/>
  <c r="K145" i="6"/>
  <c r="H145" i="6"/>
  <c r="G145" i="6"/>
  <c r="F145" i="6"/>
  <c r="E145" i="6"/>
  <c r="C145" i="6"/>
  <c r="D145" i="6" s="1"/>
  <c r="B145" i="6"/>
  <c r="K144" i="6"/>
  <c r="L144" i="6" s="1"/>
  <c r="H144" i="6"/>
  <c r="G144" i="6"/>
  <c r="F144" i="6"/>
  <c r="E144" i="6"/>
  <c r="C144" i="6"/>
  <c r="D144" i="6" s="1"/>
  <c r="B144" i="6"/>
  <c r="L143" i="6"/>
  <c r="K143" i="6"/>
  <c r="H143" i="6"/>
  <c r="G143" i="6"/>
  <c r="F143" i="6"/>
  <c r="E143" i="6"/>
  <c r="C143" i="6"/>
  <c r="D143" i="6" s="1"/>
  <c r="B143" i="6"/>
  <c r="K142" i="6"/>
  <c r="L142" i="6" s="1"/>
  <c r="H142" i="6"/>
  <c r="G142" i="6"/>
  <c r="F142" i="6"/>
  <c r="E142" i="6"/>
  <c r="C142" i="6"/>
  <c r="D142" i="6" s="1"/>
  <c r="B142" i="6"/>
  <c r="L141" i="6"/>
  <c r="K141" i="6"/>
  <c r="H141" i="6"/>
  <c r="G141" i="6"/>
  <c r="F141" i="6"/>
  <c r="E141" i="6"/>
  <c r="C141" i="6"/>
  <c r="D141" i="6" s="1"/>
  <c r="B141" i="6"/>
  <c r="K140" i="6"/>
  <c r="L140" i="6" s="1"/>
  <c r="H140" i="6"/>
  <c r="G140" i="6"/>
  <c r="F140" i="6"/>
  <c r="E140" i="6"/>
  <c r="C140" i="6"/>
  <c r="D140" i="6" s="1"/>
  <c r="B140" i="6"/>
  <c r="L139" i="6"/>
  <c r="K139" i="6"/>
  <c r="H139" i="6"/>
  <c r="G139" i="6"/>
  <c r="F139" i="6"/>
  <c r="E139" i="6"/>
  <c r="C139" i="6"/>
  <c r="D139" i="6" s="1"/>
  <c r="B139" i="6"/>
  <c r="K138" i="6"/>
  <c r="L138" i="6" s="1"/>
  <c r="H138" i="6"/>
  <c r="G138" i="6"/>
  <c r="F138" i="6"/>
  <c r="E138" i="6"/>
  <c r="C138" i="6"/>
  <c r="D138" i="6" s="1"/>
  <c r="B138" i="6"/>
  <c r="L137" i="6"/>
  <c r="K137" i="6"/>
  <c r="H137" i="6"/>
  <c r="G137" i="6"/>
  <c r="F137" i="6"/>
  <c r="E137" i="6"/>
  <c r="C137" i="6"/>
  <c r="D137" i="6" s="1"/>
  <c r="B137" i="6"/>
  <c r="K136" i="6"/>
  <c r="L136" i="6" s="1"/>
  <c r="H136" i="6"/>
  <c r="G136" i="6"/>
  <c r="F136" i="6"/>
  <c r="E136" i="6"/>
  <c r="C136" i="6"/>
  <c r="D136" i="6" s="1"/>
  <c r="B136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L119" i="6"/>
  <c r="M119" i="6" s="1"/>
  <c r="K119" i="6"/>
  <c r="H119" i="6"/>
  <c r="G119" i="6"/>
  <c r="F119" i="6"/>
  <c r="E119" i="6"/>
  <c r="D119" i="6"/>
  <c r="C119" i="6"/>
  <c r="B119" i="6"/>
  <c r="M118" i="6"/>
  <c r="K118" i="6"/>
  <c r="L118" i="6" s="1"/>
  <c r="H118" i="6"/>
  <c r="G118" i="6"/>
  <c r="F118" i="6"/>
  <c r="E118" i="6"/>
  <c r="D118" i="6"/>
  <c r="C118" i="6"/>
  <c r="B118" i="6"/>
  <c r="M117" i="6"/>
  <c r="L117" i="6"/>
  <c r="K117" i="6"/>
  <c r="H117" i="6"/>
  <c r="G117" i="6"/>
  <c r="F117" i="6"/>
  <c r="E117" i="6"/>
  <c r="C117" i="6"/>
  <c r="D117" i="6" s="1"/>
  <c r="B117" i="6"/>
  <c r="M116" i="6"/>
  <c r="K116" i="6"/>
  <c r="L116" i="6" s="1"/>
  <c r="H116" i="6"/>
  <c r="G116" i="6"/>
  <c r="F116" i="6"/>
  <c r="E116" i="6"/>
  <c r="D116" i="6"/>
  <c r="C116" i="6"/>
  <c r="B116" i="6"/>
  <c r="M115" i="6"/>
  <c r="L115" i="6"/>
  <c r="K115" i="6"/>
  <c r="H115" i="6"/>
  <c r="G115" i="6"/>
  <c r="F115" i="6"/>
  <c r="E115" i="6"/>
  <c r="D115" i="6"/>
  <c r="C115" i="6"/>
  <c r="B115" i="6"/>
  <c r="M114" i="6"/>
  <c r="K114" i="6"/>
  <c r="L114" i="6" s="1"/>
  <c r="H114" i="6"/>
  <c r="G114" i="6"/>
  <c r="F114" i="6"/>
  <c r="E114" i="6"/>
  <c r="C114" i="6"/>
  <c r="D114" i="6" s="1"/>
  <c r="B114" i="6"/>
  <c r="L113" i="6"/>
  <c r="K113" i="6"/>
  <c r="H113" i="6"/>
  <c r="G113" i="6"/>
  <c r="F113" i="6"/>
  <c r="E113" i="6"/>
  <c r="D113" i="6"/>
  <c r="C113" i="6"/>
  <c r="B113" i="6"/>
  <c r="K112" i="6"/>
  <c r="L112" i="6" s="1"/>
  <c r="H112" i="6"/>
  <c r="G112" i="6"/>
  <c r="F112" i="6"/>
  <c r="E112" i="6"/>
  <c r="D112" i="6"/>
  <c r="C112" i="6"/>
  <c r="B112" i="6"/>
  <c r="L111" i="6"/>
  <c r="M111" i="6" s="1"/>
  <c r="K111" i="6"/>
  <c r="H111" i="6"/>
  <c r="G111" i="6"/>
  <c r="F111" i="6"/>
  <c r="E111" i="6"/>
  <c r="D111" i="6"/>
  <c r="C111" i="6"/>
  <c r="B111" i="6"/>
  <c r="M110" i="6"/>
  <c r="K110" i="6"/>
  <c r="L110" i="6" s="1"/>
  <c r="H110" i="6"/>
  <c r="G110" i="6"/>
  <c r="F110" i="6"/>
  <c r="E110" i="6"/>
  <c r="D110" i="6"/>
  <c r="C110" i="6"/>
  <c r="B110" i="6"/>
  <c r="M109" i="6"/>
  <c r="L109" i="6"/>
  <c r="K109" i="6"/>
  <c r="H109" i="6"/>
  <c r="G109" i="6"/>
  <c r="F109" i="6"/>
  <c r="E109" i="6"/>
  <c r="C109" i="6"/>
  <c r="D109" i="6" s="1"/>
  <c r="B109" i="6"/>
  <c r="M108" i="6"/>
  <c r="K108" i="6"/>
  <c r="L108" i="6" s="1"/>
  <c r="H108" i="6"/>
  <c r="G108" i="6"/>
  <c r="F108" i="6"/>
  <c r="E108" i="6"/>
  <c r="D108" i="6"/>
  <c r="C108" i="6"/>
  <c r="B108" i="6"/>
  <c r="M107" i="6"/>
  <c r="L107" i="6"/>
  <c r="K107" i="6"/>
  <c r="H107" i="6"/>
  <c r="G107" i="6"/>
  <c r="F107" i="6"/>
  <c r="E107" i="6"/>
  <c r="D107" i="6"/>
  <c r="C107" i="6"/>
  <c r="B107" i="6"/>
  <c r="M106" i="6"/>
  <c r="K106" i="6"/>
  <c r="L106" i="6" s="1"/>
  <c r="H106" i="6"/>
  <c r="G106" i="6"/>
  <c r="F106" i="6"/>
  <c r="E106" i="6"/>
  <c r="C106" i="6"/>
  <c r="D106" i="6" s="1"/>
  <c r="B106" i="6"/>
  <c r="L105" i="6"/>
  <c r="K105" i="6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D104" i="6"/>
  <c r="C104" i="6"/>
  <c r="B104" i="6"/>
  <c r="L103" i="6"/>
  <c r="M103" i="6" s="1"/>
  <c r="K103" i="6"/>
  <c r="H103" i="6"/>
  <c r="G103" i="6"/>
  <c r="F103" i="6"/>
  <c r="E103" i="6"/>
  <c r="D103" i="6"/>
  <c r="C103" i="6"/>
  <c r="B103" i="6"/>
  <c r="M102" i="6"/>
  <c r="K102" i="6"/>
  <c r="L102" i="6" s="1"/>
  <c r="H102" i="6"/>
  <c r="G102" i="6"/>
  <c r="F102" i="6"/>
  <c r="E102" i="6"/>
  <c r="D102" i="6"/>
  <c r="C102" i="6"/>
  <c r="B102" i="6"/>
  <c r="M101" i="6"/>
  <c r="L101" i="6"/>
  <c r="K101" i="6"/>
  <c r="H101" i="6"/>
  <c r="G101" i="6"/>
  <c r="F101" i="6"/>
  <c r="E101" i="6"/>
  <c r="C101" i="6"/>
  <c r="D101" i="6" s="1"/>
  <c r="B101" i="6"/>
  <c r="M100" i="6"/>
  <c r="K100" i="6"/>
  <c r="L100" i="6" s="1"/>
  <c r="H100" i="6"/>
  <c r="G100" i="6"/>
  <c r="F100" i="6"/>
  <c r="E100" i="6"/>
  <c r="D100" i="6"/>
  <c r="C100" i="6"/>
  <c r="B100" i="6"/>
  <c r="M99" i="6"/>
  <c r="L99" i="6"/>
  <c r="K99" i="6"/>
  <c r="H99" i="6"/>
  <c r="G99" i="6"/>
  <c r="F99" i="6"/>
  <c r="E99" i="6"/>
  <c r="D99" i="6"/>
  <c r="C99" i="6"/>
  <c r="B99" i="6"/>
  <c r="M98" i="6"/>
  <c r="K98" i="6"/>
  <c r="L98" i="6" s="1"/>
  <c r="H98" i="6"/>
  <c r="G98" i="6"/>
  <c r="F98" i="6"/>
  <c r="E98" i="6"/>
  <c r="C98" i="6"/>
  <c r="D98" i="6" s="1"/>
  <c r="B98" i="6"/>
  <c r="L97" i="6"/>
  <c r="K97" i="6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D96" i="6"/>
  <c r="C96" i="6"/>
  <c r="B96" i="6"/>
  <c r="L95" i="6"/>
  <c r="M95" i="6" s="1"/>
  <c r="K95" i="6"/>
  <c r="H95" i="6"/>
  <c r="G95" i="6"/>
  <c r="F95" i="6"/>
  <c r="E95" i="6"/>
  <c r="D95" i="6"/>
  <c r="C95" i="6"/>
  <c r="B95" i="6"/>
  <c r="M94" i="6"/>
  <c r="K94" i="6"/>
  <c r="L94" i="6" s="1"/>
  <c r="H94" i="6"/>
  <c r="G94" i="6"/>
  <c r="F94" i="6"/>
  <c r="E94" i="6"/>
  <c r="C94" i="6"/>
  <c r="D94" i="6" s="1"/>
  <c r="B94" i="6"/>
  <c r="M93" i="6"/>
  <c r="L93" i="6"/>
  <c r="K93" i="6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D92" i="6"/>
  <c r="C92" i="6"/>
  <c r="B92" i="6"/>
  <c r="M91" i="6"/>
  <c r="L91" i="6"/>
  <c r="K91" i="6"/>
  <c r="H91" i="6"/>
  <c r="G91" i="6"/>
  <c r="F91" i="6"/>
  <c r="E91" i="6"/>
  <c r="D91" i="6"/>
  <c r="C91" i="6"/>
  <c r="B91" i="6"/>
  <c r="M90" i="6"/>
  <c r="K90" i="6"/>
  <c r="L90" i="6" s="1"/>
  <c r="H90" i="6"/>
  <c r="G90" i="6"/>
  <c r="F90" i="6"/>
  <c r="E90" i="6"/>
  <c r="C90" i="6"/>
  <c r="D90" i="6" s="1"/>
  <c r="B90" i="6"/>
  <c r="L89" i="6"/>
  <c r="K89" i="6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D88" i="6"/>
  <c r="C88" i="6"/>
  <c r="B88" i="6"/>
  <c r="M87" i="6"/>
  <c r="L87" i="6"/>
  <c r="K87" i="6"/>
  <c r="H87" i="6"/>
  <c r="G87" i="6"/>
  <c r="F87" i="6"/>
  <c r="E87" i="6"/>
  <c r="D87" i="6"/>
  <c r="C87" i="6"/>
  <c r="B87" i="6"/>
  <c r="M86" i="6"/>
  <c r="K86" i="6"/>
  <c r="L86" i="6" s="1"/>
  <c r="H86" i="6"/>
  <c r="G86" i="6"/>
  <c r="F86" i="6"/>
  <c r="E86" i="6"/>
  <c r="C86" i="6"/>
  <c r="D86" i="6" s="1"/>
  <c r="B86" i="6"/>
  <c r="M85" i="6"/>
  <c r="L85" i="6"/>
  <c r="K85" i="6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D84" i="6"/>
  <c r="C84" i="6"/>
  <c r="B84" i="6"/>
  <c r="M83" i="6"/>
  <c r="L83" i="6"/>
  <c r="K83" i="6"/>
  <c r="H83" i="6"/>
  <c r="G83" i="6"/>
  <c r="F83" i="6"/>
  <c r="E83" i="6"/>
  <c r="D83" i="6"/>
  <c r="C83" i="6"/>
  <c r="B83" i="6"/>
  <c r="M82" i="6"/>
  <c r="K82" i="6"/>
  <c r="L82" i="6" s="1"/>
  <c r="H82" i="6"/>
  <c r="G82" i="6"/>
  <c r="F82" i="6"/>
  <c r="E82" i="6"/>
  <c r="C82" i="6"/>
  <c r="D82" i="6" s="1"/>
  <c r="B82" i="6"/>
  <c r="L81" i="6"/>
  <c r="K81" i="6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D80" i="6"/>
  <c r="C80" i="6"/>
  <c r="B80" i="6"/>
  <c r="M79" i="6"/>
  <c r="L79" i="6"/>
  <c r="K79" i="6"/>
  <c r="H79" i="6"/>
  <c r="G79" i="6"/>
  <c r="F79" i="6"/>
  <c r="E79" i="6"/>
  <c r="D79" i="6"/>
  <c r="C79" i="6"/>
  <c r="B79" i="6"/>
  <c r="M78" i="6"/>
  <c r="K78" i="6"/>
  <c r="L78" i="6" s="1"/>
  <c r="H78" i="6"/>
  <c r="G78" i="6"/>
  <c r="F78" i="6"/>
  <c r="E78" i="6"/>
  <c r="C78" i="6"/>
  <c r="D78" i="6" s="1"/>
  <c r="B78" i="6"/>
  <c r="M77" i="6"/>
  <c r="L77" i="6"/>
  <c r="K77" i="6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D76" i="6"/>
  <c r="C76" i="6"/>
  <c r="B76" i="6"/>
  <c r="M75" i="6"/>
  <c r="L75" i="6"/>
  <c r="K75" i="6"/>
  <c r="H75" i="6"/>
  <c r="G75" i="6"/>
  <c r="F75" i="6"/>
  <c r="E75" i="6"/>
  <c r="D75" i="6"/>
  <c r="C75" i="6"/>
  <c r="B75" i="6"/>
  <c r="M74" i="6"/>
  <c r="K74" i="6"/>
  <c r="L74" i="6" s="1"/>
  <c r="H74" i="6"/>
  <c r="G74" i="6"/>
  <c r="F74" i="6"/>
  <c r="E74" i="6"/>
  <c r="C74" i="6"/>
  <c r="D74" i="6" s="1"/>
  <c r="B74" i="6"/>
  <c r="L73" i="6"/>
  <c r="K73" i="6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D72" i="6"/>
  <c r="C72" i="6"/>
  <c r="B72" i="6"/>
  <c r="M71" i="6"/>
  <c r="L71" i="6"/>
  <c r="K71" i="6"/>
  <c r="H71" i="6"/>
  <c r="G71" i="6"/>
  <c r="F71" i="6"/>
  <c r="E71" i="6"/>
  <c r="D71" i="6"/>
  <c r="C71" i="6"/>
  <c r="B71" i="6"/>
  <c r="M70" i="6"/>
  <c r="K70" i="6"/>
  <c r="L70" i="6" s="1"/>
  <c r="H70" i="6"/>
  <c r="G70" i="6"/>
  <c r="F70" i="6"/>
  <c r="E70" i="6"/>
  <c r="C70" i="6"/>
  <c r="D70" i="6" s="1"/>
  <c r="B70" i="6"/>
  <c r="M69" i="6"/>
  <c r="L69" i="6"/>
  <c r="K69" i="6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D68" i="6"/>
  <c r="C68" i="6"/>
  <c r="B68" i="6"/>
  <c r="M67" i="6"/>
  <c r="L67" i="6"/>
  <c r="K67" i="6"/>
  <c r="H67" i="6"/>
  <c r="G67" i="6"/>
  <c r="F67" i="6"/>
  <c r="E67" i="6"/>
  <c r="D67" i="6"/>
  <c r="C67" i="6"/>
  <c r="B67" i="6"/>
  <c r="M66" i="6"/>
  <c r="K66" i="6"/>
  <c r="L66" i="6" s="1"/>
  <c r="H66" i="6"/>
  <c r="G66" i="6"/>
  <c r="F66" i="6"/>
  <c r="E66" i="6"/>
  <c r="C66" i="6"/>
  <c r="D66" i="6" s="1"/>
  <c r="B66" i="6"/>
  <c r="L65" i="6"/>
  <c r="K65" i="6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D64" i="6"/>
  <c r="C64" i="6"/>
  <c r="B64" i="6"/>
  <c r="M63" i="6"/>
  <c r="L63" i="6"/>
  <c r="K63" i="6"/>
  <c r="H63" i="6"/>
  <c r="G63" i="6"/>
  <c r="F63" i="6"/>
  <c r="E63" i="6"/>
  <c r="D63" i="6"/>
  <c r="C63" i="6"/>
  <c r="B63" i="6"/>
  <c r="M62" i="6"/>
  <c r="K62" i="6"/>
  <c r="L62" i="6" s="1"/>
  <c r="H62" i="6"/>
  <c r="G62" i="6"/>
  <c r="F62" i="6"/>
  <c r="E62" i="6"/>
  <c r="C62" i="6"/>
  <c r="D62" i="6" s="1"/>
  <c r="B62" i="6"/>
  <c r="M61" i="6"/>
  <c r="L61" i="6"/>
  <c r="K61" i="6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D60" i="6"/>
  <c r="C60" i="6"/>
  <c r="B60" i="6"/>
  <c r="M59" i="6"/>
  <c r="L59" i="6"/>
  <c r="K59" i="6"/>
  <c r="H59" i="6"/>
  <c r="G59" i="6"/>
  <c r="F59" i="6"/>
  <c r="E59" i="6"/>
  <c r="C59" i="6"/>
  <c r="D59" i="6" s="1"/>
  <c r="B59" i="6"/>
  <c r="M58" i="6"/>
  <c r="K58" i="6"/>
  <c r="L58" i="6" s="1"/>
  <c r="H58" i="6"/>
  <c r="G58" i="6"/>
  <c r="F58" i="6"/>
  <c r="E58" i="6"/>
  <c r="C58" i="6"/>
  <c r="D58" i="6" s="1"/>
  <c r="B58" i="6"/>
  <c r="L57" i="6"/>
  <c r="K57" i="6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D56" i="6"/>
  <c r="C56" i="6"/>
  <c r="B56" i="6"/>
  <c r="M55" i="6"/>
  <c r="L55" i="6"/>
  <c r="K55" i="6"/>
  <c r="H55" i="6"/>
  <c r="G55" i="6"/>
  <c r="F55" i="6"/>
  <c r="E55" i="6"/>
  <c r="D55" i="6"/>
  <c r="C55" i="6"/>
  <c r="B55" i="6"/>
  <c r="M54" i="6"/>
  <c r="K54" i="6"/>
  <c r="L54" i="6" s="1"/>
  <c r="H54" i="6"/>
  <c r="G54" i="6"/>
  <c r="F54" i="6"/>
  <c r="E54" i="6"/>
  <c r="C54" i="6"/>
  <c r="D54" i="6" s="1"/>
  <c r="B54" i="6"/>
  <c r="M53" i="6"/>
  <c r="L53" i="6"/>
  <c r="K53" i="6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D52" i="6"/>
  <c r="C52" i="6"/>
  <c r="B52" i="6"/>
  <c r="M51" i="6"/>
  <c r="L51" i="6"/>
  <c r="K51" i="6"/>
  <c r="H51" i="6"/>
  <c r="G51" i="6"/>
  <c r="F51" i="6"/>
  <c r="E51" i="6"/>
  <c r="C51" i="6"/>
  <c r="D51" i="6" s="1"/>
  <c r="B51" i="6"/>
  <c r="M50" i="6"/>
  <c r="K50" i="6"/>
  <c r="L50" i="6" s="1"/>
  <c r="H50" i="6"/>
  <c r="G50" i="6"/>
  <c r="F50" i="6"/>
  <c r="E50" i="6"/>
  <c r="C50" i="6"/>
  <c r="D50" i="6" s="1"/>
  <c r="B50" i="6"/>
  <c r="L49" i="6"/>
  <c r="K49" i="6"/>
  <c r="H49" i="6"/>
  <c r="G49" i="6"/>
  <c r="F49" i="6"/>
  <c r="E49" i="6"/>
  <c r="C49" i="6"/>
  <c r="D49" i="6" s="1"/>
  <c r="B49" i="6"/>
  <c r="K48" i="6"/>
  <c r="L48" i="6" s="1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D47" i="6"/>
  <c r="C47" i="6"/>
  <c r="B47" i="6"/>
  <c r="K46" i="6"/>
  <c r="L46" i="6" s="1"/>
  <c r="H46" i="6"/>
  <c r="G46" i="6"/>
  <c r="F46" i="6"/>
  <c r="E46" i="6"/>
  <c r="C46" i="6"/>
  <c r="D46" i="6" s="1"/>
  <c r="B46" i="6"/>
  <c r="M45" i="6"/>
  <c r="L45" i="6"/>
  <c r="K45" i="6"/>
  <c r="H45" i="6"/>
  <c r="G45" i="6"/>
  <c r="F45" i="6"/>
  <c r="E45" i="6"/>
  <c r="C45" i="6"/>
  <c r="D45" i="6" s="1"/>
  <c r="B45" i="6"/>
  <c r="K44" i="6"/>
  <c r="L44" i="6" s="1"/>
  <c r="H44" i="6"/>
  <c r="G44" i="6"/>
  <c r="F44" i="6"/>
  <c r="E44" i="6"/>
  <c r="D44" i="6"/>
  <c r="C44" i="6"/>
  <c r="B44" i="6"/>
  <c r="M43" i="6"/>
  <c r="L43" i="6"/>
  <c r="K43" i="6"/>
  <c r="H43" i="6"/>
  <c r="G43" i="6"/>
  <c r="F43" i="6"/>
  <c r="E43" i="6"/>
  <c r="C43" i="6"/>
  <c r="D43" i="6" s="1"/>
  <c r="B43" i="6"/>
  <c r="M42" i="6"/>
  <c r="K42" i="6"/>
  <c r="L42" i="6" s="1"/>
  <c r="H42" i="6"/>
  <c r="G42" i="6"/>
  <c r="F42" i="6"/>
  <c r="E42" i="6"/>
  <c r="C42" i="6"/>
  <c r="D42" i="6" s="1"/>
  <c r="B42" i="6"/>
  <c r="M41" i="6"/>
  <c r="L41" i="6"/>
  <c r="K41" i="6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C40" i="6"/>
  <c r="D40" i="6" s="1"/>
  <c r="B40" i="6"/>
  <c r="M39" i="6"/>
  <c r="L39" i="6"/>
  <c r="K39" i="6"/>
  <c r="H39" i="6"/>
  <c r="G39" i="6"/>
  <c r="F39" i="6"/>
  <c r="E39" i="6"/>
  <c r="D39" i="6"/>
  <c r="C39" i="6"/>
  <c r="B39" i="6"/>
  <c r="K38" i="6"/>
  <c r="L38" i="6" s="1"/>
  <c r="H38" i="6"/>
  <c r="G38" i="6"/>
  <c r="F38" i="6"/>
  <c r="E38" i="6"/>
  <c r="C38" i="6"/>
  <c r="D38" i="6" s="1"/>
  <c r="B38" i="6"/>
  <c r="M37" i="6"/>
  <c r="L37" i="6"/>
  <c r="K37" i="6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D36" i="6"/>
  <c r="C36" i="6"/>
  <c r="B36" i="6"/>
  <c r="M35" i="6"/>
  <c r="L35" i="6"/>
  <c r="K35" i="6"/>
  <c r="H35" i="6"/>
  <c r="G35" i="6"/>
  <c r="F35" i="6"/>
  <c r="E35" i="6"/>
  <c r="C35" i="6"/>
  <c r="D35" i="6" s="1"/>
  <c r="B35" i="6"/>
  <c r="M34" i="6"/>
  <c r="K34" i="6"/>
  <c r="L34" i="6" s="1"/>
  <c r="H34" i="6"/>
  <c r="G34" i="6"/>
  <c r="F34" i="6"/>
  <c r="E34" i="6"/>
  <c r="C34" i="6"/>
  <c r="D34" i="6" s="1"/>
  <c r="B34" i="6"/>
  <c r="M33" i="6"/>
  <c r="L33" i="6"/>
  <c r="K33" i="6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C32" i="6"/>
  <c r="D32" i="6" s="1"/>
  <c r="B32" i="6"/>
  <c r="M31" i="6"/>
  <c r="L31" i="6"/>
  <c r="K31" i="6"/>
  <c r="H31" i="6"/>
  <c r="G31" i="6"/>
  <c r="F31" i="6"/>
  <c r="E31" i="6"/>
  <c r="C31" i="6"/>
  <c r="D31" i="6" s="1"/>
  <c r="B31" i="6"/>
  <c r="K30" i="6"/>
  <c r="L30" i="6" s="1"/>
  <c r="H30" i="6"/>
  <c r="G30" i="6"/>
  <c r="F30" i="6"/>
  <c r="E30" i="6"/>
  <c r="C30" i="6"/>
  <c r="D30" i="6" s="1"/>
  <c r="B30" i="6"/>
  <c r="M29" i="6"/>
  <c r="L29" i="6"/>
  <c r="K29" i="6"/>
  <c r="H29" i="6"/>
  <c r="G29" i="6"/>
  <c r="F29" i="6"/>
  <c r="E29" i="6"/>
  <c r="C29" i="6"/>
  <c r="D29" i="6" s="1"/>
  <c r="B29" i="6"/>
  <c r="K28" i="6"/>
  <c r="L28" i="6" s="1"/>
  <c r="H28" i="6"/>
  <c r="G28" i="6"/>
  <c r="F28" i="6"/>
  <c r="E28" i="6"/>
  <c r="D28" i="6"/>
  <c r="C28" i="6"/>
  <c r="B28" i="6"/>
  <c r="M27" i="6"/>
  <c r="L27" i="6"/>
  <c r="K27" i="6"/>
  <c r="H27" i="6"/>
  <c r="G27" i="6"/>
  <c r="F27" i="6"/>
  <c r="E27" i="6"/>
  <c r="C27" i="6"/>
  <c r="D27" i="6" s="1"/>
  <c r="B27" i="6"/>
  <c r="K26" i="6"/>
  <c r="L26" i="6" s="1"/>
  <c r="M26" i="6" s="1"/>
  <c r="H26" i="6"/>
  <c r="G26" i="6"/>
  <c r="F26" i="6"/>
  <c r="E26" i="6"/>
  <c r="C26" i="6"/>
  <c r="D26" i="6" s="1"/>
  <c r="B26" i="6"/>
  <c r="M25" i="6"/>
  <c r="L25" i="6"/>
  <c r="K25" i="6"/>
  <c r="H25" i="6"/>
  <c r="G25" i="6"/>
  <c r="F25" i="6"/>
  <c r="E25" i="6"/>
  <c r="C25" i="6"/>
  <c r="D25" i="6" s="1"/>
  <c r="B25" i="6"/>
  <c r="K24" i="6"/>
  <c r="L24" i="6" s="1"/>
  <c r="H24" i="6"/>
  <c r="G24" i="6"/>
  <c r="F24" i="6"/>
  <c r="E24" i="6"/>
  <c r="C24" i="6"/>
  <c r="D24" i="6" s="1"/>
  <c r="B24" i="6"/>
  <c r="M23" i="6"/>
  <c r="L23" i="6"/>
  <c r="K23" i="6"/>
  <c r="H23" i="6"/>
  <c r="G23" i="6"/>
  <c r="F23" i="6"/>
  <c r="E23" i="6"/>
  <c r="C23" i="6"/>
  <c r="D23" i="6" s="1"/>
  <c r="B23" i="6"/>
  <c r="K22" i="6"/>
  <c r="L22" i="6" s="1"/>
  <c r="H22" i="6"/>
  <c r="G22" i="6"/>
  <c r="F22" i="6"/>
  <c r="E22" i="6"/>
  <c r="C22" i="6"/>
  <c r="D22" i="6" s="1"/>
  <c r="B22" i="6"/>
  <c r="M21" i="6"/>
  <c r="L21" i="6"/>
  <c r="K21" i="6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C20" i="6"/>
  <c r="D20" i="6" s="1"/>
  <c r="B20" i="6"/>
  <c r="M19" i="6"/>
  <c r="L19" i="6"/>
  <c r="K19" i="6"/>
  <c r="H19" i="6"/>
  <c r="G19" i="6"/>
  <c r="F19" i="6"/>
  <c r="E19" i="6"/>
  <c r="C19" i="6"/>
  <c r="D19" i="6" s="1"/>
  <c r="B19" i="6"/>
  <c r="K18" i="6"/>
  <c r="L18" i="6" s="1"/>
  <c r="M18" i="6" s="1"/>
  <c r="H18" i="6"/>
  <c r="G18" i="6"/>
  <c r="F18" i="6"/>
  <c r="E18" i="6"/>
  <c r="C18" i="6"/>
  <c r="D18" i="6" s="1"/>
  <c r="B18" i="6"/>
  <c r="M17" i="6"/>
  <c r="L17" i="6"/>
  <c r="K17" i="6"/>
  <c r="H17" i="6"/>
  <c r="G17" i="6"/>
  <c r="F17" i="6"/>
  <c r="E17" i="6"/>
  <c r="D17" i="6"/>
  <c r="B17" i="6"/>
  <c r="M16" i="6"/>
  <c r="L16" i="6"/>
  <c r="K16" i="6"/>
  <c r="H16" i="6"/>
  <c r="G16" i="6"/>
  <c r="F16" i="6"/>
  <c r="E16" i="6"/>
  <c r="C16" i="6"/>
  <c r="D16" i="6" s="1"/>
  <c r="B16" i="6"/>
  <c r="K15" i="6"/>
  <c r="L15" i="6" s="1"/>
  <c r="H15" i="6"/>
  <c r="G15" i="6"/>
  <c r="F15" i="6"/>
  <c r="E15" i="6"/>
  <c r="C15" i="6"/>
  <c r="D15" i="6" s="1"/>
  <c r="B15" i="6"/>
  <c r="L14" i="6"/>
  <c r="K14" i="6"/>
  <c r="H14" i="6"/>
  <c r="G14" i="6"/>
  <c r="F14" i="6"/>
  <c r="E14" i="6"/>
  <c r="C14" i="6"/>
  <c r="D14" i="6" s="1"/>
  <c r="B14" i="6"/>
  <c r="L13" i="6"/>
  <c r="M13" i="6" s="1"/>
  <c r="K13" i="6"/>
  <c r="H13" i="6"/>
  <c r="G13" i="6"/>
  <c r="F13" i="6"/>
  <c r="E13" i="6"/>
  <c r="D13" i="6"/>
  <c r="B13" i="6"/>
  <c r="L12" i="6"/>
  <c r="K12" i="6"/>
  <c r="H12" i="6"/>
  <c r="G12" i="6"/>
  <c r="F12" i="6"/>
  <c r="E12" i="6"/>
  <c r="D12" i="6"/>
  <c r="C12" i="6"/>
  <c r="B12" i="6"/>
  <c r="K11" i="6"/>
  <c r="L11" i="6" s="1"/>
  <c r="H11" i="6"/>
  <c r="G11" i="6"/>
  <c r="F11" i="6"/>
  <c r="E11" i="6"/>
  <c r="C11" i="6"/>
  <c r="D11" i="6" s="1"/>
  <c r="B11" i="6"/>
  <c r="L10" i="6"/>
  <c r="K10" i="6"/>
  <c r="H10" i="6"/>
  <c r="G10" i="6"/>
  <c r="F10" i="6"/>
  <c r="E10" i="6"/>
  <c r="D10" i="6"/>
  <c r="C10" i="6"/>
  <c r="B10" i="6"/>
  <c r="M150" i="10"/>
  <c r="K150" i="10"/>
  <c r="L150" i="10" s="1"/>
  <c r="N150" i="10" s="1"/>
  <c r="H150" i="10"/>
  <c r="G150" i="10"/>
  <c r="F150" i="10"/>
  <c r="E150" i="10"/>
  <c r="C150" i="10"/>
  <c r="D150" i="10" s="1"/>
  <c r="O150" i="10" s="1"/>
  <c r="B150" i="10"/>
  <c r="L149" i="10"/>
  <c r="K149" i="10"/>
  <c r="H149" i="10"/>
  <c r="G149" i="10"/>
  <c r="F149" i="10"/>
  <c r="E149" i="10"/>
  <c r="C149" i="10"/>
  <c r="D149" i="10" s="1"/>
  <c r="B149" i="10"/>
  <c r="L148" i="10"/>
  <c r="M148" i="10" s="1"/>
  <c r="K148" i="10"/>
  <c r="H148" i="10"/>
  <c r="G148" i="10"/>
  <c r="F148" i="10"/>
  <c r="E148" i="10"/>
  <c r="D148" i="10"/>
  <c r="C148" i="10"/>
  <c r="B148" i="10"/>
  <c r="M147" i="10"/>
  <c r="L147" i="10"/>
  <c r="K147" i="10"/>
  <c r="H147" i="10"/>
  <c r="G147" i="10"/>
  <c r="F147" i="10"/>
  <c r="E147" i="10"/>
  <c r="C147" i="10"/>
  <c r="D147" i="10" s="1"/>
  <c r="B147" i="10"/>
  <c r="K146" i="10"/>
  <c r="L146" i="10" s="1"/>
  <c r="H146" i="10"/>
  <c r="G146" i="10"/>
  <c r="F146" i="10"/>
  <c r="E146" i="10"/>
  <c r="C146" i="10"/>
  <c r="D146" i="10" s="1"/>
  <c r="B146" i="10"/>
  <c r="L145" i="10"/>
  <c r="K145" i="10"/>
  <c r="H145" i="10"/>
  <c r="G145" i="10"/>
  <c r="F145" i="10"/>
  <c r="E145" i="10"/>
  <c r="D145" i="10"/>
  <c r="C145" i="10"/>
  <c r="B145" i="10"/>
  <c r="L144" i="10"/>
  <c r="M144" i="10" s="1"/>
  <c r="K144" i="10"/>
  <c r="H144" i="10"/>
  <c r="G144" i="10"/>
  <c r="F144" i="10"/>
  <c r="E144" i="10"/>
  <c r="D144" i="10"/>
  <c r="C144" i="10"/>
  <c r="B144" i="10"/>
  <c r="L143" i="10"/>
  <c r="K143" i="10"/>
  <c r="H143" i="10"/>
  <c r="G143" i="10"/>
  <c r="F143" i="10"/>
  <c r="E143" i="10"/>
  <c r="D143" i="10"/>
  <c r="C143" i="10"/>
  <c r="B143" i="10"/>
  <c r="L142" i="10"/>
  <c r="M142" i="10" s="1"/>
  <c r="K142" i="10"/>
  <c r="H142" i="10"/>
  <c r="G142" i="10"/>
  <c r="F142" i="10"/>
  <c r="E142" i="10"/>
  <c r="D142" i="10"/>
  <c r="C142" i="10"/>
  <c r="B142" i="10"/>
  <c r="L141" i="10"/>
  <c r="K141" i="10"/>
  <c r="H141" i="10"/>
  <c r="G141" i="10"/>
  <c r="F141" i="10"/>
  <c r="E141" i="10"/>
  <c r="D141" i="10"/>
  <c r="C141" i="10"/>
  <c r="B141" i="10"/>
  <c r="L140" i="10"/>
  <c r="M140" i="10" s="1"/>
  <c r="K140" i="10"/>
  <c r="H140" i="10"/>
  <c r="G140" i="10"/>
  <c r="F140" i="10"/>
  <c r="E140" i="10"/>
  <c r="D140" i="10"/>
  <c r="C140" i="10"/>
  <c r="B140" i="10"/>
  <c r="L139" i="10"/>
  <c r="K139" i="10"/>
  <c r="H139" i="10"/>
  <c r="G139" i="10"/>
  <c r="F139" i="10"/>
  <c r="E139" i="10"/>
  <c r="C139" i="10"/>
  <c r="D139" i="10" s="1"/>
  <c r="B139" i="10"/>
  <c r="L138" i="10"/>
  <c r="M138" i="10" s="1"/>
  <c r="K138" i="10"/>
  <c r="H138" i="10"/>
  <c r="G138" i="10"/>
  <c r="F138" i="10"/>
  <c r="E138" i="10"/>
  <c r="D138" i="10"/>
  <c r="C138" i="10"/>
  <c r="B138" i="10"/>
  <c r="L137" i="10"/>
  <c r="K137" i="10"/>
  <c r="H137" i="10"/>
  <c r="G137" i="10"/>
  <c r="F137" i="10"/>
  <c r="E137" i="10"/>
  <c r="C137" i="10"/>
  <c r="D137" i="10" s="1"/>
  <c r="B137" i="10"/>
  <c r="L136" i="10"/>
  <c r="M136" i="10" s="1"/>
  <c r="K136" i="10"/>
  <c r="H136" i="10"/>
  <c r="G136" i="10"/>
  <c r="F136" i="10"/>
  <c r="E136" i="10"/>
  <c r="D136" i="10"/>
  <c r="C136" i="10"/>
  <c r="B136" i="10"/>
  <c r="L135" i="10"/>
  <c r="K135" i="10"/>
  <c r="H135" i="10"/>
  <c r="G135" i="10"/>
  <c r="F135" i="10"/>
  <c r="E135" i="10"/>
  <c r="C135" i="10"/>
  <c r="D135" i="10" s="1"/>
  <c r="B135" i="10"/>
  <c r="L134" i="10"/>
  <c r="M134" i="10" s="1"/>
  <c r="K134" i="10"/>
  <c r="H134" i="10"/>
  <c r="G134" i="10"/>
  <c r="F134" i="10"/>
  <c r="E134" i="10"/>
  <c r="D134" i="10"/>
  <c r="C134" i="10"/>
  <c r="B134" i="10"/>
  <c r="L133" i="10"/>
  <c r="K133" i="10"/>
  <c r="H133" i="10"/>
  <c r="G133" i="10"/>
  <c r="F133" i="10"/>
  <c r="E133" i="10"/>
  <c r="C133" i="10"/>
  <c r="D133" i="10" s="1"/>
  <c r="B133" i="10"/>
  <c r="L132" i="10"/>
  <c r="M132" i="10" s="1"/>
  <c r="K132" i="10"/>
  <c r="H132" i="10"/>
  <c r="G132" i="10"/>
  <c r="F132" i="10"/>
  <c r="E132" i="10"/>
  <c r="D132" i="10"/>
  <c r="C132" i="10"/>
  <c r="B132" i="10"/>
  <c r="L131" i="10"/>
  <c r="K131" i="10"/>
  <c r="H131" i="10"/>
  <c r="G131" i="10"/>
  <c r="F131" i="10"/>
  <c r="E131" i="10"/>
  <c r="C131" i="10"/>
  <c r="D131" i="10" s="1"/>
  <c r="B131" i="10"/>
  <c r="L130" i="10"/>
  <c r="M130" i="10" s="1"/>
  <c r="K130" i="10"/>
  <c r="H130" i="10"/>
  <c r="G130" i="10"/>
  <c r="F130" i="10"/>
  <c r="E130" i="10"/>
  <c r="D130" i="10"/>
  <c r="C130" i="10"/>
  <c r="B130" i="10"/>
  <c r="L129" i="10"/>
  <c r="K129" i="10"/>
  <c r="H129" i="10"/>
  <c r="G129" i="10"/>
  <c r="F129" i="10"/>
  <c r="E129" i="10"/>
  <c r="C129" i="10"/>
  <c r="D129" i="10" s="1"/>
  <c r="B129" i="10"/>
  <c r="L128" i="10"/>
  <c r="M128" i="10" s="1"/>
  <c r="K128" i="10"/>
  <c r="H128" i="10"/>
  <c r="G128" i="10"/>
  <c r="F128" i="10"/>
  <c r="E128" i="10"/>
  <c r="D128" i="10"/>
  <c r="C128" i="10"/>
  <c r="B128" i="10"/>
  <c r="L127" i="10"/>
  <c r="K127" i="10"/>
  <c r="H127" i="10"/>
  <c r="G127" i="10"/>
  <c r="F127" i="10"/>
  <c r="E127" i="10"/>
  <c r="C127" i="10"/>
  <c r="D127" i="10" s="1"/>
  <c r="B127" i="10"/>
  <c r="L126" i="10"/>
  <c r="M126" i="10" s="1"/>
  <c r="K126" i="10"/>
  <c r="H126" i="10"/>
  <c r="G126" i="10"/>
  <c r="F126" i="10"/>
  <c r="E126" i="10"/>
  <c r="D126" i="10"/>
  <c r="C126" i="10"/>
  <c r="B126" i="10"/>
  <c r="L125" i="10"/>
  <c r="K125" i="10"/>
  <c r="H125" i="10"/>
  <c r="G125" i="10"/>
  <c r="F125" i="10"/>
  <c r="E125" i="10"/>
  <c r="C125" i="10"/>
  <c r="D125" i="10" s="1"/>
  <c r="B125" i="10"/>
  <c r="M124" i="10"/>
  <c r="L124" i="10"/>
  <c r="K124" i="10"/>
  <c r="H124" i="10"/>
  <c r="G124" i="10"/>
  <c r="F124" i="10"/>
  <c r="E124" i="10"/>
  <c r="C124" i="10"/>
  <c r="D124" i="10" s="1"/>
  <c r="B124" i="10"/>
  <c r="M123" i="10"/>
  <c r="L123" i="10"/>
  <c r="K123" i="10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C121" i="10"/>
  <c r="D121" i="10" s="1"/>
  <c r="B121" i="10"/>
  <c r="M120" i="10"/>
  <c r="L120" i="10"/>
  <c r="K120" i="10"/>
  <c r="H120" i="10"/>
  <c r="G120" i="10"/>
  <c r="F120" i="10"/>
  <c r="E120" i="10"/>
  <c r="C120" i="10"/>
  <c r="D120" i="10" s="1"/>
  <c r="B120" i="10"/>
  <c r="M119" i="10"/>
  <c r="L119" i="10"/>
  <c r="K119" i="10"/>
  <c r="H119" i="10"/>
  <c r="G119" i="10"/>
  <c r="F119" i="10"/>
  <c r="E119" i="10"/>
  <c r="C119" i="10"/>
  <c r="D119" i="10" s="1"/>
  <c r="B119" i="10"/>
  <c r="M118" i="10"/>
  <c r="L118" i="10"/>
  <c r="K118" i="10"/>
  <c r="H118" i="10"/>
  <c r="G118" i="10"/>
  <c r="F118" i="10"/>
  <c r="E118" i="10"/>
  <c r="C118" i="10"/>
  <c r="D118" i="10" s="1"/>
  <c r="B118" i="10"/>
  <c r="M117" i="10"/>
  <c r="L117" i="10"/>
  <c r="K117" i="10"/>
  <c r="H117" i="10"/>
  <c r="G117" i="10"/>
  <c r="F117" i="10"/>
  <c r="E117" i="10"/>
  <c r="C117" i="10"/>
  <c r="D117" i="10" s="1"/>
  <c r="B117" i="10"/>
  <c r="M116" i="10"/>
  <c r="L116" i="10"/>
  <c r="K116" i="10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M114" i="10"/>
  <c r="L114" i="10"/>
  <c r="K114" i="10"/>
  <c r="H114" i="10"/>
  <c r="G114" i="10"/>
  <c r="F114" i="10"/>
  <c r="E114" i="10"/>
  <c r="C114" i="10"/>
  <c r="D114" i="10" s="1"/>
  <c r="B114" i="10"/>
  <c r="M113" i="10"/>
  <c r="L113" i="10"/>
  <c r="K113" i="10"/>
  <c r="H113" i="10"/>
  <c r="G113" i="10"/>
  <c r="F113" i="10"/>
  <c r="E113" i="10"/>
  <c r="C113" i="10"/>
  <c r="D113" i="10" s="1"/>
  <c r="B113" i="10"/>
  <c r="M112" i="10"/>
  <c r="L112" i="10"/>
  <c r="K112" i="10"/>
  <c r="H112" i="10"/>
  <c r="G112" i="10"/>
  <c r="F112" i="10"/>
  <c r="E112" i="10"/>
  <c r="C112" i="10"/>
  <c r="D112" i="10" s="1"/>
  <c r="B112" i="10"/>
  <c r="L111" i="10"/>
  <c r="K111" i="10"/>
  <c r="H111" i="10"/>
  <c r="G111" i="10"/>
  <c r="F111" i="10"/>
  <c r="E111" i="10"/>
  <c r="D111" i="10"/>
  <c r="C111" i="10"/>
  <c r="B111" i="10"/>
  <c r="M110" i="10"/>
  <c r="L110" i="10"/>
  <c r="K110" i="10"/>
  <c r="H110" i="10"/>
  <c r="G110" i="10"/>
  <c r="F110" i="10"/>
  <c r="E110" i="10"/>
  <c r="D110" i="10"/>
  <c r="C110" i="10"/>
  <c r="B110" i="10"/>
  <c r="M109" i="10"/>
  <c r="L109" i="10"/>
  <c r="K109" i="10"/>
  <c r="H109" i="10"/>
  <c r="G109" i="10"/>
  <c r="F109" i="10"/>
  <c r="E109" i="10"/>
  <c r="D109" i="10"/>
  <c r="C109" i="10"/>
  <c r="B109" i="10"/>
  <c r="M108" i="10"/>
  <c r="L108" i="10"/>
  <c r="K108" i="10"/>
  <c r="H108" i="10"/>
  <c r="G108" i="10"/>
  <c r="F108" i="10"/>
  <c r="E108" i="10"/>
  <c r="C108" i="10"/>
  <c r="D108" i="10" s="1"/>
  <c r="B108" i="10"/>
  <c r="L107" i="10"/>
  <c r="K107" i="10"/>
  <c r="H107" i="10"/>
  <c r="G107" i="10"/>
  <c r="F107" i="10"/>
  <c r="E107" i="10"/>
  <c r="D107" i="10"/>
  <c r="C107" i="10"/>
  <c r="B107" i="10"/>
  <c r="K106" i="10"/>
  <c r="L106" i="10" s="1"/>
  <c r="H106" i="10"/>
  <c r="G106" i="10"/>
  <c r="F106" i="10"/>
  <c r="E106" i="10"/>
  <c r="D106" i="10"/>
  <c r="C106" i="10"/>
  <c r="B106" i="10"/>
  <c r="K105" i="10"/>
  <c r="L105" i="10" s="1"/>
  <c r="H105" i="10"/>
  <c r="G105" i="10"/>
  <c r="F105" i="10"/>
  <c r="E105" i="10"/>
  <c r="D105" i="10"/>
  <c r="C105" i="10"/>
  <c r="B105" i="10"/>
  <c r="K104" i="10"/>
  <c r="L104" i="10" s="1"/>
  <c r="H104" i="10"/>
  <c r="G104" i="10"/>
  <c r="F104" i="10"/>
  <c r="E104" i="10"/>
  <c r="D104" i="10"/>
  <c r="C104" i="10"/>
  <c r="B104" i="10"/>
  <c r="K103" i="10"/>
  <c r="L103" i="10" s="1"/>
  <c r="H103" i="10"/>
  <c r="G103" i="10"/>
  <c r="F103" i="10"/>
  <c r="E103" i="10"/>
  <c r="D103" i="10"/>
  <c r="C103" i="10"/>
  <c r="B103" i="10"/>
  <c r="K102" i="10"/>
  <c r="L102" i="10" s="1"/>
  <c r="H102" i="10"/>
  <c r="G102" i="10"/>
  <c r="F102" i="10"/>
  <c r="E102" i="10"/>
  <c r="D102" i="10"/>
  <c r="C102" i="10"/>
  <c r="B102" i="10"/>
  <c r="K101" i="10"/>
  <c r="L101" i="10" s="1"/>
  <c r="H101" i="10"/>
  <c r="G101" i="10"/>
  <c r="F101" i="10"/>
  <c r="E101" i="10"/>
  <c r="D101" i="10"/>
  <c r="C101" i="10"/>
  <c r="B101" i="10"/>
  <c r="K100" i="10"/>
  <c r="L100" i="10" s="1"/>
  <c r="H100" i="10"/>
  <c r="G100" i="10"/>
  <c r="F100" i="10"/>
  <c r="E100" i="10"/>
  <c r="D100" i="10"/>
  <c r="C100" i="10"/>
  <c r="B100" i="10"/>
  <c r="K99" i="10"/>
  <c r="L99" i="10" s="1"/>
  <c r="H99" i="10"/>
  <c r="G99" i="10"/>
  <c r="F99" i="10"/>
  <c r="E99" i="10"/>
  <c r="D99" i="10"/>
  <c r="C99" i="10"/>
  <c r="B99" i="10"/>
  <c r="K98" i="10"/>
  <c r="L98" i="10" s="1"/>
  <c r="H98" i="10"/>
  <c r="G98" i="10"/>
  <c r="F98" i="10"/>
  <c r="E98" i="10"/>
  <c r="D98" i="10"/>
  <c r="C98" i="10"/>
  <c r="B98" i="10"/>
  <c r="K97" i="10"/>
  <c r="L97" i="10" s="1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D96" i="10"/>
  <c r="C96" i="10"/>
  <c r="B96" i="10"/>
  <c r="K95" i="10"/>
  <c r="L95" i="10" s="1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D94" i="10"/>
  <c r="C94" i="10"/>
  <c r="B94" i="10"/>
  <c r="K93" i="10"/>
  <c r="L93" i="10" s="1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D92" i="10"/>
  <c r="C92" i="10"/>
  <c r="B92" i="10"/>
  <c r="K91" i="10"/>
  <c r="L91" i="10" s="1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D90" i="10"/>
  <c r="C90" i="10"/>
  <c r="B90" i="10"/>
  <c r="K89" i="10"/>
  <c r="L89" i="10" s="1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D88" i="10"/>
  <c r="C88" i="10"/>
  <c r="B88" i="10"/>
  <c r="K87" i="10"/>
  <c r="L87" i="10" s="1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D86" i="10"/>
  <c r="C86" i="10"/>
  <c r="B86" i="10"/>
  <c r="K85" i="10"/>
  <c r="L85" i="10" s="1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D84" i="10"/>
  <c r="C84" i="10"/>
  <c r="B84" i="10"/>
  <c r="K83" i="10"/>
  <c r="L83" i="10" s="1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D82" i="10"/>
  <c r="C82" i="10"/>
  <c r="B82" i="10"/>
  <c r="K81" i="10"/>
  <c r="L81" i="10" s="1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D80" i="10"/>
  <c r="C80" i="10"/>
  <c r="B80" i="10"/>
  <c r="K79" i="10"/>
  <c r="L79" i="10" s="1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D78" i="10"/>
  <c r="C78" i="10"/>
  <c r="B78" i="10"/>
  <c r="K77" i="10"/>
  <c r="L77" i="10" s="1"/>
  <c r="H77" i="10"/>
  <c r="G77" i="10"/>
  <c r="F77" i="10"/>
  <c r="E77" i="10"/>
  <c r="C77" i="10"/>
  <c r="D77" i="10" s="1"/>
  <c r="B77" i="10"/>
  <c r="K76" i="10"/>
  <c r="L76" i="10" s="1"/>
  <c r="H76" i="10"/>
  <c r="G76" i="10"/>
  <c r="F76" i="10"/>
  <c r="E76" i="10"/>
  <c r="D76" i="10"/>
  <c r="C76" i="10"/>
  <c r="B76" i="10"/>
  <c r="K75" i="10"/>
  <c r="L75" i="10" s="1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D74" i="10"/>
  <c r="C74" i="10"/>
  <c r="B74" i="10"/>
  <c r="K73" i="10"/>
  <c r="L73" i="10" s="1"/>
  <c r="H73" i="10"/>
  <c r="G73" i="10"/>
  <c r="F73" i="10"/>
  <c r="E73" i="10"/>
  <c r="C73" i="10"/>
  <c r="D73" i="10" s="1"/>
  <c r="B73" i="10"/>
  <c r="K72" i="10"/>
  <c r="L72" i="10" s="1"/>
  <c r="H72" i="10"/>
  <c r="G72" i="10"/>
  <c r="F72" i="10"/>
  <c r="E72" i="10"/>
  <c r="D72" i="10"/>
  <c r="C72" i="10"/>
  <c r="B72" i="10"/>
  <c r="K71" i="10"/>
  <c r="L71" i="10" s="1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D70" i="10"/>
  <c r="C70" i="10"/>
  <c r="B70" i="10"/>
  <c r="K69" i="10"/>
  <c r="L69" i="10" s="1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D68" i="10"/>
  <c r="C68" i="10"/>
  <c r="B68" i="10"/>
  <c r="K67" i="10"/>
  <c r="L67" i="10" s="1"/>
  <c r="H67" i="10"/>
  <c r="G67" i="10"/>
  <c r="F67" i="10"/>
  <c r="E67" i="10"/>
  <c r="C67" i="10"/>
  <c r="D67" i="10" s="1"/>
  <c r="B67" i="10"/>
  <c r="K66" i="10"/>
  <c r="L66" i="10" s="1"/>
  <c r="H66" i="10"/>
  <c r="G66" i="10"/>
  <c r="F66" i="10"/>
  <c r="E66" i="10"/>
  <c r="D66" i="10"/>
  <c r="C66" i="10"/>
  <c r="B66" i="10"/>
  <c r="K65" i="10"/>
  <c r="L65" i="10" s="1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D64" i="10"/>
  <c r="C64" i="10"/>
  <c r="B64" i="10"/>
  <c r="K63" i="10"/>
  <c r="L63" i="10" s="1"/>
  <c r="H63" i="10"/>
  <c r="G63" i="10"/>
  <c r="F63" i="10"/>
  <c r="E63" i="10"/>
  <c r="C63" i="10"/>
  <c r="D63" i="10" s="1"/>
  <c r="B63" i="10"/>
  <c r="K62" i="10"/>
  <c r="L62" i="10" s="1"/>
  <c r="M62" i="10" s="1"/>
  <c r="H62" i="10"/>
  <c r="G62" i="10"/>
  <c r="F62" i="10"/>
  <c r="E62" i="10"/>
  <c r="D62" i="10"/>
  <c r="C62" i="10"/>
  <c r="B62" i="10"/>
  <c r="K61" i="10"/>
  <c r="L61" i="10" s="1"/>
  <c r="H61" i="10"/>
  <c r="G61" i="10"/>
  <c r="F61" i="10"/>
  <c r="E61" i="10"/>
  <c r="C61" i="10"/>
  <c r="D61" i="10" s="1"/>
  <c r="B61" i="10"/>
  <c r="K60" i="10"/>
  <c r="L60" i="10" s="1"/>
  <c r="M60" i="10" s="1"/>
  <c r="H60" i="10"/>
  <c r="G60" i="10"/>
  <c r="F60" i="10"/>
  <c r="E60" i="10"/>
  <c r="D60" i="10"/>
  <c r="C60" i="10"/>
  <c r="B60" i="10"/>
  <c r="K59" i="10"/>
  <c r="L59" i="10" s="1"/>
  <c r="H59" i="10"/>
  <c r="G59" i="10"/>
  <c r="F59" i="10"/>
  <c r="E59" i="10"/>
  <c r="C59" i="10"/>
  <c r="D59" i="10" s="1"/>
  <c r="B59" i="10"/>
  <c r="K58" i="10"/>
  <c r="L58" i="10" s="1"/>
  <c r="M58" i="10" s="1"/>
  <c r="H58" i="10"/>
  <c r="G58" i="10"/>
  <c r="F58" i="10"/>
  <c r="E58" i="10"/>
  <c r="D58" i="10"/>
  <c r="C58" i="10"/>
  <c r="B58" i="10"/>
  <c r="K57" i="10"/>
  <c r="L57" i="10" s="1"/>
  <c r="H57" i="10"/>
  <c r="G57" i="10"/>
  <c r="F57" i="10"/>
  <c r="E57" i="10"/>
  <c r="C57" i="10"/>
  <c r="D57" i="10" s="1"/>
  <c r="B57" i="10"/>
  <c r="K56" i="10"/>
  <c r="L56" i="10" s="1"/>
  <c r="M56" i="10" s="1"/>
  <c r="H56" i="10"/>
  <c r="G56" i="10"/>
  <c r="F56" i="10"/>
  <c r="E56" i="10"/>
  <c r="D56" i="10"/>
  <c r="C56" i="10"/>
  <c r="B56" i="10"/>
  <c r="L55" i="10"/>
  <c r="K55" i="10"/>
  <c r="H55" i="10"/>
  <c r="G55" i="10"/>
  <c r="F55" i="10"/>
  <c r="E55" i="10"/>
  <c r="C55" i="10"/>
  <c r="D55" i="10" s="1"/>
  <c r="B55" i="10"/>
  <c r="K54" i="10"/>
  <c r="L54" i="10" s="1"/>
  <c r="M54" i="10" s="1"/>
  <c r="H54" i="10"/>
  <c r="G54" i="10"/>
  <c r="F54" i="10"/>
  <c r="E54" i="10"/>
  <c r="D54" i="10"/>
  <c r="C54" i="10"/>
  <c r="B54" i="10"/>
  <c r="K53" i="10"/>
  <c r="L53" i="10" s="1"/>
  <c r="H53" i="10"/>
  <c r="G53" i="10"/>
  <c r="F53" i="10"/>
  <c r="E53" i="10"/>
  <c r="C53" i="10"/>
  <c r="D53" i="10" s="1"/>
  <c r="B53" i="10"/>
  <c r="K52" i="10"/>
  <c r="L52" i="10" s="1"/>
  <c r="M52" i="10" s="1"/>
  <c r="H52" i="10"/>
  <c r="G52" i="10"/>
  <c r="F52" i="10"/>
  <c r="E52" i="10"/>
  <c r="D52" i="10"/>
  <c r="C52" i="10"/>
  <c r="B52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D50" i="10"/>
  <c r="B50" i="10"/>
  <c r="M49" i="10"/>
  <c r="L49" i="10"/>
  <c r="K49" i="10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L46" i="10"/>
  <c r="M46" i="10" s="1"/>
  <c r="K46" i="10"/>
  <c r="H46" i="10"/>
  <c r="G46" i="10"/>
  <c r="F46" i="10"/>
  <c r="E46" i="10"/>
  <c r="D46" i="10"/>
  <c r="C46" i="10"/>
  <c r="B46" i="10"/>
  <c r="L45" i="10"/>
  <c r="M45" i="10" s="1"/>
  <c r="K45" i="10"/>
  <c r="H45" i="10"/>
  <c r="G45" i="10"/>
  <c r="F45" i="10"/>
  <c r="E45" i="10"/>
  <c r="D45" i="10"/>
  <c r="C45" i="10"/>
  <c r="B45" i="10"/>
  <c r="K44" i="10"/>
  <c r="L44" i="10" s="1"/>
  <c r="M44" i="10" s="1"/>
  <c r="H44" i="10"/>
  <c r="G44" i="10"/>
  <c r="F44" i="10"/>
  <c r="E44" i="10"/>
  <c r="D44" i="10"/>
  <c r="C44" i="10"/>
  <c r="B44" i="10"/>
  <c r="M43" i="10"/>
  <c r="L43" i="10"/>
  <c r="K43" i="10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D41" i="10"/>
  <c r="C41" i="10"/>
  <c r="B41" i="10"/>
  <c r="M40" i="10"/>
  <c r="L40" i="10"/>
  <c r="K40" i="10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D39" i="10"/>
  <c r="C39" i="10"/>
  <c r="B39" i="10"/>
  <c r="M38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M34" i="10"/>
  <c r="L34" i="10"/>
  <c r="K34" i="10"/>
  <c r="D34" i="10"/>
  <c r="K33" i="10"/>
  <c r="L33" i="10" s="1"/>
  <c r="H33" i="10"/>
  <c r="G33" i="10"/>
  <c r="F33" i="10"/>
  <c r="E33" i="10"/>
  <c r="D33" i="10"/>
  <c r="C33" i="10"/>
  <c r="B33" i="10"/>
  <c r="K32" i="10"/>
  <c r="L32" i="10" s="1"/>
  <c r="H32" i="10"/>
  <c r="G32" i="10"/>
  <c r="F32" i="10"/>
  <c r="E32" i="10"/>
  <c r="D32" i="10"/>
  <c r="C32" i="10"/>
  <c r="B32" i="10"/>
  <c r="K31" i="10"/>
  <c r="L31" i="10" s="1"/>
  <c r="H31" i="10"/>
  <c r="G31" i="10"/>
  <c r="F31" i="10"/>
  <c r="E31" i="10"/>
  <c r="D31" i="10"/>
  <c r="C31" i="10"/>
  <c r="B31" i="10"/>
  <c r="K30" i="10"/>
  <c r="L30" i="10" s="1"/>
  <c r="H30" i="10"/>
  <c r="G30" i="10"/>
  <c r="F30" i="10"/>
  <c r="E30" i="10"/>
  <c r="D30" i="10"/>
  <c r="C30" i="10"/>
  <c r="B30" i="10"/>
  <c r="K29" i="10"/>
  <c r="L29" i="10" s="1"/>
  <c r="H29" i="10"/>
  <c r="G29" i="10"/>
  <c r="F29" i="10"/>
  <c r="E29" i="10"/>
  <c r="D29" i="10"/>
  <c r="C29" i="10"/>
  <c r="B29" i="10"/>
  <c r="K28" i="10"/>
  <c r="L28" i="10" s="1"/>
  <c r="H28" i="10"/>
  <c r="G28" i="10"/>
  <c r="F28" i="10"/>
  <c r="E28" i="10"/>
  <c r="D28" i="10"/>
  <c r="C28" i="10"/>
  <c r="B28" i="10"/>
  <c r="K27" i="10"/>
  <c r="L27" i="10" s="1"/>
  <c r="H27" i="10"/>
  <c r="G27" i="10"/>
  <c r="F27" i="10"/>
  <c r="E27" i="10"/>
  <c r="D27" i="10"/>
  <c r="C27" i="10"/>
  <c r="B27" i="10"/>
  <c r="L26" i="10"/>
  <c r="M26" i="10" s="1"/>
  <c r="K26" i="10"/>
  <c r="H26" i="10"/>
  <c r="G26" i="10"/>
  <c r="F26" i="10"/>
  <c r="E26" i="10"/>
  <c r="D26" i="10"/>
  <c r="C26" i="10"/>
  <c r="B26" i="10"/>
  <c r="K25" i="10"/>
  <c r="L25" i="10" s="1"/>
  <c r="H25" i="10"/>
  <c r="G25" i="10"/>
  <c r="F25" i="10"/>
  <c r="E25" i="10"/>
  <c r="D25" i="10"/>
  <c r="C25" i="10"/>
  <c r="B25" i="10"/>
  <c r="L24" i="10"/>
  <c r="M24" i="10" s="1"/>
  <c r="K24" i="10"/>
  <c r="H24" i="10"/>
  <c r="G24" i="10"/>
  <c r="F24" i="10"/>
  <c r="E24" i="10"/>
  <c r="D24" i="10"/>
  <c r="C24" i="10"/>
  <c r="B24" i="10"/>
  <c r="K23" i="10"/>
  <c r="L23" i="10" s="1"/>
  <c r="H23" i="10"/>
  <c r="G23" i="10"/>
  <c r="D23" i="10"/>
  <c r="B23" i="10"/>
  <c r="L22" i="10"/>
  <c r="K22" i="10"/>
  <c r="H22" i="10"/>
  <c r="G22" i="10"/>
  <c r="F22" i="10"/>
  <c r="E22" i="10"/>
  <c r="C22" i="10"/>
  <c r="D22" i="10" s="1"/>
  <c r="B22" i="10"/>
  <c r="K21" i="10"/>
  <c r="L21" i="10" s="1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K19" i="10"/>
  <c r="L19" i="10" s="1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C18" i="10"/>
  <c r="D18" i="10" s="1"/>
  <c r="B18" i="10"/>
  <c r="K17" i="10"/>
  <c r="L17" i="10" s="1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C16" i="10"/>
  <c r="D16" i="10" s="1"/>
  <c r="B16" i="10"/>
  <c r="K15" i="10"/>
  <c r="L15" i="10" s="1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K13" i="10"/>
  <c r="L13" i="10" s="1"/>
  <c r="H13" i="10"/>
  <c r="G13" i="10"/>
  <c r="F13" i="10"/>
  <c r="E13" i="10"/>
  <c r="C13" i="10"/>
  <c r="D13" i="10" s="1"/>
  <c r="B13" i="10"/>
  <c r="L12" i="10"/>
  <c r="K12" i="10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L150" i="9"/>
  <c r="K150" i="9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C149" i="9"/>
  <c r="D149" i="9" s="1"/>
  <c r="B149" i="9"/>
  <c r="L148" i="9"/>
  <c r="K148" i="9"/>
  <c r="H148" i="9"/>
  <c r="G148" i="9"/>
  <c r="F148" i="9"/>
  <c r="E148" i="9"/>
  <c r="C148" i="9"/>
  <c r="D148" i="9" s="1"/>
  <c r="B148" i="9"/>
  <c r="M147" i="9"/>
  <c r="L147" i="9"/>
  <c r="K147" i="9"/>
  <c r="H147" i="9"/>
  <c r="G147" i="9"/>
  <c r="F147" i="9"/>
  <c r="E147" i="9"/>
  <c r="C147" i="9"/>
  <c r="D147" i="9" s="1"/>
  <c r="B147" i="9"/>
  <c r="L146" i="9"/>
  <c r="K146" i="9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L144" i="9"/>
  <c r="K144" i="9"/>
  <c r="H144" i="9"/>
  <c r="G144" i="9"/>
  <c r="F144" i="9"/>
  <c r="E144" i="9"/>
  <c r="C144" i="9"/>
  <c r="D144" i="9" s="1"/>
  <c r="B144" i="9"/>
  <c r="M143" i="9"/>
  <c r="L143" i="9"/>
  <c r="K143" i="9"/>
  <c r="H143" i="9"/>
  <c r="G143" i="9"/>
  <c r="F143" i="9"/>
  <c r="E143" i="9"/>
  <c r="C143" i="9"/>
  <c r="D143" i="9" s="1"/>
  <c r="B143" i="9"/>
  <c r="L142" i="9"/>
  <c r="K142" i="9"/>
  <c r="H142" i="9"/>
  <c r="G142" i="9"/>
  <c r="F142" i="9"/>
  <c r="E142" i="9"/>
  <c r="C142" i="9"/>
  <c r="D142" i="9" s="1"/>
  <c r="B142" i="9"/>
  <c r="M141" i="9"/>
  <c r="L141" i="9"/>
  <c r="K141" i="9"/>
  <c r="H141" i="9"/>
  <c r="G141" i="9"/>
  <c r="F141" i="9"/>
  <c r="E141" i="9"/>
  <c r="C141" i="9"/>
  <c r="D141" i="9" s="1"/>
  <c r="B141" i="9"/>
  <c r="L140" i="9"/>
  <c r="K140" i="9"/>
  <c r="H140" i="9"/>
  <c r="G140" i="9"/>
  <c r="F140" i="9"/>
  <c r="E140" i="9"/>
  <c r="C140" i="9"/>
  <c r="D140" i="9" s="1"/>
  <c r="B140" i="9"/>
  <c r="M139" i="9"/>
  <c r="L139" i="9"/>
  <c r="K139" i="9"/>
  <c r="H139" i="9"/>
  <c r="G139" i="9"/>
  <c r="F139" i="9"/>
  <c r="E139" i="9"/>
  <c r="C139" i="9"/>
  <c r="D139" i="9" s="1"/>
  <c r="B139" i="9"/>
  <c r="L138" i="9"/>
  <c r="K138" i="9"/>
  <c r="H138" i="9"/>
  <c r="G138" i="9"/>
  <c r="F138" i="9"/>
  <c r="E138" i="9"/>
  <c r="C138" i="9"/>
  <c r="D138" i="9" s="1"/>
  <c r="B138" i="9"/>
  <c r="M137" i="9"/>
  <c r="L137" i="9"/>
  <c r="K137" i="9"/>
  <c r="H137" i="9"/>
  <c r="G137" i="9"/>
  <c r="F137" i="9"/>
  <c r="E137" i="9"/>
  <c r="C137" i="9"/>
  <c r="D137" i="9" s="1"/>
  <c r="B137" i="9"/>
  <c r="L136" i="9"/>
  <c r="K136" i="9"/>
  <c r="H136" i="9"/>
  <c r="G136" i="9"/>
  <c r="F136" i="9"/>
  <c r="E136" i="9"/>
  <c r="C136" i="9"/>
  <c r="D136" i="9" s="1"/>
  <c r="B136" i="9"/>
  <c r="M135" i="9"/>
  <c r="L135" i="9"/>
  <c r="K135" i="9"/>
  <c r="H135" i="9"/>
  <c r="G135" i="9"/>
  <c r="F135" i="9"/>
  <c r="E135" i="9"/>
  <c r="C135" i="9"/>
  <c r="D135" i="9" s="1"/>
  <c r="B135" i="9"/>
  <c r="L134" i="9"/>
  <c r="K134" i="9"/>
  <c r="H134" i="9"/>
  <c r="G134" i="9"/>
  <c r="F134" i="9"/>
  <c r="E134" i="9"/>
  <c r="C134" i="9"/>
  <c r="D134" i="9" s="1"/>
  <c r="B134" i="9"/>
  <c r="M133" i="9"/>
  <c r="L133" i="9"/>
  <c r="K133" i="9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C132" i="9"/>
  <c r="D132" i="9" s="1"/>
  <c r="B132" i="9"/>
  <c r="M131" i="9"/>
  <c r="L131" i="9"/>
  <c r="K131" i="9"/>
  <c r="H131" i="9"/>
  <c r="G131" i="9"/>
  <c r="F131" i="9"/>
  <c r="E131" i="9"/>
  <c r="C131" i="9"/>
  <c r="D131" i="9" s="1"/>
  <c r="B131" i="9"/>
  <c r="L130" i="9"/>
  <c r="K130" i="9"/>
  <c r="H130" i="9"/>
  <c r="G130" i="9"/>
  <c r="F130" i="9"/>
  <c r="E130" i="9"/>
  <c r="C130" i="9"/>
  <c r="D130" i="9" s="1"/>
  <c r="B130" i="9"/>
  <c r="M129" i="9"/>
  <c r="L129" i="9"/>
  <c r="K129" i="9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C128" i="9"/>
  <c r="D128" i="9" s="1"/>
  <c r="B128" i="9"/>
  <c r="M127" i="9"/>
  <c r="L127" i="9"/>
  <c r="K127" i="9"/>
  <c r="H127" i="9"/>
  <c r="G127" i="9"/>
  <c r="F127" i="9"/>
  <c r="E127" i="9"/>
  <c r="C127" i="9"/>
  <c r="D127" i="9" s="1"/>
  <c r="B127" i="9"/>
  <c r="M126" i="9"/>
  <c r="L126" i="9"/>
  <c r="K126" i="9"/>
  <c r="H126" i="9"/>
  <c r="G126" i="9"/>
  <c r="F126" i="9"/>
  <c r="E126" i="9"/>
  <c r="C126" i="9"/>
  <c r="D126" i="9" s="1"/>
  <c r="B126" i="9"/>
  <c r="L125" i="9"/>
  <c r="K125" i="9"/>
  <c r="H125" i="9"/>
  <c r="G125" i="9"/>
  <c r="F125" i="9"/>
  <c r="E125" i="9"/>
  <c r="C125" i="9"/>
  <c r="D125" i="9" s="1"/>
  <c r="B125" i="9"/>
  <c r="M124" i="9"/>
  <c r="L124" i="9"/>
  <c r="K124" i="9"/>
  <c r="H124" i="9"/>
  <c r="G124" i="9"/>
  <c r="F124" i="9"/>
  <c r="E124" i="9"/>
  <c r="C124" i="9"/>
  <c r="D124" i="9" s="1"/>
  <c r="B124" i="9"/>
  <c r="L123" i="9"/>
  <c r="K123" i="9"/>
  <c r="H123" i="9"/>
  <c r="G123" i="9"/>
  <c r="F123" i="9"/>
  <c r="E123" i="9"/>
  <c r="C123" i="9"/>
  <c r="D123" i="9" s="1"/>
  <c r="B123" i="9"/>
  <c r="M122" i="9"/>
  <c r="L122" i="9"/>
  <c r="K122" i="9"/>
  <c r="H122" i="9"/>
  <c r="G122" i="9"/>
  <c r="F122" i="9"/>
  <c r="E122" i="9"/>
  <c r="C122" i="9"/>
  <c r="D122" i="9" s="1"/>
  <c r="B122" i="9"/>
  <c r="L121" i="9"/>
  <c r="K121" i="9"/>
  <c r="H121" i="9"/>
  <c r="G121" i="9"/>
  <c r="F121" i="9"/>
  <c r="E121" i="9"/>
  <c r="C121" i="9"/>
  <c r="D121" i="9" s="1"/>
  <c r="B121" i="9"/>
  <c r="M120" i="9"/>
  <c r="L120" i="9"/>
  <c r="K120" i="9"/>
  <c r="H120" i="9"/>
  <c r="G120" i="9"/>
  <c r="F120" i="9"/>
  <c r="E120" i="9"/>
  <c r="C120" i="9"/>
  <c r="D120" i="9" s="1"/>
  <c r="B120" i="9"/>
  <c r="M119" i="9"/>
  <c r="L119" i="9"/>
  <c r="K119" i="9"/>
  <c r="H119" i="9"/>
  <c r="G119" i="9"/>
  <c r="F119" i="9"/>
  <c r="E119" i="9"/>
  <c r="C119" i="9"/>
  <c r="D119" i="9" s="1"/>
  <c r="B119" i="9"/>
  <c r="M118" i="9"/>
  <c r="L118" i="9"/>
  <c r="K118" i="9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C114" i="9"/>
  <c r="D114" i="9" s="1"/>
  <c r="B114" i="9"/>
  <c r="L113" i="9"/>
  <c r="K113" i="9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C112" i="9"/>
  <c r="D112" i="9" s="1"/>
  <c r="B112" i="9"/>
  <c r="M111" i="9"/>
  <c r="L111" i="9"/>
  <c r="K111" i="9"/>
  <c r="H111" i="9"/>
  <c r="G111" i="9"/>
  <c r="F111" i="9"/>
  <c r="E111" i="9"/>
  <c r="C111" i="9"/>
  <c r="D111" i="9" s="1"/>
  <c r="B111" i="9"/>
  <c r="M110" i="9"/>
  <c r="L110" i="9"/>
  <c r="K110" i="9"/>
  <c r="H110" i="9"/>
  <c r="G110" i="9"/>
  <c r="F110" i="9"/>
  <c r="E110" i="9"/>
  <c r="C110" i="9"/>
  <c r="D110" i="9" s="1"/>
  <c r="B110" i="9"/>
  <c r="L109" i="9"/>
  <c r="K109" i="9"/>
  <c r="H109" i="9"/>
  <c r="G109" i="9"/>
  <c r="F109" i="9"/>
  <c r="E109" i="9"/>
  <c r="C109" i="9"/>
  <c r="D109" i="9" s="1"/>
  <c r="B109" i="9"/>
  <c r="M108" i="9"/>
  <c r="L108" i="9"/>
  <c r="K108" i="9"/>
  <c r="H108" i="9"/>
  <c r="G108" i="9"/>
  <c r="F108" i="9"/>
  <c r="E108" i="9"/>
  <c r="C108" i="9"/>
  <c r="D108" i="9" s="1"/>
  <c r="B108" i="9"/>
  <c r="L107" i="9"/>
  <c r="K107" i="9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C106" i="9"/>
  <c r="D106" i="9" s="1"/>
  <c r="B106" i="9"/>
  <c r="L105" i="9"/>
  <c r="K105" i="9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M102" i="9"/>
  <c r="L102" i="9"/>
  <c r="K102" i="9"/>
  <c r="H102" i="9"/>
  <c r="G102" i="9"/>
  <c r="F102" i="9"/>
  <c r="E102" i="9"/>
  <c r="C102" i="9"/>
  <c r="D102" i="9" s="1"/>
  <c r="B102" i="9"/>
  <c r="L101" i="9"/>
  <c r="K101" i="9"/>
  <c r="H101" i="9"/>
  <c r="G101" i="9"/>
  <c r="F101" i="9"/>
  <c r="E101" i="9"/>
  <c r="C101" i="9"/>
  <c r="D101" i="9" s="1"/>
  <c r="B101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L98" i="9"/>
  <c r="K98" i="9"/>
  <c r="H98" i="9"/>
  <c r="G98" i="9"/>
  <c r="F98" i="9"/>
  <c r="E98" i="9"/>
  <c r="D98" i="9"/>
  <c r="C98" i="9"/>
  <c r="B98" i="9"/>
  <c r="L97" i="9"/>
  <c r="K97" i="9"/>
  <c r="H97" i="9"/>
  <c r="G97" i="9"/>
  <c r="F97" i="9"/>
  <c r="E97" i="9"/>
  <c r="D97" i="9"/>
  <c r="C97" i="9"/>
  <c r="B97" i="9"/>
  <c r="L96" i="9"/>
  <c r="K96" i="9"/>
  <c r="H96" i="9"/>
  <c r="G96" i="9"/>
  <c r="F96" i="9"/>
  <c r="E96" i="9"/>
  <c r="D96" i="9"/>
  <c r="C96" i="9"/>
  <c r="B96" i="9"/>
  <c r="L95" i="9"/>
  <c r="K95" i="9"/>
  <c r="H95" i="9"/>
  <c r="G95" i="9"/>
  <c r="F95" i="9"/>
  <c r="E95" i="9"/>
  <c r="D95" i="9"/>
  <c r="C95" i="9"/>
  <c r="B95" i="9"/>
  <c r="L94" i="9"/>
  <c r="K94" i="9"/>
  <c r="H94" i="9"/>
  <c r="G94" i="9"/>
  <c r="F94" i="9"/>
  <c r="E94" i="9"/>
  <c r="D94" i="9"/>
  <c r="C94" i="9"/>
  <c r="B94" i="9"/>
  <c r="L93" i="9"/>
  <c r="K93" i="9"/>
  <c r="H93" i="9"/>
  <c r="G93" i="9"/>
  <c r="F93" i="9"/>
  <c r="E93" i="9"/>
  <c r="D93" i="9"/>
  <c r="C93" i="9"/>
  <c r="B93" i="9"/>
  <c r="L92" i="9"/>
  <c r="K92" i="9"/>
  <c r="H92" i="9"/>
  <c r="G92" i="9"/>
  <c r="F92" i="9"/>
  <c r="E92" i="9"/>
  <c r="D92" i="9"/>
  <c r="C92" i="9"/>
  <c r="B92" i="9"/>
  <c r="L91" i="9"/>
  <c r="K91" i="9"/>
  <c r="H91" i="9"/>
  <c r="G91" i="9"/>
  <c r="F91" i="9"/>
  <c r="E91" i="9"/>
  <c r="D91" i="9"/>
  <c r="C91" i="9"/>
  <c r="B91" i="9"/>
  <c r="L90" i="9"/>
  <c r="K90" i="9"/>
  <c r="H90" i="9"/>
  <c r="G90" i="9"/>
  <c r="F90" i="9"/>
  <c r="E90" i="9"/>
  <c r="D90" i="9"/>
  <c r="C90" i="9"/>
  <c r="B90" i="9"/>
  <c r="L89" i="9"/>
  <c r="K89" i="9"/>
  <c r="H89" i="9"/>
  <c r="G89" i="9"/>
  <c r="F89" i="9"/>
  <c r="E89" i="9"/>
  <c r="D89" i="9"/>
  <c r="C89" i="9"/>
  <c r="B89" i="9"/>
  <c r="L88" i="9"/>
  <c r="K88" i="9"/>
  <c r="H88" i="9"/>
  <c r="G88" i="9"/>
  <c r="F88" i="9"/>
  <c r="E88" i="9"/>
  <c r="D88" i="9"/>
  <c r="C88" i="9"/>
  <c r="B88" i="9"/>
  <c r="L87" i="9"/>
  <c r="K87" i="9"/>
  <c r="H87" i="9"/>
  <c r="G87" i="9"/>
  <c r="F87" i="9"/>
  <c r="E87" i="9"/>
  <c r="D87" i="9"/>
  <c r="C87" i="9"/>
  <c r="B87" i="9"/>
  <c r="L86" i="9"/>
  <c r="K86" i="9"/>
  <c r="H86" i="9"/>
  <c r="G86" i="9"/>
  <c r="F86" i="9"/>
  <c r="E86" i="9"/>
  <c r="C86" i="9"/>
  <c r="D86" i="9" s="1"/>
  <c r="B86" i="9"/>
  <c r="L85" i="9"/>
  <c r="K85" i="9"/>
  <c r="H85" i="9"/>
  <c r="G85" i="9"/>
  <c r="F85" i="9"/>
  <c r="E85" i="9"/>
  <c r="D85" i="9"/>
  <c r="C85" i="9"/>
  <c r="B85" i="9"/>
  <c r="L84" i="9"/>
  <c r="K84" i="9"/>
  <c r="H84" i="9"/>
  <c r="G84" i="9"/>
  <c r="F84" i="9"/>
  <c r="E84" i="9"/>
  <c r="C84" i="9"/>
  <c r="D84" i="9" s="1"/>
  <c r="B84" i="9"/>
  <c r="L83" i="9"/>
  <c r="K83" i="9"/>
  <c r="H83" i="9"/>
  <c r="G83" i="9"/>
  <c r="F83" i="9"/>
  <c r="E83" i="9"/>
  <c r="D83" i="9"/>
  <c r="C83" i="9"/>
  <c r="B83" i="9"/>
  <c r="L82" i="9"/>
  <c r="K82" i="9"/>
  <c r="H82" i="9"/>
  <c r="G82" i="9"/>
  <c r="F82" i="9"/>
  <c r="E82" i="9"/>
  <c r="C82" i="9"/>
  <c r="D82" i="9" s="1"/>
  <c r="B82" i="9"/>
  <c r="L81" i="9"/>
  <c r="K81" i="9"/>
  <c r="H81" i="9"/>
  <c r="G81" i="9"/>
  <c r="F81" i="9"/>
  <c r="E81" i="9"/>
  <c r="D81" i="9"/>
  <c r="C81" i="9"/>
  <c r="B81" i="9"/>
  <c r="L80" i="9"/>
  <c r="K80" i="9"/>
  <c r="H80" i="9"/>
  <c r="G80" i="9"/>
  <c r="F80" i="9"/>
  <c r="E80" i="9"/>
  <c r="C80" i="9"/>
  <c r="D80" i="9" s="1"/>
  <c r="B80" i="9"/>
  <c r="L79" i="9"/>
  <c r="K79" i="9"/>
  <c r="H79" i="9"/>
  <c r="G79" i="9"/>
  <c r="F79" i="9"/>
  <c r="E79" i="9"/>
  <c r="D79" i="9"/>
  <c r="C79" i="9"/>
  <c r="B79" i="9"/>
  <c r="L78" i="9"/>
  <c r="K78" i="9"/>
  <c r="H78" i="9"/>
  <c r="G78" i="9"/>
  <c r="F78" i="9"/>
  <c r="E78" i="9"/>
  <c r="C78" i="9"/>
  <c r="D78" i="9" s="1"/>
  <c r="B78" i="9"/>
  <c r="L77" i="9"/>
  <c r="K77" i="9"/>
  <c r="H77" i="9"/>
  <c r="G77" i="9"/>
  <c r="F77" i="9"/>
  <c r="E77" i="9"/>
  <c r="D77" i="9"/>
  <c r="C77" i="9"/>
  <c r="B77" i="9"/>
  <c r="L76" i="9"/>
  <c r="K76" i="9"/>
  <c r="H76" i="9"/>
  <c r="G76" i="9"/>
  <c r="F76" i="9"/>
  <c r="E76" i="9"/>
  <c r="C76" i="9"/>
  <c r="D76" i="9" s="1"/>
  <c r="B76" i="9"/>
  <c r="L75" i="9"/>
  <c r="K75" i="9"/>
  <c r="H75" i="9"/>
  <c r="G75" i="9"/>
  <c r="F75" i="9"/>
  <c r="E75" i="9"/>
  <c r="D75" i="9"/>
  <c r="C75" i="9"/>
  <c r="B75" i="9"/>
  <c r="L74" i="9"/>
  <c r="K74" i="9"/>
  <c r="H74" i="9"/>
  <c r="G74" i="9"/>
  <c r="F74" i="9"/>
  <c r="E74" i="9"/>
  <c r="C74" i="9"/>
  <c r="D74" i="9" s="1"/>
  <c r="B74" i="9"/>
  <c r="L73" i="9"/>
  <c r="K73" i="9"/>
  <c r="H73" i="9"/>
  <c r="G73" i="9"/>
  <c r="F73" i="9"/>
  <c r="E73" i="9"/>
  <c r="D73" i="9"/>
  <c r="C73" i="9"/>
  <c r="B73" i="9"/>
  <c r="L72" i="9"/>
  <c r="K72" i="9"/>
  <c r="H72" i="9"/>
  <c r="G72" i="9"/>
  <c r="F72" i="9"/>
  <c r="E72" i="9"/>
  <c r="C72" i="9"/>
  <c r="D72" i="9" s="1"/>
  <c r="B72" i="9"/>
  <c r="L71" i="9"/>
  <c r="K71" i="9"/>
  <c r="H71" i="9"/>
  <c r="G71" i="9"/>
  <c r="F71" i="9"/>
  <c r="E71" i="9"/>
  <c r="D71" i="9"/>
  <c r="C71" i="9"/>
  <c r="B71" i="9"/>
  <c r="L70" i="9"/>
  <c r="K70" i="9"/>
  <c r="H70" i="9"/>
  <c r="G70" i="9"/>
  <c r="F70" i="9"/>
  <c r="E70" i="9"/>
  <c r="C70" i="9"/>
  <c r="D70" i="9" s="1"/>
  <c r="B70" i="9"/>
  <c r="L69" i="9"/>
  <c r="K69" i="9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L67" i="9"/>
  <c r="K67" i="9"/>
  <c r="H67" i="9"/>
  <c r="G67" i="9"/>
  <c r="F67" i="9"/>
  <c r="E67" i="9"/>
  <c r="C67" i="9"/>
  <c r="D67" i="9" s="1"/>
  <c r="B67" i="9"/>
  <c r="L66" i="9"/>
  <c r="K66" i="9"/>
  <c r="H66" i="9"/>
  <c r="G66" i="9"/>
  <c r="F66" i="9"/>
  <c r="E66" i="9"/>
  <c r="C66" i="9"/>
  <c r="D66" i="9" s="1"/>
  <c r="B66" i="9"/>
  <c r="L65" i="9"/>
  <c r="K65" i="9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L63" i="9"/>
  <c r="K63" i="9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L61" i="9"/>
  <c r="K61" i="9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C60" i="9"/>
  <c r="D60" i="9" s="1"/>
  <c r="B60" i="9"/>
  <c r="L59" i="9"/>
  <c r="K59" i="9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C58" i="9"/>
  <c r="D58" i="9" s="1"/>
  <c r="B58" i="9"/>
  <c r="M57" i="9"/>
  <c r="L57" i="9"/>
  <c r="K57" i="9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C56" i="9"/>
  <c r="D56" i="9" s="1"/>
  <c r="B56" i="9"/>
  <c r="L55" i="9"/>
  <c r="M55" i="9" s="1"/>
  <c r="K55" i="9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M53" i="9"/>
  <c r="L53" i="9"/>
  <c r="K53" i="9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L51" i="9"/>
  <c r="K51" i="9"/>
  <c r="H51" i="9"/>
  <c r="G51" i="9"/>
  <c r="F51" i="9"/>
  <c r="E51" i="9"/>
  <c r="D51" i="9"/>
  <c r="C51" i="9"/>
  <c r="B51" i="9"/>
  <c r="L50" i="9"/>
  <c r="K50" i="9"/>
  <c r="H50" i="9"/>
  <c r="G50" i="9"/>
  <c r="F50" i="9"/>
  <c r="E50" i="9"/>
  <c r="C50" i="9"/>
  <c r="D50" i="9" s="1"/>
  <c r="B50" i="9"/>
  <c r="L49" i="9"/>
  <c r="K49" i="9"/>
  <c r="H49" i="9"/>
  <c r="G49" i="9"/>
  <c r="F49" i="9"/>
  <c r="E49" i="9"/>
  <c r="D49" i="9"/>
  <c r="C49" i="9"/>
  <c r="B49" i="9"/>
  <c r="M48" i="9"/>
  <c r="L48" i="9"/>
  <c r="K48" i="9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L46" i="9"/>
  <c r="M46" i="9" s="1"/>
  <c r="K46" i="9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D45" i="9"/>
  <c r="C45" i="9"/>
  <c r="B45" i="9"/>
  <c r="L44" i="9"/>
  <c r="K44" i="9"/>
  <c r="H44" i="9"/>
  <c r="G44" i="9"/>
  <c r="F44" i="9"/>
  <c r="E44" i="9"/>
  <c r="C44" i="9"/>
  <c r="D44" i="9" s="1"/>
  <c r="B44" i="9"/>
  <c r="M43" i="9"/>
  <c r="L43" i="9"/>
  <c r="K43" i="9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M40" i="9"/>
  <c r="L40" i="9"/>
  <c r="K40" i="9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L38" i="9"/>
  <c r="M38" i="9" s="1"/>
  <c r="K38" i="9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D37" i="9"/>
  <c r="C37" i="9"/>
  <c r="B37" i="9"/>
  <c r="L36" i="9"/>
  <c r="K36" i="9"/>
  <c r="H36" i="9"/>
  <c r="G36" i="9"/>
  <c r="F36" i="9"/>
  <c r="E36" i="9"/>
  <c r="C36" i="9"/>
  <c r="D36" i="9" s="1"/>
  <c r="B36" i="9"/>
  <c r="M35" i="9"/>
  <c r="L35" i="9"/>
  <c r="K35" i="9"/>
  <c r="H35" i="9"/>
  <c r="G35" i="9"/>
  <c r="F35" i="9"/>
  <c r="E35" i="9"/>
  <c r="C35" i="9"/>
  <c r="D35" i="9" s="1"/>
  <c r="B35" i="9"/>
  <c r="L34" i="9"/>
  <c r="K34" i="9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M32" i="9"/>
  <c r="L32" i="9"/>
  <c r="K32" i="9"/>
  <c r="H32" i="9"/>
  <c r="G32" i="9"/>
  <c r="F32" i="9"/>
  <c r="E32" i="9"/>
  <c r="D32" i="9"/>
  <c r="C32" i="9"/>
  <c r="B32" i="9"/>
  <c r="L31" i="9"/>
  <c r="K31" i="9"/>
  <c r="H31" i="9"/>
  <c r="G31" i="9"/>
  <c r="F31" i="9"/>
  <c r="E31" i="9"/>
  <c r="D31" i="9"/>
  <c r="C31" i="9"/>
  <c r="B31" i="9"/>
  <c r="M30" i="9"/>
  <c r="L30" i="9"/>
  <c r="K30" i="9"/>
  <c r="H30" i="9"/>
  <c r="G30" i="9"/>
  <c r="F30" i="9"/>
  <c r="E30" i="9"/>
  <c r="D30" i="9"/>
  <c r="C30" i="9"/>
  <c r="B30" i="9"/>
  <c r="L29" i="9"/>
  <c r="K29" i="9"/>
  <c r="H29" i="9"/>
  <c r="G29" i="9"/>
  <c r="F29" i="9"/>
  <c r="E29" i="9"/>
  <c r="D29" i="9"/>
  <c r="C29" i="9"/>
  <c r="B29" i="9"/>
  <c r="M28" i="9"/>
  <c r="L28" i="9"/>
  <c r="K28" i="9"/>
  <c r="H28" i="9"/>
  <c r="G28" i="9"/>
  <c r="F28" i="9"/>
  <c r="E28" i="9"/>
  <c r="D28" i="9"/>
  <c r="C28" i="9"/>
  <c r="B28" i="9"/>
  <c r="L27" i="9"/>
  <c r="K27" i="9"/>
  <c r="H27" i="9"/>
  <c r="G27" i="9"/>
  <c r="F27" i="9"/>
  <c r="E27" i="9"/>
  <c r="D27" i="9"/>
  <c r="C27" i="9"/>
  <c r="B27" i="9"/>
  <c r="M26" i="9"/>
  <c r="L26" i="9"/>
  <c r="K26" i="9"/>
  <c r="H26" i="9"/>
  <c r="G26" i="9"/>
  <c r="F26" i="9"/>
  <c r="E26" i="9"/>
  <c r="D26" i="9"/>
  <c r="C26" i="9"/>
  <c r="B26" i="9"/>
  <c r="L25" i="9"/>
  <c r="K25" i="9"/>
  <c r="H25" i="9"/>
  <c r="G25" i="9"/>
  <c r="F25" i="9"/>
  <c r="E25" i="9"/>
  <c r="D25" i="9"/>
  <c r="C25" i="9"/>
  <c r="B25" i="9"/>
  <c r="M24" i="9"/>
  <c r="L24" i="9"/>
  <c r="K24" i="9"/>
  <c r="H24" i="9"/>
  <c r="G24" i="9"/>
  <c r="F24" i="9"/>
  <c r="E24" i="9"/>
  <c r="D24" i="9"/>
  <c r="C24" i="9"/>
  <c r="B24" i="9"/>
  <c r="L23" i="9"/>
  <c r="K23" i="9"/>
  <c r="H23" i="9"/>
  <c r="G23" i="9"/>
  <c r="F23" i="9"/>
  <c r="E23" i="9"/>
  <c r="C23" i="9"/>
  <c r="D23" i="9" s="1"/>
  <c r="B23" i="9"/>
  <c r="M22" i="9"/>
  <c r="L22" i="9"/>
  <c r="K22" i="9"/>
  <c r="H22" i="9"/>
  <c r="G22" i="9"/>
  <c r="F22" i="9"/>
  <c r="E22" i="9"/>
  <c r="D22" i="9"/>
  <c r="C22" i="9"/>
  <c r="B22" i="9"/>
  <c r="L21" i="9"/>
  <c r="K21" i="9"/>
  <c r="H21" i="9"/>
  <c r="G21" i="9"/>
  <c r="F21" i="9"/>
  <c r="E21" i="9"/>
  <c r="C21" i="9"/>
  <c r="D21" i="9" s="1"/>
  <c r="B21" i="9"/>
  <c r="M20" i="9"/>
  <c r="L20" i="9"/>
  <c r="K20" i="9"/>
  <c r="H20" i="9"/>
  <c r="G20" i="9"/>
  <c r="F20" i="9"/>
  <c r="E20" i="9"/>
  <c r="D20" i="9"/>
  <c r="C20" i="9"/>
  <c r="B20" i="9"/>
  <c r="L19" i="9"/>
  <c r="K19" i="9"/>
  <c r="H19" i="9"/>
  <c r="G19" i="9"/>
  <c r="F19" i="9"/>
  <c r="E19" i="9"/>
  <c r="C19" i="9"/>
  <c r="D19" i="9" s="1"/>
  <c r="B19" i="9"/>
  <c r="M18" i="9"/>
  <c r="L18" i="9"/>
  <c r="K18" i="9"/>
  <c r="H18" i="9"/>
  <c r="G18" i="9"/>
  <c r="F18" i="9"/>
  <c r="E18" i="9"/>
  <c r="D18" i="9"/>
  <c r="C18" i="9"/>
  <c r="B18" i="9"/>
  <c r="L17" i="9"/>
  <c r="K17" i="9"/>
  <c r="H17" i="9"/>
  <c r="G17" i="9"/>
  <c r="F17" i="9"/>
  <c r="E17" i="9"/>
  <c r="C17" i="9"/>
  <c r="D17" i="9" s="1"/>
  <c r="B17" i="9"/>
  <c r="M16" i="9"/>
  <c r="L16" i="9"/>
  <c r="K16" i="9"/>
  <c r="H16" i="9"/>
  <c r="G16" i="9"/>
  <c r="F16" i="9"/>
  <c r="E16" i="9"/>
  <c r="D16" i="9"/>
  <c r="C16" i="9"/>
  <c r="B16" i="9"/>
  <c r="L15" i="9"/>
  <c r="K15" i="9"/>
  <c r="H15" i="9"/>
  <c r="G15" i="9"/>
  <c r="F15" i="9"/>
  <c r="E15" i="9"/>
  <c r="C15" i="9"/>
  <c r="D15" i="9" s="1"/>
  <c r="B15" i="9"/>
  <c r="M14" i="9"/>
  <c r="L14" i="9"/>
  <c r="K14" i="9"/>
  <c r="H14" i="9"/>
  <c r="G14" i="9"/>
  <c r="F14" i="9"/>
  <c r="E14" i="9"/>
  <c r="D14" i="9"/>
  <c r="C14" i="9"/>
  <c r="B14" i="9"/>
  <c r="L13" i="9"/>
  <c r="K13" i="9"/>
  <c r="H13" i="9"/>
  <c r="G13" i="9"/>
  <c r="F13" i="9"/>
  <c r="E13" i="9"/>
  <c r="C13" i="9"/>
  <c r="D13" i="9" s="1"/>
  <c r="B13" i="9"/>
  <c r="M12" i="9"/>
  <c r="L12" i="9"/>
  <c r="K12" i="9"/>
  <c r="H12" i="9"/>
  <c r="G12" i="9"/>
  <c r="F12" i="9"/>
  <c r="E12" i="9"/>
  <c r="D12" i="9"/>
  <c r="C12" i="9"/>
  <c r="B12" i="9"/>
  <c r="L11" i="9"/>
  <c r="K11" i="9"/>
  <c r="H11" i="9"/>
  <c r="G11" i="9"/>
  <c r="F11" i="9"/>
  <c r="E11" i="9"/>
  <c r="C11" i="9"/>
  <c r="D11" i="9" s="1"/>
  <c r="B11" i="9"/>
  <c r="M10" i="9"/>
  <c r="L10" i="9"/>
  <c r="K10" i="9"/>
  <c r="H10" i="9"/>
  <c r="G10" i="9"/>
  <c r="F10" i="9"/>
  <c r="E10" i="9"/>
  <c r="C10" i="9"/>
  <c r="D10" i="9" s="1"/>
  <c r="B10" i="9"/>
  <c r="B8" i="7" l="1"/>
  <c r="F7" i="7"/>
  <c r="F8" i="7"/>
  <c r="B7" i="7"/>
  <c r="M37" i="9"/>
  <c r="O13" i="9"/>
  <c r="N13" i="9"/>
  <c r="M45" i="9"/>
  <c r="N19" i="9"/>
  <c r="O19" i="9" s="1"/>
  <c r="M33" i="9"/>
  <c r="M39" i="9"/>
  <c r="M41" i="9"/>
  <c r="M47" i="9"/>
  <c r="M113" i="9"/>
  <c r="M146" i="6"/>
  <c r="M49" i="9"/>
  <c r="M56" i="9"/>
  <c r="M81" i="9"/>
  <c r="N44" i="9"/>
  <c r="O44" i="9" s="1"/>
  <c r="M58" i="9"/>
  <c r="M83" i="9"/>
  <c r="M93" i="9"/>
  <c r="M130" i="9"/>
  <c r="M146" i="9"/>
  <c r="N13" i="10"/>
  <c r="M13" i="10"/>
  <c r="M14" i="10"/>
  <c r="M54" i="9"/>
  <c r="B5" i="7"/>
  <c r="B12" i="7"/>
  <c r="B4" i="7"/>
  <c r="M11" i="9"/>
  <c r="M13" i="9"/>
  <c r="M15" i="9"/>
  <c r="M17" i="9"/>
  <c r="M19" i="9"/>
  <c r="M21" i="9"/>
  <c r="M23" i="9"/>
  <c r="M25" i="9"/>
  <c r="M27" i="9"/>
  <c r="M29" i="9"/>
  <c r="M31" i="9"/>
  <c r="M36" i="9"/>
  <c r="M44" i="9"/>
  <c r="M50" i="9"/>
  <c r="M59" i="9"/>
  <c r="M60" i="9"/>
  <c r="M61" i="9"/>
  <c r="M62" i="9"/>
  <c r="M63" i="9"/>
  <c r="M65" i="9"/>
  <c r="M67" i="9"/>
  <c r="N68" i="9"/>
  <c r="O68" i="9" s="1"/>
  <c r="M69" i="9"/>
  <c r="M85" i="9"/>
  <c r="M105" i="9"/>
  <c r="M79" i="9"/>
  <c r="M91" i="9"/>
  <c r="N34" i="9"/>
  <c r="O34" i="9" s="1"/>
  <c r="N71" i="9"/>
  <c r="O71" i="9" s="1"/>
  <c r="M71" i="9"/>
  <c r="M87" i="9"/>
  <c r="M95" i="9"/>
  <c r="M34" i="9"/>
  <c r="M42" i="9"/>
  <c r="M51" i="9"/>
  <c r="M73" i="9"/>
  <c r="M121" i="9"/>
  <c r="L151" i="9"/>
  <c r="N40" i="9"/>
  <c r="O40" i="9" s="1"/>
  <c r="M52" i="9"/>
  <c r="M75" i="9"/>
  <c r="N76" i="9"/>
  <c r="O76" i="9" s="1"/>
  <c r="M89" i="9"/>
  <c r="M97" i="9"/>
  <c r="N33" i="10"/>
  <c r="O33" i="10" s="1"/>
  <c r="M33" i="10"/>
  <c r="M77" i="9"/>
  <c r="N78" i="9"/>
  <c r="O78" i="9" s="1"/>
  <c r="N106" i="9"/>
  <c r="O106" i="9" s="1"/>
  <c r="N132" i="9"/>
  <c r="O132" i="9" s="1"/>
  <c r="M132" i="9"/>
  <c r="N11" i="10"/>
  <c r="M11" i="10"/>
  <c r="N12" i="10"/>
  <c r="O12" i="10" s="1"/>
  <c r="M12" i="10"/>
  <c r="M23" i="10"/>
  <c r="O34" i="10"/>
  <c r="N41" i="10"/>
  <c r="O41" i="10" s="1"/>
  <c r="N134" i="9"/>
  <c r="O134" i="9" s="1"/>
  <c r="M134" i="9"/>
  <c r="N135" i="9"/>
  <c r="O135" i="9" s="1"/>
  <c r="L151" i="10"/>
  <c r="N23" i="10" s="1"/>
  <c r="O23" i="10" s="1"/>
  <c r="M10" i="10"/>
  <c r="O15" i="10"/>
  <c r="N146" i="10"/>
  <c r="M146" i="10"/>
  <c r="M100" i="9"/>
  <c r="M107" i="9"/>
  <c r="M115" i="9"/>
  <c r="M123" i="9"/>
  <c r="N124" i="9"/>
  <c r="O124" i="9" s="1"/>
  <c r="M136" i="9"/>
  <c r="O13" i="10"/>
  <c r="N25" i="10"/>
  <c r="M25" i="10"/>
  <c r="N34" i="10"/>
  <c r="M64" i="10"/>
  <c r="N64" i="10"/>
  <c r="O64" i="10" s="1"/>
  <c r="M138" i="9"/>
  <c r="C8" i="7"/>
  <c r="C7" i="7"/>
  <c r="O11" i="10"/>
  <c r="M21" i="10"/>
  <c r="N22" i="10"/>
  <c r="M22" i="10"/>
  <c r="N35" i="10"/>
  <c r="O35" i="10" s="1"/>
  <c r="N36" i="10"/>
  <c r="O36" i="10" s="1"/>
  <c r="N50" i="10"/>
  <c r="O50" i="10" s="1"/>
  <c r="M50" i="10"/>
  <c r="N53" i="10"/>
  <c r="M53" i="10"/>
  <c r="M57" i="10"/>
  <c r="O122" i="10"/>
  <c r="N124" i="10"/>
  <c r="O124" i="10" s="1"/>
  <c r="M64" i="9"/>
  <c r="M66" i="9"/>
  <c r="M68" i="9"/>
  <c r="M70" i="9"/>
  <c r="M72" i="9"/>
  <c r="M74" i="9"/>
  <c r="M76" i="9"/>
  <c r="B11" i="7" s="1"/>
  <c r="M78" i="9"/>
  <c r="M80" i="9"/>
  <c r="M82" i="9"/>
  <c r="M84" i="9"/>
  <c r="M86" i="9"/>
  <c r="M88" i="9"/>
  <c r="M90" i="9"/>
  <c r="M92" i="9"/>
  <c r="M94" i="9"/>
  <c r="M96" i="9"/>
  <c r="M98" i="9"/>
  <c r="M101" i="9"/>
  <c r="M109" i="9"/>
  <c r="M117" i="9"/>
  <c r="M125" i="9"/>
  <c r="M140" i="9"/>
  <c r="N19" i="10"/>
  <c r="O19" i="10" s="1"/>
  <c r="M19" i="10"/>
  <c r="M20" i="10"/>
  <c r="N27" i="10"/>
  <c r="O27" i="10" s="1"/>
  <c r="M27" i="10"/>
  <c r="N28" i="10"/>
  <c r="O28" i="10" s="1"/>
  <c r="M28" i="10"/>
  <c r="N37" i="10"/>
  <c r="O37" i="10" s="1"/>
  <c r="N38" i="10"/>
  <c r="M48" i="10"/>
  <c r="N49" i="10"/>
  <c r="O49" i="10" s="1"/>
  <c r="N52" i="10"/>
  <c r="O52" i="10" s="1"/>
  <c r="N119" i="9"/>
  <c r="O119" i="9" s="1"/>
  <c r="M142" i="9"/>
  <c r="N143" i="9"/>
  <c r="O143" i="9" s="1"/>
  <c r="N17" i="10"/>
  <c r="O17" i="10" s="1"/>
  <c r="M17" i="10"/>
  <c r="M18" i="10"/>
  <c r="O22" i="10"/>
  <c r="O25" i="10"/>
  <c r="N29" i="10"/>
  <c r="O29" i="10" s="1"/>
  <c r="M29" i="10"/>
  <c r="N30" i="10"/>
  <c r="O30" i="10" s="1"/>
  <c r="M30" i="10"/>
  <c r="N47" i="10"/>
  <c r="O47" i="10" s="1"/>
  <c r="M47" i="10"/>
  <c r="O55" i="10"/>
  <c r="N112" i="9"/>
  <c r="O112" i="9" s="1"/>
  <c r="N120" i="9"/>
  <c r="O120" i="9" s="1"/>
  <c r="M128" i="9"/>
  <c r="N144" i="9"/>
  <c r="O144" i="9" s="1"/>
  <c r="M144" i="9"/>
  <c r="N15" i="10"/>
  <c r="M15" i="10"/>
  <c r="M16" i="10"/>
  <c r="N31" i="10"/>
  <c r="O31" i="10" s="1"/>
  <c r="M31" i="10"/>
  <c r="N32" i="10"/>
  <c r="O32" i="10" s="1"/>
  <c r="M32" i="10"/>
  <c r="O38" i="10"/>
  <c r="N39" i="10"/>
  <c r="O39" i="10" s="1"/>
  <c r="N40" i="10"/>
  <c r="O40" i="10" s="1"/>
  <c r="O53" i="10"/>
  <c r="N65" i="10"/>
  <c r="M65" i="10"/>
  <c r="N66" i="10"/>
  <c r="O66" i="10" s="1"/>
  <c r="M66" i="10"/>
  <c r="N67" i="10"/>
  <c r="M67" i="10"/>
  <c r="M68" i="10"/>
  <c r="N69" i="10"/>
  <c r="O69" i="10" s="1"/>
  <c r="M69" i="10"/>
  <c r="N70" i="10"/>
  <c r="O70" i="10" s="1"/>
  <c r="M70" i="10"/>
  <c r="N71" i="10"/>
  <c r="M71" i="10"/>
  <c r="M72" i="10"/>
  <c r="N73" i="10"/>
  <c r="M73" i="10"/>
  <c r="N74" i="10"/>
  <c r="O74" i="10" s="1"/>
  <c r="M74" i="10"/>
  <c r="N75" i="10"/>
  <c r="O75" i="10" s="1"/>
  <c r="M75" i="10"/>
  <c r="M76" i="10"/>
  <c r="N77" i="10"/>
  <c r="M77" i="10"/>
  <c r="N78" i="10"/>
  <c r="O78" i="10" s="1"/>
  <c r="M78" i="10"/>
  <c r="N79" i="10"/>
  <c r="O79" i="10" s="1"/>
  <c r="M79" i="10"/>
  <c r="M80" i="10"/>
  <c r="N81" i="10"/>
  <c r="M81" i="10"/>
  <c r="N82" i="10"/>
  <c r="O82" i="10" s="1"/>
  <c r="M82" i="10"/>
  <c r="N83" i="10"/>
  <c r="M83" i="10"/>
  <c r="N84" i="10"/>
  <c r="O84" i="10" s="1"/>
  <c r="M84" i="10"/>
  <c r="N85" i="10"/>
  <c r="M85" i="10"/>
  <c r="N86" i="10"/>
  <c r="O86" i="10" s="1"/>
  <c r="M86" i="10"/>
  <c r="N87" i="10"/>
  <c r="M87" i="10"/>
  <c r="N88" i="10"/>
  <c r="O88" i="10" s="1"/>
  <c r="M88" i="10"/>
  <c r="N89" i="10"/>
  <c r="M89" i="10"/>
  <c r="N90" i="10"/>
  <c r="O90" i="10" s="1"/>
  <c r="M90" i="10"/>
  <c r="N91" i="10"/>
  <c r="O91" i="10" s="1"/>
  <c r="M91" i="10"/>
  <c r="N92" i="10"/>
  <c r="O92" i="10" s="1"/>
  <c r="M92" i="10"/>
  <c r="N93" i="10"/>
  <c r="M93" i="10"/>
  <c r="N94" i="10"/>
  <c r="O94" i="10" s="1"/>
  <c r="M94" i="10"/>
  <c r="N95" i="10"/>
  <c r="M95" i="10"/>
  <c r="N96" i="10"/>
  <c r="O96" i="10" s="1"/>
  <c r="M96" i="10"/>
  <c r="N97" i="10"/>
  <c r="M97" i="10"/>
  <c r="N98" i="10"/>
  <c r="O98" i="10" s="1"/>
  <c r="M98" i="10"/>
  <c r="O114" i="10"/>
  <c r="N116" i="10"/>
  <c r="N99" i="10"/>
  <c r="O99" i="10" s="1"/>
  <c r="M99" i="10"/>
  <c r="N100" i="10"/>
  <c r="O100" i="10" s="1"/>
  <c r="M100" i="10"/>
  <c r="N139" i="10"/>
  <c r="N51" i="10"/>
  <c r="O51" i="10" s="1"/>
  <c r="N59" i="10"/>
  <c r="O59" i="10" s="1"/>
  <c r="M59" i="10"/>
  <c r="M101" i="10"/>
  <c r="N102" i="10"/>
  <c r="O102" i="10" s="1"/>
  <c r="M102" i="10"/>
  <c r="O116" i="10"/>
  <c r="N118" i="10"/>
  <c r="O118" i="10" s="1"/>
  <c r="M148" i="9"/>
  <c r="M150" i="9"/>
  <c r="C5" i="7"/>
  <c r="C12" i="7"/>
  <c r="C4" i="7"/>
  <c r="M35" i="10"/>
  <c r="M37" i="10"/>
  <c r="M39" i="10"/>
  <c r="M41" i="10"/>
  <c r="M51" i="10"/>
  <c r="N54" i="10"/>
  <c r="O54" i="10" s="1"/>
  <c r="O65" i="10"/>
  <c r="O67" i="10"/>
  <c r="O71" i="10"/>
  <c r="O73" i="10"/>
  <c r="O77" i="10"/>
  <c r="O81" i="10"/>
  <c r="O83" i="10"/>
  <c r="O85" i="10"/>
  <c r="O87" i="10"/>
  <c r="O89" i="10"/>
  <c r="O93" i="10"/>
  <c r="O95" i="10"/>
  <c r="O97" i="10"/>
  <c r="N103" i="10"/>
  <c r="O103" i="10" s="1"/>
  <c r="M103" i="10"/>
  <c r="N104" i="10"/>
  <c r="O104" i="10" s="1"/>
  <c r="M104" i="10"/>
  <c r="N55" i="10"/>
  <c r="N61" i="10"/>
  <c r="O61" i="10" s="1"/>
  <c r="M61" i="10"/>
  <c r="N105" i="10"/>
  <c r="O105" i="10" s="1"/>
  <c r="M105" i="10"/>
  <c r="N106" i="10"/>
  <c r="M106" i="10"/>
  <c r="N111" i="10"/>
  <c r="O111" i="10" s="1"/>
  <c r="N112" i="10"/>
  <c r="N120" i="10"/>
  <c r="O129" i="10"/>
  <c r="M55" i="10"/>
  <c r="N107" i="10"/>
  <c r="O107" i="10" s="1"/>
  <c r="M107" i="10"/>
  <c r="N108" i="10"/>
  <c r="O108" i="10" s="1"/>
  <c r="N122" i="10"/>
  <c r="N63" i="10"/>
  <c r="O63" i="10" s="1"/>
  <c r="M63" i="10"/>
  <c r="O112" i="10"/>
  <c r="N114" i="10"/>
  <c r="O120" i="10"/>
  <c r="N113" i="10"/>
  <c r="O113" i="10" s="1"/>
  <c r="N117" i="10"/>
  <c r="O117" i="10" s="1"/>
  <c r="N121" i="10"/>
  <c r="O121" i="10" s="1"/>
  <c r="N125" i="10"/>
  <c r="M32" i="6"/>
  <c r="M56" i="6"/>
  <c r="M121" i="10"/>
  <c r="M125" i="10"/>
  <c r="N133" i="10"/>
  <c r="O139" i="10"/>
  <c r="M11" i="6"/>
  <c r="M96" i="6"/>
  <c r="M104" i="6"/>
  <c r="M112" i="6"/>
  <c r="M129" i="6"/>
  <c r="O125" i="10"/>
  <c r="N141" i="10"/>
  <c r="O141" i="10" s="1"/>
  <c r="O146" i="10"/>
  <c r="M12" i="6"/>
  <c r="M15" i="6"/>
  <c r="M48" i="6"/>
  <c r="M121" i="6"/>
  <c r="N127" i="10"/>
  <c r="O127" i="10" s="1"/>
  <c r="M127" i="10"/>
  <c r="O133" i="10"/>
  <c r="N135" i="10"/>
  <c r="O135" i="10" s="1"/>
  <c r="O149" i="10"/>
  <c r="M88" i="6"/>
  <c r="M111" i="10"/>
  <c r="N115" i="10"/>
  <c r="O115" i="10" s="1"/>
  <c r="N119" i="10"/>
  <c r="N123" i="10"/>
  <c r="M80" i="6"/>
  <c r="N129" i="10"/>
  <c r="N137" i="10"/>
  <c r="O137" i="10" s="1"/>
  <c r="N143" i="10"/>
  <c r="O143" i="10" s="1"/>
  <c r="M24" i="6"/>
  <c r="M40" i="6"/>
  <c r="M72" i="6"/>
  <c r="O106" i="10"/>
  <c r="O119" i="10"/>
  <c r="O123" i="10"/>
  <c r="M64" i="6"/>
  <c r="M144" i="6"/>
  <c r="N145" i="10"/>
  <c r="O145" i="10" s="1"/>
  <c r="M142" i="6"/>
  <c r="M129" i="10"/>
  <c r="M131" i="10"/>
  <c r="M133" i="10"/>
  <c r="M135" i="10"/>
  <c r="M137" i="10"/>
  <c r="M139" i="10"/>
  <c r="M141" i="10"/>
  <c r="M143" i="10"/>
  <c r="M145" i="10"/>
  <c r="M10" i="6"/>
  <c r="D11" i="7" s="1"/>
  <c r="L151" i="6"/>
  <c r="N46" i="6" s="1"/>
  <c r="O46" i="6" s="1"/>
  <c r="M22" i="6"/>
  <c r="M30" i="6"/>
  <c r="M38" i="6"/>
  <c r="M46" i="6"/>
  <c r="M140" i="6"/>
  <c r="N149" i="10"/>
  <c r="M49" i="6"/>
  <c r="M57" i="6"/>
  <c r="M65" i="6"/>
  <c r="M73" i="6"/>
  <c r="M81" i="6"/>
  <c r="M89" i="6"/>
  <c r="M97" i="6"/>
  <c r="M105" i="6"/>
  <c r="M113" i="6"/>
  <c r="M138" i="6"/>
  <c r="M149" i="10"/>
  <c r="D8" i="7"/>
  <c r="D7" i="7"/>
  <c r="M14" i="6"/>
  <c r="M20" i="6"/>
  <c r="M28" i="6"/>
  <c r="M36" i="6"/>
  <c r="M44" i="6"/>
  <c r="M52" i="6"/>
  <c r="M60" i="6"/>
  <c r="M68" i="6"/>
  <c r="M76" i="6"/>
  <c r="M84" i="6"/>
  <c r="M92" i="6"/>
  <c r="M133" i="6"/>
  <c r="M136" i="6"/>
  <c r="N147" i="10"/>
  <c r="O147" i="10" s="1"/>
  <c r="D12" i="7"/>
  <c r="D4" i="7"/>
  <c r="D5" i="7"/>
  <c r="M148" i="6"/>
  <c r="M150" i="6"/>
  <c r="M135" i="6"/>
  <c r="M137" i="6"/>
  <c r="M139" i="6"/>
  <c r="M141" i="6"/>
  <c r="M143" i="6"/>
  <c r="M145" i="6"/>
  <c r="N14" i="6" l="1"/>
  <c r="O14" i="6" s="1"/>
  <c r="N135" i="6"/>
  <c r="O135" i="6" s="1"/>
  <c r="N108" i="6"/>
  <c r="O108" i="6" s="1"/>
  <c r="N30" i="6"/>
  <c r="O30" i="6" s="1"/>
  <c r="F4" i="7"/>
  <c r="F9" i="7" s="1"/>
  <c r="E4" i="7"/>
  <c r="E9" i="7" s="1"/>
  <c r="B6" i="7"/>
  <c r="B9" i="7"/>
  <c r="N148" i="6"/>
  <c r="O148" i="6" s="1"/>
  <c r="N127" i="6"/>
  <c r="O127" i="6" s="1"/>
  <c r="N138" i="6"/>
  <c r="O138" i="6" s="1"/>
  <c r="N123" i="6"/>
  <c r="O123" i="6" s="1"/>
  <c r="N101" i="6"/>
  <c r="O101" i="6" s="1"/>
  <c r="N100" i="6"/>
  <c r="O100" i="6" s="1"/>
  <c r="N62" i="6"/>
  <c r="O62" i="6" s="1"/>
  <c r="N11" i="6"/>
  <c r="O11" i="6" s="1"/>
  <c r="N56" i="6"/>
  <c r="O56" i="6" s="1"/>
  <c r="N29" i="6"/>
  <c r="O29" i="6" s="1"/>
  <c r="N99" i="9"/>
  <c r="O99" i="9" s="1"/>
  <c r="N10" i="9"/>
  <c r="O10" i="9" s="1"/>
  <c r="N16" i="9"/>
  <c r="O16" i="9" s="1"/>
  <c r="N24" i="9"/>
  <c r="O24" i="9" s="1"/>
  <c r="N22" i="9"/>
  <c r="O22" i="9" s="1"/>
  <c r="N14" i="9"/>
  <c r="O14" i="9" s="1"/>
  <c r="N28" i="9"/>
  <c r="O28" i="9" s="1"/>
  <c r="N26" i="9"/>
  <c r="O26" i="9" s="1"/>
  <c r="N20" i="9"/>
  <c r="O20" i="9" s="1"/>
  <c r="N18" i="9"/>
  <c r="O18" i="9" s="1"/>
  <c r="N30" i="9"/>
  <c r="O30" i="9" s="1"/>
  <c r="N12" i="9"/>
  <c r="O12" i="9" s="1"/>
  <c r="N49" i="9"/>
  <c r="O49" i="9" s="1"/>
  <c r="N15" i="9"/>
  <c r="O15" i="9" s="1"/>
  <c r="N51" i="9"/>
  <c r="O51" i="9" s="1"/>
  <c r="N41" i="9"/>
  <c r="O41" i="9" s="1"/>
  <c r="N147" i="9"/>
  <c r="O147" i="9" s="1"/>
  <c r="N69" i="9"/>
  <c r="O69" i="9" s="1"/>
  <c r="N94" i="9"/>
  <c r="O94" i="9" s="1"/>
  <c r="N91" i="9"/>
  <c r="O91" i="9" s="1"/>
  <c r="N88" i="9"/>
  <c r="O88" i="9" s="1"/>
  <c r="N32" i="9"/>
  <c r="O32" i="9" s="1"/>
  <c r="N90" i="9"/>
  <c r="O90" i="9" s="1"/>
  <c r="N107" i="9"/>
  <c r="O107" i="9" s="1"/>
  <c r="N125" i="9"/>
  <c r="O125" i="9" s="1"/>
  <c r="N21" i="9"/>
  <c r="O21" i="9" s="1"/>
  <c r="N31" i="9"/>
  <c r="O31" i="9" s="1"/>
  <c r="N82" i="9"/>
  <c r="O82" i="9" s="1"/>
  <c r="N50" i="9"/>
  <c r="O50" i="9" s="1"/>
  <c r="N83" i="9"/>
  <c r="O83" i="9" s="1"/>
  <c r="N130" i="9"/>
  <c r="O130" i="9" s="1"/>
  <c r="N55" i="9"/>
  <c r="O55" i="9" s="1"/>
  <c r="N60" i="9"/>
  <c r="O60" i="9" s="1"/>
  <c r="N64" i="9"/>
  <c r="O64" i="9" s="1"/>
  <c r="N43" i="9"/>
  <c r="O43" i="9" s="1"/>
  <c r="N56" i="9"/>
  <c r="O56" i="9" s="1"/>
  <c r="N92" i="9"/>
  <c r="O92" i="9" s="1"/>
  <c r="N65" i="9"/>
  <c r="O65" i="9" s="1"/>
  <c r="N70" i="9"/>
  <c r="O70" i="9" s="1"/>
  <c r="N17" i="9"/>
  <c r="O17" i="9" s="1"/>
  <c r="N45" i="9"/>
  <c r="O45" i="9" s="1"/>
  <c r="N33" i="9"/>
  <c r="O33" i="9" s="1"/>
  <c r="N47" i="9"/>
  <c r="O47" i="9" s="1"/>
  <c r="N84" i="9"/>
  <c r="O84" i="9" s="1"/>
  <c r="N131" i="9"/>
  <c r="O131" i="9" s="1"/>
  <c r="N80" i="9"/>
  <c r="O80" i="9" s="1"/>
  <c r="N61" i="9"/>
  <c r="O61" i="9" s="1"/>
  <c r="N42" i="9"/>
  <c r="O42" i="9" s="1"/>
  <c r="N73" i="9"/>
  <c r="O73" i="9" s="1"/>
  <c r="N121" i="9"/>
  <c r="O121" i="9" s="1"/>
  <c r="N52" i="9"/>
  <c r="O52" i="9" s="1"/>
  <c r="N89" i="9"/>
  <c r="O89" i="9" s="1"/>
  <c r="N133" i="9"/>
  <c r="O133" i="9" s="1"/>
  <c r="N138" i="9"/>
  <c r="O138" i="9" s="1"/>
  <c r="N118" i="9"/>
  <c r="O118" i="9" s="1"/>
  <c r="N141" i="9"/>
  <c r="O141" i="9" s="1"/>
  <c r="N127" i="9"/>
  <c r="O127" i="9" s="1"/>
  <c r="N145" i="9"/>
  <c r="O145" i="9" s="1"/>
  <c r="N25" i="9"/>
  <c r="O25" i="9" s="1"/>
  <c r="N57" i="9"/>
  <c r="O57" i="9" s="1"/>
  <c r="N58" i="9"/>
  <c r="O58" i="9" s="1"/>
  <c r="N66" i="9"/>
  <c r="O66" i="9" s="1"/>
  <c r="N38" i="9"/>
  <c r="O38" i="9" s="1"/>
  <c r="N87" i="9"/>
  <c r="O87" i="9" s="1"/>
  <c r="N114" i="9"/>
  <c r="O114" i="9" s="1"/>
  <c r="N123" i="9"/>
  <c r="O123" i="9" s="1"/>
  <c r="N150" i="9"/>
  <c r="O150" i="9" s="1"/>
  <c r="N116" i="9"/>
  <c r="O116" i="9" s="1"/>
  <c r="N137" i="9"/>
  <c r="O137" i="9" s="1"/>
  <c r="N109" i="9"/>
  <c r="O109" i="9" s="1"/>
  <c r="N128" i="9"/>
  <c r="O128" i="9" s="1"/>
  <c r="N37" i="9"/>
  <c r="O37" i="9" s="1"/>
  <c r="N23" i="9"/>
  <c r="O23" i="9" s="1"/>
  <c r="N11" i="9"/>
  <c r="O11" i="9" s="1"/>
  <c r="N35" i="9"/>
  <c r="O35" i="9" s="1"/>
  <c r="N93" i="9"/>
  <c r="O93" i="9" s="1"/>
  <c r="N62" i="9"/>
  <c r="O62" i="9" s="1"/>
  <c r="N67" i="9"/>
  <c r="O67" i="9" s="1"/>
  <c r="N85" i="9"/>
  <c r="O85" i="9" s="1"/>
  <c r="N46" i="9"/>
  <c r="O46" i="9" s="1"/>
  <c r="N74" i="9"/>
  <c r="O74" i="9" s="1"/>
  <c r="N77" i="9"/>
  <c r="O77" i="9" s="1"/>
  <c r="N139" i="9"/>
  <c r="O139" i="9" s="1"/>
  <c r="N102" i="9"/>
  <c r="O102" i="9" s="1"/>
  <c r="N103" i="9"/>
  <c r="O103" i="9" s="1"/>
  <c r="N27" i="9"/>
  <c r="O27" i="9" s="1"/>
  <c r="N29" i="9"/>
  <c r="O29" i="9" s="1"/>
  <c r="N39" i="9"/>
  <c r="O39" i="9" s="1"/>
  <c r="N113" i="9"/>
  <c r="O113" i="9" s="1"/>
  <c r="N36" i="9"/>
  <c r="O36" i="9" s="1"/>
  <c r="N59" i="9"/>
  <c r="O59" i="9" s="1"/>
  <c r="N146" i="9"/>
  <c r="O146" i="9" s="1"/>
  <c r="N79" i="9"/>
  <c r="O79" i="9" s="1"/>
  <c r="N48" i="9"/>
  <c r="O48" i="9" s="1"/>
  <c r="N97" i="9"/>
  <c r="O97" i="9" s="1"/>
  <c r="N122" i="9"/>
  <c r="O122" i="9" s="1"/>
  <c r="N148" i="9"/>
  <c r="O148" i="9" s="1"/>
  <c r="N100" i="9"/>
  <c r="O100" i="9" s="1"/>
  <c r="N117" i="9"/>
  <c r="O117" i="9" s="1"/>
  <c r="N126" i="9"/>
  <c r="O126" i="9" s="1"/>
  <c r="N142" i="9"/>
  <c r="O142" i="9" s="1"/>
  <c r="N104" i="9"/>
  <c r="O104" i="9" s="1"/>
  <c r="N129" i="9"/>
  <c r="O129" i="9" s="1"/>
  <c r="N81" i="9"/>
  <c r="O81" i="9" s="1"/>
  <c r="N132" i="6"/>
  <c r="O132" i="6" s="1"/>
  <c r="N122" i="6"/>
  <c r="O122" i="6" s="1"/>
  <c r="N32" i="6"/>
  <c r="O32" i="6" s="1"/>
  <c r="N126" i="6"/>
  <c r="O126" i="6" s="1"/>
  <c r="N133" i="6"/>
  <c r="O133" i="6" s="1"/>
  <c r="N124" i="6"/>
  <c r="O124" i="6" s="1"/>
  <c r="N16" i="6"/>
  <c r="O16" i="6" s="1"/>
  <c r="N65" i="6"/>
  <c r="O65" i="6" s="1"/>
  <c r="N41" i="6"/>
  <c r="O41" i="6" s="1"/>
  <c r="N81" i="6"/>
  <c r="O81" i="6" s="1"/>
  <c r="N38" i="6"/>
  <c r="O38" i="6" s="1"/>
  <c r="N61" i="6"/>
  <c r="O61" i="6" s="1"/>
  <c r="N105" i="6"/>
  <c r="O105" i="6" s="1"/>
  <c r="N70" i="6"/>
  <c r="O70" i="6" s="1"/>
  <c r="N110" i="9"/>
  <c r="O110" i="9" s="1"/>
  <c r="N115" i="9"/>
  <c r="O115" i="9" s="1"/>
  <c r="N95" i="9"/>
  <c r="O95" i="9" s="1"/>
  <c r="N149" i="6"/>
  <c r="O149" i="6" s="1"/>
  <c r="N147" i="6"/>
  <c r="O147" i="6" s="1"/>
  <c r="N119" i="6"/>
  <c r="O119" i="6" s="1"/>
  <c r="N111" i="6"/>
  <c r="O111" i="6" s="1"/>
  <c r="N103" i="6"/>
  <c r="O103" i="6" s="1"/>
  <c r="N95" i="6"/>
  <c r="O95" i="6" s="1"/>
  <c r="N87" i="6"/>
  <c r="O87" i="6" s="1"/>
  <c r="N79" i="6"/>
  <c r="O79" i="6" s="1"/>
  <c r="N71" i="6"/>
  <c r="O71" i="6" s="1"/>
  <c r="N63" i="6"/>
  <c r="O63" i="6" s="1"/>
  <c r="N55" i="6"/>
  <c r="O55" i="6" s="1"/>
  <c r="N47" i="6"/>
  <c r="O47" i="6" s="1"/>
  <c r="N39" i="6"/>
  <c r="O39" i="6" s="1"/>
  <c r="N31" i="6"/>
  <c r="O31" i="6" s="1"/>
  <c r="N23" i="6"/>
  <c r="O23" i="6" s="1"/>
  <c r="N13" i="6"/>
  <c r="O13" i="6" s="1"/>
  <c r="N10" i="6"/>
  <c r="O10" i="6" s="1"/>
  <c r="N115" i="6"/>
  <c r="O115" i="6" s="1"/>
  <c r="N107" i="6"/>
  <c r="O107" i="6" s="1"/>
  <c r="N99" i="6"/>
  <c r="O99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35" i="6"/>
  <c r="O35" i="6" s="1"/>
  <c r="N27" i="6"/>
  <c r="O27" i="6" s="1"/>
  <c r="N19" i="6"/>
  <c r="O19" i="6" s="1"/>
  <c r="N74" i="6"/>
  <c r="O74" i="6" s="1"/>
  <c r="N26" i="6"/>
  <c r="O26" i="6" s="1"/>
  <c r="N82" i="6"/>
  <c r="O82" i="6" s="1"/>
  <c r="N90" i="6"/>
  <c r="O90" i="6" s="1"/>
  <c r="N18" i="6"/>
  <c r="O18" i="6" s="1"/>
  <c r="N114" i="6"/>
  <c r="O114" i="6" s="1"/>
  <c r="N50" i="6"/>
  <c r="O50" i="6" s="1"/>
  <c r="N106" i="6"/>
  <c r="O106" i="6" s="1"/>
  <c r="N98" i="6"/>
  <c r="O98" i="6" s="1"/>
  <c r="N34" i="6"/>
  <c r="O34" i="6" s="1"/>
  <c r="N58" i="6"/>
  <c r="O58" i="6" s="1"/>
  <c r="N66" i="6"/>
  <c r="O66" i="6" s="1"/>
  <c r="N42" i="6"/>
  <c r="O42" i="6" s="1"/>
  <c r="N84" i="6"/>
  <c r="O84" i="6" s="1"/>
  <c r="N85" i="6"/>
  <c r="O85" i="6" s="1"/>
  <c r="N86" i="6"/>
  <c r="O86" i="6" s="1"/>
  <c r="N28" i="6"/>
  <c r="O28" i="6" s="1"/>
  <c r="N112" i="6"/>
  <c r="O112" i="6" s="1"/>
  <c r="N12" i="6"/>
  <c r="O12" i="6" s="1"/>
  <c r="N113" i="6"/>
  <c r="O113" i="6" s="1"/>
  <c r="N17" i="6"/>
  <c r="O17" i="6" s="1"/>
  <c r="N80" i="6"/>
  <c r="O80" i="6" s="1"/>
  <c r="N25" i="6"/>
  <c r="O25" i="6" s="1"/>
  <c r="N72" i="6"/>
  <c r="O72" i="6" s="1"/>
  <c r="N109" i="6"/>
  <c r="O109" i="6" s="1"/>
  <c r="N117" i="6"/>
  <c r="O117" i="6" s="1"/>
  <c r="N145" i="6"/>
  <c r="O145" i="6" s="1"/>
  <c r="N143" i="6"/>
  <c r="O143" i="6" s="1"/>
  <c r="N134" i="6"/>
  <c r="O134" i="6" s="1"/>
  <c r="N118" i="6"/>
  <c r="O118" i="6" s="1"/>
  <c r="N116" i="6"/>
  <c r="O116" i="6" s="1"/>
  <c r="N53" i="6"/>
  <c r="O53" i="6" s="1"/>
  <c r="N22" i="6"/>
  <c r="O22" i="6" s="1"/>
  <c r="N60" i="6"/>
  <c r="O60" i="6" s="1"/>
  <c r="N52" i="6"/>
  <c r="O52" i="6" s="1"/>
  <c r="C6" i="7"/>
  <c r="C10" i="7" s="1"/>
  <c r="C9" i="7"/>
  <c r="N125" i="6"/>
  <c r="O125" i="6" s="1"/>
  <c r="N110" i="6"/>
  <c r="O110" i="6" s="1"/>
  <c r="N64" i="6"/>
  <c r="O64" i="6" s="1"/>
  <c r="N40" i="6"/>
  <c r="O40" i="6" s="1"/>
  <c r="N21" i="6"/>
  <c r="O21" i="6" s="1"/>
  <c r="N89" i="6"/>
  <c r="O89" i="6" s="1"/>
  <c r="N36" i="6"/>
  <c r="O36" i="6" s="1"/>
  <c r="N104" i="6"/>
  <c r="O104" i="6" s="1"/>
  <c r="N68" i="6"/>
  <c r="O68" i="6" s="1"/>
  <c r="N77" i="6"/>
  <c r="O77" i="6" s="1"/>
  <c r="N44" i="6"/>
  <c r="O44" i="6" s="1"/>
  <c r="N140" i="9"/>
  <c r="O140" i="9" s="1"/>
  <c r="N101" i="9"/>
  <c r="O101" i="9" s="1"/>
  <c r="N108" i="9"/>
  <c r="O108" i="9" s="1"/>
  <c r="C11" i="7"/>
  <c r="E11" i="7" s="1"/>
  <c r="N96" i="9"/>
  <c r="O96" i="9" s="1"/>
  <c r="N105" i="9"/>
  <c r="O105" i="9" s="1"/>
  <c r="N63" i="9"/>
  <c r="O63" i="9" s="1"/>
  <c r="N54" i="9"/>
  <c r="O54" i="9" s="1"/>
  <c r="N136" i="6"/>
  <c r="O136" i="6" s="1"/>
  <c r="N140" i="6"/>
  <c r="O140" i="6" s="1"/>
  <c r="N93" i="6"/>
  <c r="O93" i="6" s="1"/>
  <c r="N37" i="6"/>
  <c r="O37" i="6" s="1"/>
  <c r="D13" i="7"/>
  <c r="N137" i="6"/>
  <c r="O137" i="6" s="1"/>
  <c r="N141" i="6"/>
  <c r="O141" i="6" s="1"/>
  <c r="N144" i="6"/>
  <c r="O144" i="6" s="1"/>
  <c r="N102" i="6"/>
  <c r="O102" i="6" s="1"/>
  <c r="N73" i="6"/>
  <c r="O73" i="6" s="1"/>
  <c r="N20" i="6"/>
  <c r="O20" i="6" s="1"/>
  <c r="N121" i="6"/>
  <c r="O121" i="6" s="1"/>
  <c r="N49" i="6"/>
  <c r="O49" i="6" s="1"/>
  <c r="N97" i="6"/>
  <c r="O97" i="6" s="1"/>
  <c r="N76" i="6"/>
  <c r="O76" i="6" s="1"/>
  <c r="N111" i="9"/>
  <c r="O111" i="9" s="1"/>
  <c r="N98" i="9"/>
  <c r="O98" i="9" s="1"/>
  <c r="N149" i="9"/>
  <c r="O149" i="9" s="1"/>
  <c r="N53" i="9"/>
  <c r="O53" i="9" s="1"/>
  <c r="N75" i="9"/>
  <c r="O75" i="9" s="1"/>
  <c r="N72" i="9"/>
  <c r="O72" i="9" s="1"/>
  <c r="N86" i="9"/>
  <c r="O86" i="9" s="1"/>
  <c r="N146" i="6"/>
  <c r="O146" i="6" s="1"/>
  <c r="N150" i="6"/>
  <c r="O150" i="6" s="1"/>
  <c r="N139" i="6"/>
  <c r="O139" i="6" s="1"/>
  <c r="N131" i="6"/>
  <c r="O131" i="6" s="1"/>
  <c r="N92" i="6"/>
  <c r="O92" i="6" s="1"/>
  <c r="D6" i="7"/>
  <c r="D10" i="7" s="1"/>
  <c r="D9" i="7"/>
  <c r="N69" i="6"/>
  <c r="O69" i="6" s="1"/>
  <c r="N78" i="6"/>
  <c r="O78" i="6" s="1"/>
  <c r="N45" i="6"/>
  <c r="O45" i="6" s="1"/>
  <c r="N128" i="6"/>
  <c r="O128" i="6" s="1"/>
  <c r="N120" i="6"/>
  <c r="O120" i="6" s="1"/>
  <c r="N142" i="6"/>
  <c r="O142" i="6" s="1"/>
  <c r="N130" i="6"/>
  <c r="O130" i="6" s="1"/>
  <c r="N94" i="6"/>
  <c r="O94" i="6" s="1"/>
  <c r="N54" i="6"/>
  <c r="O54" i="6" s="1"/>
  <c r="N88" i="6"/>
  <c r="O88" i="6" s="1"/>
  <c r="N33" i="6"/>
  <c r="O33" i="6" s="1"/>
  <c r="N136" i="9"/>
  <c r="O136" i="9" s="1"/>
  <c r="N24" i="6"/>
  <c r="O24" i="6" s="1"/>
  <c r="N48" i="6"/>
  <c r="O48" i="6" s="1"/>
  <c r="N129" i="6"/>
  <c r="O129" i="6" s="1"/>
  <c r="N96" i="6"/>
  <c r="O96" i="6" s="1"/>
  <c r="N15" i="6"/>
  <c r="O15" i="6" s="1"/>
  <c r="N57" i="6"/>
  <c r="O57" i="6" s="1"/>
  <c r="N80" i="10"/>
  <c r="O80" i="10" s="1"/>
  <c r="N76" i="10"/>
  <c r="O76" i="10" s="1"/>
  <c r="N72" i="10"/>
  <c r="O72" i="10" s="1"/>
  <c r="N68" i="10"/>
  <c r="O68" i="10" s="1"/>
  <c r="N16" i="10"/>
  <c r="O16" i="10" s="1"/>
  <c r="N48" i="10"/>
  <c r="O48" i="10" s="1"/>
  <c r="N20" i="10"/>
  <c r="O20" i="10" s="1"/>
  <c r="N57" i="10"/>
  <c r="O57" i="10" s="1"/>
  <c r="N10" i="10"/>
  <c r="O10" i="10" s="1"/>
  <c r="B13" i="7"/>
  <c r="F12" i="7"/>
  <c r="E12" i="7"/>
  <c r="N148" i="10"/>
  <c r="O148" i="10" s="1"/>
  <c r="N136" i="10"/>
  <c r="O136" i="10" s="1"/>
  <c r="N128" i="10"/>
  <c r="O128" i="10" s="1"/>
  <c r="N142" i="10"/>
  <c r="O142" i="10" s="1"/>
  <c r="N134" i="10"/>
  <c r="O134" i="10" s="1"/>
  <c r="N126" i="10"/>
  <c r="O126" i="10" s="1"/>
  <c r="N110" i="10"/>
  <c r="O110" i="10" s="1"/>
  <c r="N140" i="10"/>
  <c r="O140" i="10" s="1"/>
  <c r="N132" i="10"/>
  <c r="O132" i="10" s="1"/>
  <c r="N62" i="10"/>
  <c r="O62" i="10" s="1"/>
  <c r="N46" i="10"/>
  <c r="O46" i="10" s="1"/>
  <c r="N26" i="10"/>
  <c r="O26" i="10" s="1"/>
  <c r="N24" i="10"/>
  <c r="O24" i="10" s="1"/>
  <c r="N130" i="10"/>
  <c r="O130" i="10" s="1"/>
  <c r="N60" i="10"/>
  <c r="O60" i="10" s="1"/>
  <c r="N43" i="10"/>
  <c r="O43" i="10" s="1"/>
  <c r="N58" i="10"/>
  <c r="O58" i="10" s="1"/>
  <c r="N45" i="10"/>
  <c r="O45" i="10" s="1"/>
  <c r="N138" i="10"/>
  <c r="O138" i="10" s="1"/>
  <c r="N109" i="10"/>
  <c r="O109" i="10" s="1"/>
  <c r="N56" i="10"/>
  <c r="O56" i="10" s="1"/>
  <c r="N44" i="10"/>
  <c r="O44" i="10" s="1"/>
  <c r="N144" i="10"/>
  <c r="O144" i="10" s="1"/>
  <c r="N42" i="10"/>
  <c r="O42" i="10" s="1"/>
  <c r="F5" i="7"/>
  <c r="E5" i="7"/>
  <c r="N131" i="10"/>
  <c r="O131" i="10" s="1"/>
  <c r="N101" i="10"/>
  <c r="O101" i="10" s="1"/>
  <c r="N18" i="10"/>
  <c r="O18" i="10" s="1"/>
  <c r="N21" i="10"/>
  <c r="O21" i="10" s="1"/>
  <c r="N14" i="10"/>
  <c r="O14" i="10" s="1"/>
  <c r="E7" i="7"/>
  <c r="E8" i="7"/>
  <c r="D15" i="7" l="1"/>
  <c r="B15" i="7"/>
  <c r="E13" i="7"/>
  <c r="C15" i="7"/>
  <c r="C13" i="7"/>
  <c r="F11" i="7"/>
  <c r="F13" i="7" s="1"/>
  <c r="B10" i="7"/>
  <c r="F6" i="7"/>
  <c r="F10" i="7" s="1"/>
  <c r="E6" i="7"/>
  <c r="E10" i="7" s="1"/>
  <c r="F15" i="7" l="1"/>
  <c r="E15" i="7"/>
</calcChain>
</file>

<file path=xl/sharedStrings.xml><?xml version="1.0" encoding="utf-8"?>
<sst xmlns="http://schemas.openxmlformats.org/spreadsheetml/2006/main" count="13174" uniqueCount="5447">
  <si>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</si>
  <si>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</si>
  <si>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</si>
  <si>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</si>
  <si>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</si>
  <si>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</si>
  <si>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</si>
  <si>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</si>
  <si>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</si>
  <si>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</si>
  <si>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</si>
  <si>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</si>
  <si>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</si>
  <si>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</si>
  <si>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</si>
  <si>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</si>
  <si>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</si>
  <si>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</si>
  <si>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</si>
  <si>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</si>
  <si>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</si>
  <si>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</si>
  <si>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</si>
  <si>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</si>
  <si>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</si>
  <si>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</si>
  <si>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</si>
  <si>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</si>
  <si>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</si>
  <si>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</si>
  <si>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</si>
  <si>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</si>
  <si>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</si>
  <si>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</si>
  <si>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</si>
  <si>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</si>
  <si>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</si>
  <si>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</si>
  <si>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</si>
  <si>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</si>
  <si>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</si>
  <si>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</si>
  <si>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</si>
  <si>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</si>
  <si>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</si>
  <si>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</si>
  <si>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</si>
  <si>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</si>
  <si>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</si>
  <si>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</si>
  <si>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</si>
  <si>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</si>
  <si>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</si>
  <si>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</si>
  <si>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</si>
  <si>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</si>
  <si>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</si>
  <si>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</si>
  <si>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</si>
  <si>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</si>
  <si>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</si>
  <si>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</si>
  <si>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</si>
  <si>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</si>
  <si>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</si>
  <si>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</si>
  <si>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</si>
  <si>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</si>
  <si>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</si>
  <si>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</si>
  <si>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</si>
  <si>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</si>
  <si>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</si>
  <si>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</si>
  <si>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</si>
  <si>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</si>
  <si>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</si>
  <si>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</si>
  <si>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</si>
  <si>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</si>
  <si>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</si>
  <si>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</si>
  <si>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</si>
  <si>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</si>
  <si>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</si>
  <si>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</si>
  <si>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</si>
  <si>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</si>
  <si>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</si>
  <si>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</si>
  <si>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</si>
  <si>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</si>
  <si>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</si>
  <si>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</si>
  <si>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</si>
  <si>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</si>
  <si>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</si>
  <si>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</si>
  <si>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</si>
  <si>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</si>
  <si>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</si>
  <si>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</si>
  <si>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</si>
  <si>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</si>
  <si>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</si>
  <si>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</si>
  <si>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</si>
  <si>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</si>
  <si>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</si>
  <si>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</si>
  <si>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</si>
  <si>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</si>
  <si>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</si>
  <si>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</si>
  <si>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</si>
  <si>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</si>
  <si>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</si>
  <si>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</si>
  <si>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</si>
  <si>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</si>
  <si>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</si>
  <si>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</si>
  <si>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</si>
  <si>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</si>
  <si>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</si>
  <si>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</si>
  <si>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</si>
  <si>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</si>
  <si>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</si>
  <si>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</si>
  <si>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</si>
  <si>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</si>
  <si>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</si>
  <si>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</si>
  <si>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</si>
  <si>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</si>
  <si>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</si>
  <si>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</si>
  <si>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</si>
  <si>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</si>
  <si>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</si>
  <si>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</si>
  <si>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</si>
  <si>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</si>
  <si>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</si>
  <si>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</si>
  <si>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</si>
  <si>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</si>
  <si>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</si>
  <si>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</si>
  <si>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</si>
  <si>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</si>
  <si>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</si>
  <si>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</si>
  <si>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</si>
  <si>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</si>
  <si>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</si>
  <si>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</si>
  <si>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</si>
  <si>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</si>
  <si>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</si>
  <si>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</si>
  <si>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</si>
  <si>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</si>
  <si>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</si>
  <si>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</si>
  <si>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</si>
  <si>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</si>
  <si>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</si>
  <si>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</si>
  <si>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</si>
  <si>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</si>
  <si>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</si>
  <si>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</si>
  <si>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</si>
  <si>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</si>
  <si>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</si>
  <si>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</si>
  <si>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</si>
  <si>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</si>
  <si>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</si>
  <si>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</si>
  <si>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</si>
  <si>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</si>
  <si>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</si>
  <si>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</si>
  <si>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</si>
  <si>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</si>
  <si>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</si>
  <si>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</si>
  <si>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</si>
  <si>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</si>
  <si>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</si>
  <si>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</si>
  <si>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</si>
  <si>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</si>
  <si>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</si>
  <si>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</si>
  <si>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</si>
  <si>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</si>
  <si>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</si>
  <si>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</si>
  <si>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</si>
  <si>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</si>
  <si>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</si>
  <si>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</si>
  <si>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</si>
  <si>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</si>
  <si>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</si>
  <si>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</si>
  <si>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</si>
  <si>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</si>
  <si>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</si>
  <si>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</si>
  <si>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</si>
  <si>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</si>
  <si>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</si>
  <si>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</si>
  <si>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</si>
  <si>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</si>
  <si>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</si>
  <si>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</si>
  <si>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</si>
  <si>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</si>
  <si>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</si>
  <si>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</si>
  <si>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</si>
  <si>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</si>
  <si>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</si>
  <si>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</si>
  <si>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</si>
  <si>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</si>
  <si>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</si>
  <si>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</si>
  <si>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</si>
  <si>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</si>
  <si>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</si>
  <si>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</si>
  <si>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</si>
  <si>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</si>
  <si>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</si>
  <si>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</si>
  <si>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</si>
  <si>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</si>
  <si>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</si>
  <si>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</si>
  <si>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</si>
  <si>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</si>
  <si>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</si>
  <si>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</si>
  <si>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</si>
  <si>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</si>
  <si>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</si>
  <si>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</si>
  <si>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</si>
  <si>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</si>
  <si>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</si>
  <si>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</si>
  <si>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</si>
  <si>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</si>
  <si>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</si>
  <si>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</si>
  <si>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</si>
  <si>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</si>
  <si>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</si>
  <si>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</si>
  <si>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</si>
  <si>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</si>
  <si>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</si>
  <si>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</si>
  <si>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</si>
  <si>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</si>
  <si>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</si>
  <si>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</si>
  <si>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</si>
  <si>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</si>
  <si>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</si>
  <si>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</si>
  <si>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</si>
  <si>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</si>
  <si>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</si>
  <si>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</si>
  <si>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</si>
  <si>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</si>
  <si>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</si>
  <si>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</si>
  <si>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</si>
  <si>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</si>
  <si>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</si>
  <si>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</si>
  <si>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</si>
  <si>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</si>
  <si>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</si>
  <si>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</si>
  <si>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</si>
  <si>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</si>
  <si>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</si>
  <si>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</si>
  <si>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</si>
  <si>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</si>
  <si>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</si>
  <si>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</si>
  <si>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</si>
  <si>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</si>
  <si>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</si>
  <si>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</si>
  <si>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</si>
  <si>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</si>
  <si>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</si>
  <si>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</si>
  <si>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</si>
  <si>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</si>
  <si>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</si>
  <si>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</si>
  <si>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</si>
  <si>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</si>
  <si>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</si>
  <si>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</si>
  <si>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</si>
  <si>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</si>
  <si>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</si>
  <si>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</si>
  <si>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</si>
  <si>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</si>
  <si>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</si>
  <si>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</si>
  <si>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</si>
  <si>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</si>
  <si>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</si>
  <si>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</si>
  <si>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</si>
  <si>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</si>
  <si>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</si>
  <si>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</si>
  <si>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</si>
  <si>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</si>
  <si>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</si>
  <si>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</si>
  <si>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</si>
  <si>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</si>
  <si>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</si>
  <si>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</si>
  <si>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</si>
  <si>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</si>
  <si>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</si>
  <si>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</si>
  <si>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</si>
  <si>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</si>
  <si>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</si>
  <si>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</si>
  <si>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</si>
  <si>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</si>
  <si>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</si>
  <si>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</si>
  <si>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</si>
  <si>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</si>
  <si>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</si>
  <si>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</si>
  <si>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</si>
  <si>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</si>
  <si>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</si>
  <si>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</si>
  <si>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</si>
  <si>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</si>
  <si>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</si>
  <si>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</si>
  <si>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</si>
  <si>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</si>
  <si>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</si>
  <si>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</si>
  <si>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</si>
  <si>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</si>
  <si>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</si>
  <si>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</si>
  <si>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</si>
  <si>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</si>
  <si>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</si>
  <si>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</si>
  <si>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</si>
  <si>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</si>
  <si>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</si>
  <si>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</si>
  <si>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</si>
  <si>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</si>
  <si>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</si>
  <si>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</si>
  <si>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</si>
  <si>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</si>
  <si>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</si>
  <si>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</si>
  <si>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</si>
  <si>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</si>
  <si>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</si>
  <si>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</si>
  <si>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</si>
  <si>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</si>
  <si>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</si>
  <si>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</si>
  <si>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</si>
  <si>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</si>
  <si>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</si>
  <si>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</si>
  <si>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</si>
  <si>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</si>
  <si>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</si>
  <si>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</si>
  <si>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</si>
  <si>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</si>
  <si>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</si>
  <si>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</si>
  <si>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</si>
  <si>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</si>
  <si>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</si>
  <si>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</si>
  <si>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</si>
  <si>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</si>
  <si>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</si>
  <si>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</si>
  <si>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</si>
  <si>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</si>
  <si>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</si>
  <si>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</si>
  <si>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</si>
  <si>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</si>
  <si>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</si>
  <si>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</si>
  <si>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</si>
  <si>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</si>
  <si>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</si>
  <si>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</si>
  <si>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</si>
  <si>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</si>
  <si>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</si>
  <si>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</si>
  <si>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</si>
  <si>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</si>
  <si>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</si>
  <si>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</si>
  <si>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</si>
  <si>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</si>
  <si>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</si>
  <si>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</si>
  <si>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</si>
  <si>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</si>
  <si>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</si>
  <si>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</si>
  <si>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</si>
  <si>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</si>
  <si>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</si>
  <si>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</si>
  <si>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</si>
  <si>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</si>
  <si>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</si>
  <si>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</si>
  <si>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</si>
  <si>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</si>
  <si>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</si>
  <si>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</si>
  <si>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</si>
  <si>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</si>
  <si>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</si>
  <si>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</si>
  <si>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</si>
  <si>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</si>
  <si>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</si>
  <si>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</si>
  <si>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</si>
  <si>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</si>
  <si>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</si>
  <si>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</si>
  <si>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</si>
  <si>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</si>
  <si>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</si>
  <si>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</si>
  <si>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</si>
  <si>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</si>
  <si>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</si>
  <si>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</si>
  <si>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</si>
  <si>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</si>
  <si>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</si>
  <si>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</si>
  <si>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</si>
  <si>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</si>
  <si>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</si>
  <si>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</si>
  <si>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</si>
  <si>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</si>
  <si>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</si>
  <si>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</si>
  <si>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</si>
  <si>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</si>
  <si>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</si>
  <si>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</si>
  <si>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</si>
  <si>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</si>
  <si>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</si>
  <si>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</si>
  <si>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</si>
  <si>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</si>
  <si>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</si>
  <si>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</si>
  <si>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</si>
  <si>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</si>
  <si>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</si>
  <si>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</si>
  <si>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</si>
  <si>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</si>
  <si>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</si>
  <si>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</si>
  <si>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</si>
  <si>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</si>
  <si>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</si>
  <si>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</si>
  <si>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</si>
  <si>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</si>
  <si>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</si>
  <si>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</si>
  <si>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</si>
  <si>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</si>
  <si>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</si>
  <si>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</si>
  <si>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</si>
  <si>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</si>
  <si>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</si>
  <si>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</si>
  <si>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</si>
  <si>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</si>
  <si>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</si>
  <si>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</si>
  <si>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</si>
  <si>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</si>
  <si>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</si>
  <si>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</si>
  <si>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</si>
  <si>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</si>
  <si>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</si>
  <si>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</si>
  <si>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</si>
  <si>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</si>
  <si>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</si>
  <si>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</si>
  <si>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</si>
  <si>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</si>
  <si>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</si>
  <si>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</si>
  <si>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</si>
  <si>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</si>
  <si>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</si>
  <si>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</si>
  <si>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</si>
  <si>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</si>
  <si>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</si>
  <si>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</si>
  <si>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</si>
  <si>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</si>
  <si>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</si>
  <si>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</si>
  <si>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</si>
  <si>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</si>
  <si>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</si>
  <si>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</si>
  <si>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</si>
  <si>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</si>
  <si>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</si>
  <si>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</si>
  <si>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</si>
  <si>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</si>
  <si>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</si>
  <si>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</si>
  <si>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</si>
  <si>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</si>
  <si>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</si>
  <si>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</si>
  <si>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</si>
  <si>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</si>
  <si>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</si>
  <si>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</si>
  <si>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</si>
  <si>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</si>
  <si>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</si>
  <si>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</si>
  <si>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</si>
  <si>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</si>
  <si>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</si>
  <si>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</si>
  <si>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</si>
  <si>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</si>
  <si>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</si>
  <si>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</si>
  <si>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</si>
  <si>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</si>
  <si>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</si>
  <si>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</si>
  <si>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</si>
  <si>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</si>
  <si>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</si>
  <si>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</si>
  <si>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</si>
  <si>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</si>
  <si>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</si>
  <si>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</si>
  <si>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</si>
  <si>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</si>
  <si>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</si>
  <si>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</si>
  <si>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</si>
  <si>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</si>
  <si>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</si>
  <si>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</si>
  <si>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</si>
  <si>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</si>
  <si>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</si>
  <si>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</si>
  <si>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</si>
  <si>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</si>
  <si>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</si>
  <si>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</si>
  <si>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</si>
  <si>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</si>
  <si>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</si>
  <si>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</si>
  <si>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</si>
  <si>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</si>
  <si>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</si>
  <si>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</si>
  <si>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</si>
  <si>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</si>
  <si>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</si>
  <si>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</si>
  <si>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</si>
  <si>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</si>
  <si>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</si>
  <si>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</si>
  <si>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</si>
  <si>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</si>
  <si>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</si>
  <si>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</si>
  <si>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</si>
  <si>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</si>
  <si>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</si>
  <si>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</si>
  <si>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</si>
  <si>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</si>
  <si>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</si>
  <si>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</si>
  <si>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</si>
  <si>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</si>
  <si>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</si>
  <si>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</si>
  <si>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</si>
  <si>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</si>
  <si>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</si>
  <si>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</si>
  <si>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</si>
  <si>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</si>
  <si>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</si>
  <si>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</si>
  <si>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</si>
  <si>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</si>
  <si>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</si>
  <si>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</si>
  <si>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</si>
  <si>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</si>
  <si>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</si>
  <si>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</si>
  <si>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</si>
  <si>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</si>
  <si>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</si>
  <si>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</si>
  <si>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</si>
  <si>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</si>
  <si>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</si>
  <si>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</si>
  <si>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</si>
  <si>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</si>
  <si>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</si>
  <si>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</si>
  <si>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</si>
  <si>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</si>
  <si>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</si>
  <si>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</si>
  <si>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</si>
  <si>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</si>
  <si>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</si>
  <si>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</si>
  <si>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</si>
  <si>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</si>
  <si>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</si>
  <si>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</si>
  <si>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</si>
  <si>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</si>
  <si>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</si>
  <si>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</si>
  <si>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</si>
  <si>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</si>
  <si>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</si>
  <si>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</si>
  <si>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</si>
  <si>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</si>
  <si>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</si>
  <si>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</si>
  <si>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</si>
  <si>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</si>
  <si>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</si>
  <si>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</si>
  <si>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</si>
  <si>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</si>
  <si>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</si>
  <si>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</si>
  <si>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</si>
  <si>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</si>
  <si>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</si>
  <si>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</si>
  <si>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</si>
  <si>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</si>
  <si>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</si>
  <si>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</si>
  <si>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</si>
  <si>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</si>
  <si>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</si>
  <si>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</si>
  <si>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</si>
  <si>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</si>
  <si>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</si>
  <si>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</si>
  <si>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</si>
  <si>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</si>
  <si>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</si>
  <si>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</si>
  <si>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</si>
  <si>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</si>
  <si>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</si>
  <si>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</si>
  <si>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</si>
  <si>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</si>
  <si>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</si>
  <si>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</si>
  <si>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</si>
  <si>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</si>
  <si>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</si>
  <si>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</si>
  <si>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</si>
  <si>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</si>
  <si>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</si>
  <si>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</si>
  <si>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</si>
  <si>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</si>
  <si>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</si>
  <si>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</si>
  <si>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</si>
  <si>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</si>
  <si>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</si>
  <si>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</si>
  <si>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</si>
  <si>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</si>
  <si>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</si>
  <si>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</si>
  <si>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</si>
  <si>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</si>
  <si>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</si>
  <si>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</si>
  <si>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</si>
  <si>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</si>
  <si>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</si>
  <si>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</si>
  <si>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</si>
  <si>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</si>
  <si>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</si>
  <si>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</si>
  <si>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</si>
  <si>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</si>
  <si>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</si>
  <si>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</si>
  <si>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</si>
  <si>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</si>
  <si>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</si>
  <si>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</si>
  <si>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</si>
  <si>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</si>
  <si>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</si>
  <si>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</si>
  <si>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</si>
  <si>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</si>
  <si>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</si>
  <si>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</si>
  <si>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</si>
  <si>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</si>
  <si>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</si>
  <si>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</si>
  <si>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</si>
  <si>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</si>
  <si>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</si>
  <si>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</si>
  <si>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</si>
  <si>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</si>
  <si>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</si>
  <si>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</si>
  <si>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</si>
  <si>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</si>
  <si>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</si>
  <si>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</si>
  <si>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</si>
  <si>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</si>
  <si>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</si>
  <si>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</si>
  <si>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</si>
  <si>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</si>
  <si>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</si>
  <si>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</si>
  <si>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</si>
  <si>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</si>
  <si>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</si>
  <si>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</si>
  <si>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</si>
  <si>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</si>
  <si>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</si>
  <si>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</si>
  <si>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</si>
  <si>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</si>
  <si>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</si>
  <si>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</si>
  <si>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</si>
  <si>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</si>
  <si>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</si>
  <si>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</si>
  <si>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</si>
  <si>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</si>
  <si>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</si>
  <si>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</si>
  <si>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</si>
  <si>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</si>
  <si>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</si>
  <si>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</si>
  <si>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</si>
  <si>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</si>
  <si>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</si>
  <si>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</si>
  <si>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</si>
  <si>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</si>
  <si>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</si>
  <si>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</si>
  <si>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</si>
  <si>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</si>
  <si>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</si>
  <si>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</si>
  <si>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</si>
  <si>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</si>
  <si>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</si>
  <si>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</si>
  <si>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</si>
  <si>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</si>
  <si>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</si>
  <si>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</si>
  <si>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</si>
  <si>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</si>
  <si>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</si>
  <si>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</si>
  <si>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</si>
  <si>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</si>
  <si>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</si>
  <si>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</si>
  <si>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</si>
  <si>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</si>
  <si>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</si>
  <si>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</si>
  <si>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</si>
  <si>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</si>
  <si>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</si>
  <si>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</si>
  <si>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</si>
  <si>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</si>
  <si>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</si>
  <si>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</si>
  <si>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</si>
  <si>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</si>
  <si>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</si>
  <si>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</si>
  <si>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</si>
  <si>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</si>
  <si>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</si>
  <si>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</si>
  <si>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</si>
  <si>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</si>
  <si>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</si>
  <si>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</si>
  <si>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</si>
  <si>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</si>
  <si>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</si>
  <si>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</si>
  <si>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</si>
  <si>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</si>
  <si>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</si>
  <si>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</si>
  <si>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</si>
  <si>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</si>
  <si>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</si>
  <si>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</si>
  <si>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</si>
  <si>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</si>
  <si>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</si>
  <si>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</si>
  <si>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</si>
  <si>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</si>
  <si>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</si>
  <si>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</si>
  <si>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</si>
  <si>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</si>
  <si>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</si>
  <si>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</si>
  <si>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</si>
  <si>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</si>
  <si>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</si>
  <si>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</si>
  <si>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</si>
  <si>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</si>
  <si>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</si>
  <si>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</si>
  <si>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</si>
  <si>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</si>
  <si>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</si>
  <si>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</si>
  <si>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</si>
  <si>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</si>
  <si>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</si>
  <si>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</si>
  <si>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</si>
  <si>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</si>
  <si>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</si>
  <si>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</si>
  <si>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</si>
  <si>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</si>
  <si>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</si>
  <si>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</si>
  <si>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</si>
  <si>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</si>
  <si>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</si>
  <si>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</si>
  <si>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</si>
  <si>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</si>
  <si>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</si>
  <si>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</si>
  <si>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</si>
  <si>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</si>
  <si>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</si>
  <si>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</si>
  <si>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</si>
  <si>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</si>
  <si>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</si>
  <si>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</si>
  <si>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</si>
  <si>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</si>
  <si>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</si>
  <si>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</si>
  <si>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</si>
  <si>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</si>
  <si>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</si>
  <si>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</si>
  <si>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</si>
  <si>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</si>
  <si>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</si>
  <si>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</si>
  <si>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</si>
  <si>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</si>
  <si>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</si>
  <si>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</si>
  <si>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</si>
  <si>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</si>
  <si>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</si>
  <si>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</si>
  <si>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</si>
  <si>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</si>
  <si>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</si>
  <si>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</si>
  <si>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</si>
  <si>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</si>
  <si>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</si>
  <si>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</si>
  <si>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</si>
  <si>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</si>
  <si>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</si>
  <si>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</si>
  <si>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</si>
  <si>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</si>
  <si>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</si>
  <si>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</si>
  <si>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</si>
  <si>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</si>
  <si>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</si>
  <si>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</si>
  <si>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</si>
  <si>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</si>
  <si>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</si>
  <si>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</si>
  <si>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</si>
  <si>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</si>
  <si>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</si>
  <si>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</si>
  <si>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</si>
  <si>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</si>
  <si>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</si>
  <si>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</si>
  <si>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</si>
  <si>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</si>
  <si>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</si>
  <si>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</si>
  <si>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</si>
  <si>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</si>
  <si>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</si>
  <si>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</si>
  <si>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</si>
  <si>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</si>
  <si>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</si>
  <si>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</si>
  <si>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</si>
  <si>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</si>
  <si>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</si>
  <si>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</si>
  <si>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</si>
  <si>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</si>
  <si>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</si>
  <si>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</si>
  <si>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</si>
  <si>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</si>
  <si>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</si>
  <si>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</si>
  <si>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</si>
  <si>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</si>
  <si>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</si>
  <si>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</si>
  <si>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</si>
  <si>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</si>
  <si>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</si>
  <si>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</si>
  <si>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</si>
  <si>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</si>
  <si>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</si>
  <si>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</si>
  <si>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</si>
  <si>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</si>
  <si>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</si>
  <si>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</si>
  <si>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</si>
  <si>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</si>
  <si>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</si>
  <si>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</si>
  <si>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</si>
  <si>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</si>
  <si>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</si>
  <si>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</si>
  <si>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</si>
  <si>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</si>
  <si>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</si>
  <si>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</si>
  <si>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</si>
  <si>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</si>
  <si>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</si>
  <si>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</si>
  <si>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</si>
  <si>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</si>
  <si>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</si>
  <si>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</si>
  <si>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</si>
  <si>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</si>
  <si>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</si>
  <si>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</si>
  <si>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</si>
  <si>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</si>
  <si>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</si>
  <si>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</si>
  <si>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</si>
  <si>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</si>
  <si>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</si>
  <si>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</si>
  <si>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</si>
  <si>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</si>
  <si>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</si>
  <si>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</si>
  <si>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</si>
  <si>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</si>
  <si>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</si>
  <si>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</si>
  <si>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</si>
  <si>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</si>
  <si>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</si>
  <si>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</si>
  <si>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</si>
  <si>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</si>
  <si>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</si>
  <si>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</si>
  <si>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</si>
  <si>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</si>
  <si>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</si>
  <si>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</si>
  <si>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</si>
  <si>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</si>
  <si>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</si>
  <si>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</si>
  <si>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</si>
  <si>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</si>
  <si>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</si>
  <si>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</si>
  <si>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</si>
  <si>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</si>
  <si>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</si>
  <si>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</si>
  <si>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</si>
  <si>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</si>
  <si>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</si>
  <si>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</si>
  <si>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</si>
  <si>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</si>
  <si>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</si>
  <si>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</si>
  <si>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</si>
  <si>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</si>
  <si>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</si>
  <si>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</si>
  <si>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</si>
  <si>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</si>
  <si>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</si>
  <si>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</si>
  <si>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</si>
  <si>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</si>
  <si>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</si>
  <si>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</si>
  <si>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</si>
  <si>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</si>
  <si>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</si>
  <si>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</si>
  <si>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</si>
  <si>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</si>
  <si>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</si>
  <si>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</si>
  <si>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</si>
  <si>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</si>
  <si>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</si>
  <si>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</si>
  <si>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</si>
  <si>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</si>
  <si>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</si>
  <si>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</si>
  <si>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</si>
  <si>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</si>
  <si>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</si>
  <si>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</si>
  <si>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</si>
  <si>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</si>
  <si>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</si>
  <si>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</si>
  <si>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</si>
  <si>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</si>
  <si>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</si>
  <si>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</si>
  <si>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</si>
  <si>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</si>
  <si>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</si>
  <si>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</si>
  <si>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</si>
  <si>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</si>
  <si>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</si>
  <si>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</si>
  <si>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</si>
  <si>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</si>
  <si>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</si>
  <si>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</si>
  <si>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</si>
  <si>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</si>
  <si>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</si>
  <si>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</si>
  <si>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</si>
  <si>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</si>
  <si>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</si>
  <si>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</si>
  <si>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</si>
  <si>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</si>
  <si>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</si>
  <si>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</si>
  <si>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</si>
  <si>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</si>
  <si>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</si>
  <si>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</si>
  <si>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</si>
  <si>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</si>
  <si>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</si>
  <si>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</si>
  <si>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</si>
  <si>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</si>
  <si>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</si>
  <si>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</si>
  <si>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</si>
  <si>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</si>
  <si>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</si>
  <si>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</si>
  <si>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</si>
  <si>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</si>
  <si>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</si>
  <si>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</si>
  <si>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</si>
  <si>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</si>
  <si>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</si>
  <si>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</si>
  <si>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</si>
  <si>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</si>
  <si>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</si>
  <si>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</si>
  <si>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</si>
  <si>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</si>
  <si>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</si>
  <si>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</si>
  <si>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</si>
  <si>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</si>
  <si>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</si>
  <si>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</si>
  <si>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</si>
  <si>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</si>
  <si>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</si>
  <si>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</si>
  <si>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</si>
  <si>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</si>
  <si>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</si>
  <si>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</si>
  <si>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</si>
  <si>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</si>
  <si>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</si>
  <si>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</si>
  <si>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</si>
  <si>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</si>
  <si>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</si>
  <si>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</si>
  <si>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</si>
  <si>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</si>
  <si>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</si>
  <si>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</si>
  <si>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</si>
  <si>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</si>
  <si>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</si>
  <si>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</si>
  <si>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</si>
  <si>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</si>
  <si>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</si>
  <si>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</si>
  <si>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</si>
  <si>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</si>
  <si>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</si>
  <si>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</si>
  <si>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</si>
  <si>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</si>
  <si>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</si>
  <si>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</si>
  <si>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</si>
  <si>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</si>
  <si>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</si>
  <si>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</si>
  <si>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</si>
  <si>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</si>
  <si>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</si>
  <si>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</si>
  <si>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</si>
  <si>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</si>
  <si>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</si>
  <si>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</si>
  <si>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</si>
  <si>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</si>
  <si>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</si>
  <si>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</si>
  <si>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</si>
  <si>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</si>
  <si>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</si>
  <si>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</si>
  <si>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</si>
  <si>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</si>
  <si>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</si>
  <si>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</si>
  <si>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</si>
  <si>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</si>
  <si>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</si>
  <si>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</si>
  <si>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</si>
  <si>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</si>
  <si>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</si>
  <si>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</si>
  <si>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</si>
  <si>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</si>
  <si>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</si>
  <si>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</si>
  <si>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</si>
  <si>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</si>
  <si>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</si>
  <si>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</si>
  <si>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</si>
  <si>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</si>
  <si>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</si>
  <si>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</si>
  <si>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</si>
  <si>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</si>
  <si>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</si>
  <si>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</si>
  <si>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</si>
  <si>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</si>
  <si>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</si>
  <si>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</si>
  <si>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</si>
  <si>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</si>
  <si>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</si>
  <si>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</si>
  <si>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</si>
  <si>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</si>
  <si>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</si>
  <si>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</si>
  <si>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</si>
  <si>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</si>
  <si>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</si>
  <si>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</si>
  <si>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</si>
  <si>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</si>
  <si>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</si>
  <si>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</si>
  <si>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</si>
  <si>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</si>
  <si>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</si>
  <si>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</si>
  <si>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</si>
  <si>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</si>
  <si>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</si>
  <si>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</si>
  <si>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</si>
  <si>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</si>
  <si>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</si>
  <si>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</si>
  <si>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</si>
  <si>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</si>
  <si>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</si>
  <si>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</si>
  <si>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</si>
  <si>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</si>
  <si>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</si>
  <si>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</si>
  <si>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</si>
  <si>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</si>
  <si>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</si>
  <si>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</si>
  <si>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</si>
  <si>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</si>
  <si>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</si>
  <si>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</si>
  <si>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</si>
  <si>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</si>
  <si>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</si>
  <si>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</si>
  <si>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</si>
  <si>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</si>
  <si>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</si>
  <si>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</si>
  <si>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</si>
  <si>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</si>
  <si>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</si>
  <si>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</si>
  <si>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</si>
  <si>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</si>
  <si>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</si>
  <si>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</si>
  <si>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</si>
  <si>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</si>
  <si>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</si>
  <si>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</si>
  <si>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</si>
  <si>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</si>
  <si>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</si>
  <si>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</si>
  <si>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</si>
  <si>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</si>
  <si>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</si>
  <si>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</si>
  <si>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</si>
  <si>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</si>
  <si>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</si>
  <si>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</si>
  <si>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</si>
  <si>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</si>
  <si>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</si>
  <si>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</si>
  <si>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</si>
  <si>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</si>
  <si>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</si>
  <si>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</si>
  <si>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</si>
  <si>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</si>
  <si>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</si>
  <si>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</si>
  <si>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</si>
  <si>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</si>
  <si>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</si>
  <si>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</si>
  <si>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</si>
  <si>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</si>
  <si>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</si>
  <si>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</si>
  <si>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</si>
  <si>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</si>
  <si>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</si>
  <si>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</si>
  <si>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</si>
  <si>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</si>
  <si>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</si>
  <si>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</si>
  <si>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</si>
  <si>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</si>
  <si>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</si>
  <si>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</si>
  <si>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</si>
  <si>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</si>
  <si>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</si>
  <si>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</si>
  <si>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</si>
  <si>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</si>
  <si>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</si>
  <si>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</si>
  <si>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</si>
  <si>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</si>
  <si>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</si>
  <si>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</si>
  <si>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</si>
  <si>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</si>
  <si>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</si>
  <si>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</si>
  <si>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</si>
  <si>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</si>
  <si>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</si>
  <si>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</si>
  <si>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</si>
  <si>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</si>
  <si>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</si>
  <si>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</si>
  <si>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</si>
  <si>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</si>
  <si>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</si>
  <si>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</si>
  <si>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</si>
  <si>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</si>
  <si>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</si>
  <si>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</si>
  <si>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</si>
  <si>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</si>
  <si>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</si>
  <si>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</si>
  <si>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</si>
  <si>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</si>
  <si>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</si>
  <si>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</si>
  <si>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</si>
  <si>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</si>
  <si>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</si>
  <si>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</si>
  <si>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</si>
  <si>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</si>
  <si>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</si>
  <si>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</si>
  <si>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</si>
  <si>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</si>
  <si>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</si>
  <si>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</si>
  <si>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</si>
  <si>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</si>
  <si>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</si>
  <si>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</si>
  <si>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</si>
  <si>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</si>
  <si>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</si>
  <si>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</si>
  <si>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</si>
  <si>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</si>
  <si>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</si>
  <si>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</si>
  <si>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</si>
  <si>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</si>
  <si>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</si>
  <si>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</si>
  <si>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</si>
  <si>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</si>
  <si>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</si>
  <si>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</si>
  <si>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</si>
  <si>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</si>
  <si>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</si>
  <si>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</si>
  <si>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</si>
  <si>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</si>
  <si>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</si>
  <si>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</si>
  <si>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</si>
  <si>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</si>
  <si>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</si>
  <si>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</si>
  <si>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</si>
  <si>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</si>
  <si>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</si>
  <si>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</si>
  <si>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</si>
  <si>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</si>
  <si>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</si>
  <si>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</si>
  <si>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</si>
  <si>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</si>
  <si>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</si>
  <si>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</si>
  <si>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</si>
  <si>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</si>
  <si>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</si>
  <si>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</si>
  <si>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</si>
  <si>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</si>
  <si>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</si>
  <si>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</si>
  <si>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</si>
  <si>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</si>
  <si>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</si>
  <si>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</si>
  <si>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</si>
  <si>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</si>
  <si>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</si>
  <si>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</si>
  <si>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</si>
  <si>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</si>
  <si>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</si>
  <si>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</si>
  <si>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</si>
  <si>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</si>
  <si>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</si>
  <si>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</si>
  <si>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</si>
  <si>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</si>
  <si>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</si>
  <si>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</si>
  <si>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</si>
  <si>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</si>
  <si>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</si>
  <si>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</si>
  <si>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</si>
  <si>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</si>
  <si>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</si>
  <si>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</si>
  <si>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</si>
  <si>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</si>
  <si>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</si>
  <si>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</si>
  <si>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</si>
  <si>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</si>
  <si>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</si>
  <si>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</si>
  <si>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</si>
  <si>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</si>
  <si>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</si>
  <si>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</si>
  <si>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</si>
  <si>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</si>
  <si>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</si>
  <si>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</si>
  <si>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</si>
  <si>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</si>
  <si>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</si>
  <si>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</si>
  <si>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</si>
  <si>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</si>
  <si>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</si>
  <si>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</si>
  <si>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</si>
  <si>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</si>
  <si>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</si>
  <si>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</si>
  <si>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</si>
  <si>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</si>
  <si>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</si>
  <si>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</si>
  <si>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</si>
  <si>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</si>
  <si>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</si>
  <si>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</si>
  <si>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</si>
  <si>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</si>
  <si>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</si>
  <si>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</si>
  <si>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</si>
  <si>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</si>
  <si>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</si>
  <si>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</si>
  <si>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</si>
  <si>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</si>
  <si>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</si>
  <si>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</si>
  <si>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</si>
  <si>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</si>
  <si>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</si>
  <si>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</si>
  <si>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</si>
  <si>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</si>
  <si>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</si>
  <si>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</si>
  <si>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</si>
  <si>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</si>
  <si>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</si>
  <si>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</si>
  <si>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</si>
  <si>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</si>
  <si>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</si>
  <si>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</si>
  <si>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</si>
  <si>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</si>
  <si>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</si>
  <si>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</si>
  <si>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</si>
  <si>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</si>
  <si>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</si>
  <si>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</si>
  <si>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</si>
  <si>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</si>
  <si>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</si>
  <si>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</si>
  <si>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</si>
  <si>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</si>
  <si>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</si>
  <si>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</si>
  <si>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</si>
  <si>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</si>
  <si>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</si>
  <si>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</si>
  <si>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</si>
  <si>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</si>
  <si>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</si>
  <si>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</si>
  <si>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</si>
  <si>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</si>
  <si>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</si>
  <si>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</si>
  <si>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</si>
  <si>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</si>
  <si>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</si>
  <si>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</si>
  <si>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</si>
  <si>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</si>
  <si>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</si>
  <si>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</si>
  <si>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</si>
  <si>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</si>
  <si>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</si>
  <si>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</si>
  <si>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</si>
  <si>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</si>
  <si>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</si>
  <si>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</si>
  <si>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</si>
  <si>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</si>
  <si>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</si>
  <si>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</si>
  <si>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</si>
  <si>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</si>
  <si>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</si>
  <si>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</si>
  <si>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</si>
  <si>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</si>
  <si>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</si>
  <si>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</si>
  <si>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</si>
  <si>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</si>
  <si>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</si>
  <si>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</si>
  <si>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</si>
  <si>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</si>
  <si>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</si>
  <si>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</si>
  <si>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</si>
  <si>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</si>
  <si>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</si>
  <si>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</si>
  <si>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</si>
  <si>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</si>
  <si>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</si>
  <si>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</si>
  <si>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</si>
  <si>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</si>
  <si>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</si>
  <si>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</si>
  <si>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</si>
  <si>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</si>
  <si>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</si>
  <si>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</si>
  <si>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</si>
  <si>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</si>
  <si>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</si>
  <si>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</si>
  <si>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</si>
  <si>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</si>
  <si>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</si>
  <si>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</si>
  <si>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</si>
  <si>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</si>
  <si>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</si>
  <si>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</si>
  <si>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</si>
  <si>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</si>
  <si>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</si>
  <si>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</si>
  <si>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</si>
  <si>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</si>
  <si>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</si>
  <si>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</si>
  <si>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</si>
  <si>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</si>
  <si>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</si>
  <si>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</si>
  <si>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</si>
  <si>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</si>
  <si>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</si>
  <si>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</si>
  <si>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</si>
  <si>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</si>
  <si>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</si>
  <si>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</si>
  <si>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</si>
  <si>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</si>
  <si>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</si>
  <si>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</si>
  <si>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</si>
  <si>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</si>
  <si>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</si>
  <si>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</si>
  <si>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</si>
  <si>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</si>
  <si>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</si>
  <si>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</si>
  <si>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</si>
  <si>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</si>
  <si>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</si>
  <si>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</si>
  <si>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</si>
  <si>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</si>
  <si>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</si>
  <si>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</si>
  <si>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</si>
  <si>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</si>
  <si>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</si>
  <si>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</si>
  <si>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</si>
  <si>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</si>
  <si>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</si>
  <si>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</si>
  <si>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</si>
  <si>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</si>
  <si>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</si>
  <si>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</si>
  <si>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</si>
  <si>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</si>
  <si>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</si>
  <si>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</si>
  <si>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</si>
  <si>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</si>
  <si>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</si>
  <si>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</si>
  <si>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</si>
  <si>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</si>
  <si>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</si>
  <si>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</si>
  <si>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</si>
  <si>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</si>
  <si>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</si>
  <si>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</si>
  <si>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</si>
  <si>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</si>
  <si>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</si>
  <si>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</si>
  <si>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</si>
  <si>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</si>
  <si>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</si>
  <si>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</si>
  <si>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</si>
  <si>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</si>
  <si>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</si>
  <si>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</si>
  <si>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</si>
  <si>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</si>
  <si>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</si>
  <si>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</si>
  <si>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</si>
  <si>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</si>
  <si>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</si>
  <si>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</si>
  <si>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</si>
  <si>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</si>
  <si>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</si>
  <si>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</si>
  <si>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</si>
  <si>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</si>
  <si>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</si>
  <si>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</si>
  <si>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</si>
  <si>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</si>
  <si>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</si>
  <si>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</si>
  <si>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</si>
  <si>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</si>
  <si>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</si>
  <si>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</si>
  <si>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</si>
  <si>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</si>
  <si>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</si>
  <si>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</si>
  <si>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</si>
  <si>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</si>
  <si>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</si>
  <si>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</si>
  <si>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</si>
  <si>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</si>
  <si>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</si>
  <si>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</si>
  <si>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</si>
  <si>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</si>
  <si>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</si>
  <si>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</si>
  <si>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</si>
  <si>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</si>
  <si>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</si>
  <si>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</si>
  <si>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</si>
  <si>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</si>
  <si>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</si>
  <si>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</si>
  <si>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</si>
  <si>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</si>
  <si>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</si>
  <si>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</si>
  <si>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</si>
  <si>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</si>
  <si>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</si>
  <si>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</si>
  <si>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</si>
  <si>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</si>
  <si>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</si>
  <si>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</si>
  <si>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</si>
  <si>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</si>
  <si>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</si>
  <si>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</si>
  <si>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</si>
  <si>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</si>
  <si>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</si>
  <si>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</si>
  <si>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</si>
  <si>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</si>
  <si>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</si>
  <si>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</si>
  <si>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</si>
  <si>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</si>
  <si>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</si>
  <si>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</si>
  <si>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</si>
  <si>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</si>
  <si>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</si>
  <si>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</si>
  <si>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</si>
  <si>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</si>
  <si>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</si>
  <si>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</si>
  <si>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</si>
  <si>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</si>
  <si>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</si>
  <si>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</si>
  <si>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</si>
  <si>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</si>
  <si>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</si>
  <si>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</si>
  <si>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</si>
  <si>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</si>
  <si>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</si>
  <si>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</si>
  <si>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</si>
  <si>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</si>
  <si>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</si>
  <si>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</si>
  <si>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</si>
  <si>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</si>
  <si>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</si>
  <si>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</si>
  <si>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</si>
  <si>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</si>
  <si>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</si>
  <si>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</si>
  <si>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</si>
  <si>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</si>
  <si>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</si>
  <si>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</si>
  <si>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</si>
  <si>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</si>
  <si>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</si>
  <si>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</si>
  <si>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</si>
  <si>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</si>
  <si>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</si>
  <si>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</si>
  <si>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</si>
  <si>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</si>
  <si>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</si>
  <si>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</si>
  <si>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</si>
  <si>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</si>
  <si>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</si>
  <si>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</si>
  <si>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</si>
  <si>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</si>
  <si>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</si>
  <si>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</si>
  <si>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</si>
  <si>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</si>
  <si>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</si>
  <si>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</si>
  <si>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</si>
  <si>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</si>
  <si>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</si>
  <si>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</si>
  <si>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</si>
  <si>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</si>
  <si>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</si>
  <si>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</si>
  <si>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</si>
  <si>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</si>
  <si>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</si>
  <si>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</si>
  <si>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</si>
  <si>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</si>
  <si>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</si>
  <si>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</si>
  <si>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</si>
  <si>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</si>
  <si>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</si>
  <si>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</si>
  <si>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</si>
  <si>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</si>
  <si>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</si>
  <si>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</si>
  <si>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</si>
  <si>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</si>
  <si>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</si>
  <si>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</si>
  <si>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</si>
  <si>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</si>
  <si>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</si>
  <si>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</si>
  <si>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</si>
  <si>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</si>
  <si>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</si>
  <si>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</si>
  <si>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</si>
  <si>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</si>
  <si>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</si>
  <si>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</si>
  <si>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</si>
  <si>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</si>
  <si>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</si>
  <si>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</si>
  <si>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</si>
  <si>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</si>
  <si>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</si>
  <si>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</si>
  <si>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</si>
  <si>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</si>
  <si>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</si>
  <si>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</si>
  <si>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</si>
  <si>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</si>
  <si>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</si>
  <si>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</si>
  <si>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</si>
  <si>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</si>
  <si>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</si>
  <si>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</si>
  <si>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</si>
  <si>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</si>
  <si>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</si>
  <si>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</si>
  <si>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</si>
  <si>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</si>
  <si>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</si>
  <si>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</si>
  <si>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</si>
  <si>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</si>
  <si>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</si>
  <si>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</si>
  <si>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</si>
  <si>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</si>
  <si>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</si>
  <si>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</si>
  <si>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</si>
  <si>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</si>
  <si>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</si>
  <si>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</si>
  <si>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</si>
  <si>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</si>
  <si>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</si>
  <si>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</si>
  <si>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</si>
  <si>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</si>
  <si>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</si>
  <si>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</si>
  <si>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</si>
  <si>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</si>
  <si>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</si>
  <si>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</si>
  <si>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</si>
  <si>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</si>
  <si>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</si>
  <si>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</si>
  <si>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</si>
  <si>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</si>
  <si>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</si>
  <si>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</si>
  <si>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</si>
  <si>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</si>
  <si>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</si>
  <si>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</si>
  <si>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</si>
  <si>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</si>
  <si>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</si>
  <si>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</si>
  <si>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</si>
  <si>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</si>
  <si>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</si>
  <si>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</si>
  <si>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</si>
  <si>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</si>
  <si>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</si>
  <si>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</si>
  <si>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</si>
  <si>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</si>
  <si>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</si>
  <si>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</si>
  <si>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</si>
  <si>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</si>
  <si>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</si>
  <si>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</si>
  <si>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</si>
  <si>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</si>
  <si>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</si>
  <si>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</si>
  <si>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</si>
  <si>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</si>
  <si>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</si>
  <si>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</si>
  <si>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</si>
  <si>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</si>
  <si>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</si>
  <si>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</si>
  <si>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</si>
  <si>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</si>
  <si>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</si>
  <si>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</si>
  <si>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</si>
  <si>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</si>
  <si>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</si>
  <si>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</si>
  <si>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</si>
  <si>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</si>
  <si>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</si>
  <si>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</si>
  <si>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</si>
  <si>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</si>
  <si>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</si>
  <si>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</si>
  <si>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</si>
  <si>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</si>
  <si>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</si>
  <si>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</si>
  <si>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</si>
  <si>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</si>
  <si>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</si>
  <si>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</si>
  <si>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</si>
  <si>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</si>
  <si>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</si>
  <si>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</si>
  <si>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</si>
  <si>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</si>
  <si>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</si>
  <si>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</si>
  <si>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</si>
  <si>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</si>
  <si>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</si>
  <si>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</si>
  <si>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</si>
  <si>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</si>
  <si>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</si>
  <si>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</si>
  <si>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</si>
  <si>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</si>
  <si>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</si>
  <si>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</si>
  <si>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</si>
  <si>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</si>
  <si>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</si>
  <si>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</si>
  <si>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</si>
  <si>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</si>
  <si>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</si>
  <si>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</si>
  <si>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</si>
  <si>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</si>
  <si>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</si>
  <si>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</si>
  <si>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</si>
  <si>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</si>
  <si>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</si>
  <si>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</si>
  <si>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</si>
  <si>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</si>
  <si>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</si>
  <si>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</si>
  <si>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</si>
  <si>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</si>
  <si>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</si>
  <si>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</si>
  <si>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</si>
  <si>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</si>
  <si>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</si>
  <si>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</si>
  <si>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</si>
  <si>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</si>
  <si>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</si>
  <si>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</si>
  <si>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</si>
  <si>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</si>
  <si>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</si>
  <si>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</si>
  <si>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</si>
  <si>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</si>
  <si>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</si>
  <si>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</si>
  <si>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</si>
  <si>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</si>
  <si>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</si>
  <si>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</si>
  <si>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</si>
  <si>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</si>
  <si>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</si>
  <si>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</si>
  <si>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</si>
  <si>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</si>
  <si>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</si>
  <si>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</si>
  <si>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</si>
  <si>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</si>
  <si>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</si>
  <si>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</si>
  <si>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</si>
  <si>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</si>
  <si>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</si>
  <si>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</si>
  <si>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</si>
  <si>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</si>
  <si>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</si>
  <si>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</si>
  <si>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</si>
  <si>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</si>
  <si>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</si>
  <si>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</si>
  <si>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</si>
  <si>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</si>
  <si>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</si>
  <si>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</si>
  <si>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</si>
  <si>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</si>
  <si>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</si>
  <si>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</si>
  <si>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</si>
  <si>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</si>
  <si>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</si>
  <si>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</si>
  <si>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</si>
  <si>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</si>
  <si>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</si>
  <si>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</si>
  <si>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</si>
  <si>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</si>
  <si>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</si>
  <si>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</si>
  <si>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</si>
  <si>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</si>
  <si>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</si>
  <si>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</si>
  <si>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</si>
  <si>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</si>
  <si>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</si>
  <si>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</si>
  <si>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</si>
  <si>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</si>
  <si>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</si>
  <si>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</si>
  <si>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</si>
  <si>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</si>
  <si>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</si>
  <si>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</si>
  <si>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</si>
  <si>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</si>
  <si>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</si>
  <si>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</si>
  <si>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</si>
  <si>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</si>
  <si>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</si>
  <si>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</si>
  <si>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</si>
  <si>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</si>
  <si>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</si>
  <si>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</si>
  <si>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</si>
  <si>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</si>
  <si>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</si>
  <si>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</si>
  <si>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</si>
  <si>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</si>
  <si>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</si>
  <si>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</si>
  <si>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</si>
  <si>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</si>
  <si>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</si>
  <si>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</si>
  <si>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</si>
  <si>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</si>
  <si>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</si>
  <si>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</si>
  <si>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</si>
  <si>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</si>
  <si>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</si>
  <si>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</si>
  <si>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</si>
  <si>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</si>
  <si>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</si>
  <si>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</si>
  <si>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</si>
  <si>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</si>
  <si>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</si>
  <si>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</si>
  <si>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</si>
  <si>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</si>
  <si>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</si>
  <si>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</si>
  <si>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</si>
  <si>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</si>
  <si>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</si>
  <si>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</si>
  <si>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</si>
  <si>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</si>
  <si>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</si>
  <si>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</si>
  <si>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</si>
  <si>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</si>
  <si>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</si>
  <si>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</si>
  <si>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</si>
  <si>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</si>
  <si>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</si>
  <si>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</si>
  <si>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</si>
  <si>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</si>
  <si>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</si>
  <si>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</si>
  <si>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</si>
  <si>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</si>
  <si>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</si>
  <si>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</si>
  <si>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</si>
  <si>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</si>
  <si>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</si>
  <si>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</si>
  <si>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</si>
  <si>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</si>
  <si>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</si>
  <si>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</si>
  <si>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</si>
  <si>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</si>
  <si>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</si>
  <si>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</si>
  <si>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</si>
  <si>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</si>
  <si>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</si>
  <si>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</si>
  <si>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</si>
  <si>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</si>
  <si>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</si>
  <si>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</si>
  <si>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</si>
  <si>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</si>
  <si>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</si>
  <si>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</si>
  <si>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</si>
  <si>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</si>
  <si>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</si>
  <si>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</si>
  <si>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</si>
  <si>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</si>
  <si>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</si>
  <si>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</si>
  <si>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</si>
  <si>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</si>
  <si>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</si>
  <si>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</si>
  <si>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</si>
  <si>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</si>
  <si>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</si>
  <si>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</si>
  <si>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</si>
  <si>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</si>
  <si>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</si>
  <si>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</si>
  <si>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</si>
  <si>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</si>
  <si>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</si>
  <si>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</si>
  <si>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</si>
  <si>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</si>
  <si>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</si>
  <si>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</si>
  <si>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</si>
  <si>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</si>
  <si>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</si>
  <si>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</si>
  <si>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</si>
  <si>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</si>
  <si>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</si>
  <si>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</si>
  <si>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</si>
  <si>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</si>
  <si>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</si>
  <si>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</si>
  <si>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</si>
  <si>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</si>
  <si>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</si>
  <si>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</si>
  <si>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</si>
  <si>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</si>
  <si>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</si>
  <si>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</si>
  <si>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</si>
  <si>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</si>
  <si>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</si>
  <si>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</si>
  <si>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</si>
  <si>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</si>
  <si>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</si>
  <si>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</si>
  <si>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</si>
  <si>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</si>
  <si>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</si>
  <si>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</si>
  <si>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</si>
  <si>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</si>
  <si>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</si>
  <si>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</si>
  <si>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</si>
  <si>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</si>
  <si>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</si>
  <si>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</si>
  <si>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</si>
  <si>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</si>
  <si>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</si>
  <si>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</si>
  <si>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</si>
  <si>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</si>
  <si>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</si>
  <si>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</si>
  <si>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</si>
  <si>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</si>
  <si>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</si>
  <si>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</si>
  <si>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</si>
  <si>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</si>
  <si>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</si>
  <si>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</si>
  <si>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</si>
  <si>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</si>
  <si>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</si>
  <si>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</si>
  <si>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</si>
  <si>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</si>
  <si>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</si>
  <si>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</si>
  <si>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</si>
  <si>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</si>
  <si>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</si>
  <si>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</si>
  <si>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</si>
  <si>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</si>
  <si>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</si>
  <si>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</si>
  <si>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</si>
  <si>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</si>
  <si>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</si>
  <si>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</si>
  <si>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</si>
  <si>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</si>
  <si>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</si>
  <si>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</si>
  <si>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</si>
  <si>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</si>
  <si>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</si>
  <si>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</si>
  <si>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</si>
  <si>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</si>
  <si>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</si>
  <si>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</si>
  <si>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</si>
  <si>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</si>
  <si>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</si>
  <si>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</si>
  <si>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</si>
  <si>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</si>
  <si>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</si>
  <si>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</si>
  <si>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</si>
  <si>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</si>
  <si>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</si>
  <si>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</si>
  <si>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</si>
  <si>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</si>
  <si>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</si>
  <si>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</si>
  <si>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</si>
  <si>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</si>
  <si>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</si>
  <si>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</si>
  <si>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</si>
  <si>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</si>
  <si>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</si>
  <si>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</si>
  <si>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</si>
  <si>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</si>
  <si>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</si>
  <si>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</si>
  <si>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</si>
  <si>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</si>
  <si>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</si>
  <si>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</si>
  <si>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</si>
  <si>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</si>
  <si>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</si>
  <si>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</si>
  <si>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</si>
  <si>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</si>
  <si>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</si>
  <si>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</si>
  <si>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</si>
  <si>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</si>
  <si>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</si>
  <si>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</si>
  <si>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</si>
  <si>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</si>
  <si>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</si>
  <si>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</si>
  <si>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</si>
  <si>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</si>
  <si>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</si>
  <si>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</si>
  <si>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</si>
  <si>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</si>
  <si>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</si>
  <si>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</si>
  <si>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</si>
  <si>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</si>
  <si>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</si>
  <si>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</si>
  <si>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</si>
  <si>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</si>
  <si>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</si>
  <si>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</si>
  <si>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</si>
  <si>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</si>
  <si>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</si>
  <si>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</si>
  <si>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</si>
  <si>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</si>
  <si>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</si>
  <si>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</si>
  <si>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</si>
  <si>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</si>
  <si>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</si>
  <si>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</si>
  <si>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</si>
  <si>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</si>
  <si>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</si>
  <si>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</si>
  <si>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</si>
  <si>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</si>
  <si>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</si>
  <si>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</si>
  <si>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</si>
  <si>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</si>
  <si>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</si>
  <si>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</si>
  <si>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</si>
  <si>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</si>
  <si>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</si>
  <si>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</si>
  <si>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</si>
  <si>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</si>
  <si>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</si>
  <si>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</si>
  <si>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</si>
  <si>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</si>
  <si>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</si>
  <si>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</si>
  <si>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</si>
  <si>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</si>
  <si>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</si>
  <si>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</si>
  <si>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</si>
  <si>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</si>
  <si>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</si>
  <si>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</si>
  <si>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</si>
  <si>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</si>
  <si>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</si>
  <si>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</si>
  <si>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</si>
  <si>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</si>
  <si>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</si>
  <si>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</si>
  <si>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</si>
  <si>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</si>
  <si>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</si>
  <si>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</si>
  <si>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</si>
  <si>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</si>
  <si>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</si>
  <si>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</si>
  <si>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</si>
  <si>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</si>
  <si>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</si>
  <si>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</si>
  <si>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</si>
  <si>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</si>
  <si>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</si>
  <si>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</si>
  <si>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</si>
  <si>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</si>
  <si>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</si>
  <si>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</si>
  <si>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</si>
  <si>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</si>
  <si>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</si>
  <si>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</si>
  <si>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</si>
  <si>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</si>
  <si>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</si>
  <si>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</si>
  <si>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</si>
  <si>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</si>
  <si>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</si>
  <si>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</si>
  <si>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</si>
  <si>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</si>
  <si>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</si>
  <si>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</si>
  <si>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</si>
  <si>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</si>
  <si>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</si>
  <si>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</si>
  <si>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</si>
  <si>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</si>
  <si>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</si>
  <si>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</si>
  <si>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</si>
  <si>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</si>
  <si>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</si>
  <si>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</si>
  <si>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</si>
  <si>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</si>
  <si>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</si>
  <si>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</si>
  <si>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</si>
  <si>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</si>
  <si>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</si>
  <si>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</si>
  <si>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</si>
  <si>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</si>
  <si>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</si>
  <si>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</si>
  <si>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</si>
  <si>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</si>
  <si>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</si>
  <si>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</si>
  <si>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</si>
  <si>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</si>
  <si>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</si>
  <si>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</si>
  <si>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</si>
  <si>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</si>
  <si>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</si>
  <si>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</si>
  <si>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</si>
  <si>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</si>
  <si>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</si>
  <si>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</si>
  <si>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</si>
  <si>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</si>
  <si>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</si>
  <si>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</si>
  <si>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</si>
  <si>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</si>
  <si>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</si>
  <si>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</si>
  <si>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</si>
  <si>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</si>
  <si>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</si>
  <si>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</si>
  <si>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</si>
  <si>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</si>
  <si>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</si>
  <si>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</si>
  <si>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</si>
  <si>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</si>
  <si>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</si>
  <si>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</si>
  <si>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</si>
  <si>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</si>
  <si>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</si>
  <si>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</si>
  <si>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</si>
  <si>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</si>
  <si>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</si>
  <si>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</si>
  <si>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</si>
  <si>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</si>
  <si>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</si>
  <si>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</si>
  <si>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</si>
  <si>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</si>
  <si>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</si>
  <si>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</si>
  <si>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</si>
  <si>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</si>
  <si>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</si>
  <si>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</si>
  <si>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</si>
  <si>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</si>
  <si>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</si>
  <si>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</si>
  <si>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</si>
  <si>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</si>
  <si>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</si>
  <si>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</si>
  <si>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</si>
  <si>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</si>
  <si>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</si>
  <si>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</si>
  <si>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</si>
  <si>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</si>
  <si>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</si>
  <si>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</si>
  <si>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</si>
  <si>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</si>
  <si>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</si>
  <si>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</si>
  <si>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</si>
  <si>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</si>
  <si>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</si>
  <si>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</si>
  <si>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</si>
  <si>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</si>
  <si>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</si>
  <si>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</si>
  <si>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</si>
  <si>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</si>
  <si>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</si>
  <si>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</si>
  <si>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</si>
  <si>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</si>
  <si>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</si>
  <si>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</si>
  <si>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</si>
  <si>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</si>
  <si>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</si>
  <si>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</si>
  <si>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</si>
  <si>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</si>
  <si>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</si>
  <si>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</si>
  <si>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</si>
  <si>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</si>
  <si>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</si>
  <si>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</si>
  <si>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</si>
  <si>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</si>
  <si>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</si>
  <si>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</si>
  <si>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</si>
  <si>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</si>
  <si>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</si>
  <si>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</si>
  <si>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</si>
  <si>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</si>
  <si>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</si>
  <si>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</si>
  <si>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</si>
  <si>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</si>
  <si>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</si>
  <si>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</si>
  <si>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</si>
  <si>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</si>
  <si>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</si>
  <si>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</si>
  <si>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</si>
  <si>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</si>
  <si>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</si>
  <si>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</si>
  <si>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</si>
  <si>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</si>
  <si>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</si>
  <si>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</si>
  <si>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</si>
  <si>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</si>
  <si>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</si>
  <si>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</si>
  <si>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</si>
  <si>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</si>
  <si>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</si>
  <si>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</si>
  <si>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</si>
  <si>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</si>
  <si>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</si>
  <si>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</si>
  <si>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</si>
  <si>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</si>
  <si>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</si>
  <si>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</si>
  <si>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</si>
  <si>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</si>
  <si>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</si>
  <si>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</si>
  <si>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</si>
  <si>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</si>
  <si>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</si>
  <si>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</si>
  <si>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</si>
  <si>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</si>
  <si>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</si>
  <si>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</si>
  <si>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</si>
  <si>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</si>
  <si>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</si>
  <si>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</si>
  <si>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</si>
  <si>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</si>
  <si>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</si>
  <si>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</si>
  <si>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</si>
  <si>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</si>
  <si>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</si>
  <si>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</si>
  <si>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</si>
  <si>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</si>
  <si>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</si>
  <si>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</si>
  <si>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</si>
  <si>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</si>
  <si>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</si>
  <si>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</si>
  <si>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</si>
  <si>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</si>
  <si>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</si>
  <si>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</si>
  <si>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</si>
  <si>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</si>
  <si>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</si>
  <si>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</si>
  <si>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</si>
  <si>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</si>
  <si>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</si>
  <si>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</si>
  <si>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</si>
  <si>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</si>
  <si>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</si>
  <si>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</si>
  <si>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</si>
  <si>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</si>
  <si>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</si>
  <si>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</si>
  <si>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</si>
  <si>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</si>
  <si>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</si>
  <si>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</si>
  <si>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</si>
  <si>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</si>
  <si>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</si>
  <si>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</si>
  <si>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</si>
  <si>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</si>
  <si>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</si>
  <si>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</si>
  <si>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</si>
  <si>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</si>
  <si>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</si>
  <si>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</si>
  <si>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</si>
  <si>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</si>
  <si>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</si>
  <si>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</si>
  <si>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</si>
  <si>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</si>
  <si>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</si>
  <si>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</si>
  <si>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</si>
  <si>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</si>
  <si>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</si>
  <si>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</si>
  <si>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</si>
  <si>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</si>
  <si>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</si>
  <si>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</si>
  <si>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</si>
  <si>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</si>
  <si>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</si>
  <si>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</si>
  <si>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</si>
  <si>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</si>
  <si>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</si>
  <si>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</si>
  <si>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</si>
  <si>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</si>
  <si>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</si>
  <si>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</si>
  <si>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</si>
  <si>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</si>
  <si>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</si>
  <si>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</si>
  <si>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</si>
  <si>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</si>
  <si>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</si>
  <si>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</si>
  <si>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</si>
  <si>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</si>
  <si>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</si>
  <si>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</si>
  <si>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</si>
  <si>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</si>
  <si>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</si>
  <si>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</si>
  <si>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</si>
  <si>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</si>
  <si>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</si>
  <si>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</si>
  <si>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</si>
  <si>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</si>
  <si>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</si>
  <si>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</si>
  <si>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</si>
  <si>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</si>
  <si>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</si>
  <si>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</si>
  <si>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</si>
  <si>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</si>
  <si>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</si>
  <si>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</si>
  <si>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</si>
  <si>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</si>
  <si>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</si>
  <si>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</si>
  <si>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</si>
  <si>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</si>
  <si>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</si>
  <si>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</si>
  <si>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</si>
  <si>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</si>
  <si>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</si>
  <si>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</si>
  <si>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</si>
  <si>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</si>
  <si>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</si>
  <si>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</si>
  <si>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</si>
  <si>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</si>
  <si>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</si>
  <si>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</si>
  <si>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</si>
  <si>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</si>
  <si>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</si>
  <si>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</si>
  <si>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</si>
  <si>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</si>
  <si>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</si>
  <si>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</si>
  <si>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</si>
  <si>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</si>
  <si>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</si>
  <si>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</si>
  <si>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</si>
  <si>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</si>
  <si>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</si>
  <si>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</si>
  <si>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</si>
  <si>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</si>
  <si>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</si>
  <si>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</si>
  <si>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</si>
  <si>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</si>
  <si>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</si>
  <si>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</si>
  <si>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</si>
  <si>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</si>
  <si>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</si>
  <si>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</si>
  <si>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</si>
  <si>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</si>
  <si>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</si>
  <si>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</si>
  <si>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</si>
  <si>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</si>
  <si>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</si>
  <si>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</si>
  <si>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</si>
  <si>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</si>
  <si>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</si>
  <si>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</si>
  <si>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</si>
  <si>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</si>
  <si>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</si>
  <si>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</si>
  <si>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</si>
  <si>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</si>
  <si>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</si>
  <si>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</si>
  <si>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</si>
  <si>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</si>
  <si>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</si>
  <si>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</si>
  <si>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</si>
  <si>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</si>
  <si>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</si>
  <si>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</si>
  <si>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</si>
  <si>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</si>
  <si>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</si>
  <si>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</si>
  <si>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</si>
  <si>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</si>
  <si>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</si>
  <si>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</si>
  <si>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</si>
  <si>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</si>
  <si>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</si>
  <si>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</si>
  <si>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</si>
  <si>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</si>
  <si>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</si>
  <si>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</si>
  <si>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</si>
  <si>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</si>
  <si>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</si>
  <si>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</si>
  <si>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</si>
  <si>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</si>
  <si>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</si>
  <si>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</si>
  <si>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</si>
  <si>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</si>
  <si>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</si>
  <si>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</si>
  <si>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</si>
  <si>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</si>
  <si>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</si>
  <si>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</si>
  <si>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</si>
  <si>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</si>
  <si>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</si>
  <si>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</si>
  <si>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</si>
  <si>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</si>
  <si>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</si>
  <si>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</si>
  <si>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</si>
  <si>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</si>
  <si>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</si>
  <si>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</si>
  <si>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</si>
  <si>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</si>
  <si>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</si>
  <si>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</si>
  <si>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</si>
  <si>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</si>
  <si>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</si>
  <si>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</si>
  <si>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</si>
  <si>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</si>
  <si>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</si>
  <si>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</si>
  <si>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</si>
  <si>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</si>
  <si>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</si>
  <si>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</si>
  <si>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</si>
  <si>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</si>
  <si>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</si>
  <si>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</si>
  <si>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</si>
  <si>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</si>
  <si>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</si>
  <si>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</si>
  <si>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</si>
  <si>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</si>
  <si>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</si>
  <si>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</si>
  <si>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</si>
  <si>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</si>
  <si>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</si>
  <si>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</si>
  <si>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</si>
  <si>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</si>
  <si>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</si>
  <si>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</si>
  <si>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</si>
  <si>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</si>
  <si>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</si>
  <si>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</si>
  <si>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</si>
  <si>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</si>
  <si>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</si>
  <si>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</si>
  <si>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</si>
  <si>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</si>
  <si>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</si>
  <si>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</si>
  <si>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</si>
  <si>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</si>
  <si>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</si>
  <si>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</si>
  <si>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</si>
  <si>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</si>
  <si>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</si>
  <si>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</si>
  <si>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</si>
  <si>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</si>
  <si>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</si>
  <si>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</si>
  <si>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</si>
  <si>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</si>
  <si>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</si>
  <si>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</si>
  <si>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</si>
  <si>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</si>
  <si>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</si>
  <si>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</si>
  <si>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</si>
  <si>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</si>
  <si>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</si>
  <si>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</si>
  <si>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</si>
  <si>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</si>
  <si>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</si>
  <si>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</si>
  <si>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</si>
  <si>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</si>
  <si>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</si>
  <si>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</si>
  <si>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</si>
  <si>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</si>
  <si>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</si>
  <si>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</si>
  <si>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</si>
  <si>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</si>
  <si>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</si>
  <si>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</si>
  <si>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</si>
  <si>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</si>
  <si>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</si>
  <si>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</si>
  <si>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</si>
  <si>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</si>
  <si>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</si>
  <si>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</si>
  <si>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</si>
  <si>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</si>
  <si>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</si>
  <si>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</si>
  <si>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</si>
  <si>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</si>
  <si>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</si>
  <si>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</si>
  <si>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</si>
  <si>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</si>
  <si>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</si>
  <si>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</si>
  <si>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</si>
  <si>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</si>
  <si>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</si>
  <si>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</si>
  <si>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</si>
  <si>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</si>
  <si>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</si>
  <si>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</si>
  <si>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</si>
  <si>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</si>
  <si>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</si>
  <si>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</si>
  <si>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</si>
  <si>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</si>
  <si>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</si>
  <si>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</si>
  <si>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</si>
  <si>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</si>
  <si>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</si>
  <si>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</si>
  <si>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</si>
  <si>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</si>
  <si>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</si>
  <si>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</si>
  <si>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</si>
  <si>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</si>
  <si>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</si>
  <si>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</si>
  <si>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</si>
  <si>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</si>
  <si>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</si>
  <si>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</si>
  <si>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</si>
  <si>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</si>
  <si>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</si>
  <si>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</si>
  <si>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</si>
  <si>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</si>
  <si>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</si>
  <si>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</si>
  <si>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</si>
  <si>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</si>
  <si>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</si>
  <si>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</si>
  <si>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</si>
  <si>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</si>
  <si>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</si>
  <si>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</si>
  <si>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</si>
  <si>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</si>
  <si>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</si>
  <si>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</si>
  <si>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</si>
  <si>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</si>
  <si>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</si>
  <si>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</si>
  <si>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</si>
  <si>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</si>
  <si>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</si>
  <si>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</si>
  <si>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</si>
  <si>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</si>
  <si>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</si>
  <si>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</si>
  <si>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</si>
  <si>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</si>
  <si>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</si>
  <si>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</si>
  <si>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</si>
  <si>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</si>
  <si>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</si>
  <si>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</si>
  <si>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</si>
  <si>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</si>
  <si>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</si>
  <si>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</si>
  <si>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</si>
  <si>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</si>
  <si>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</si>
  <si>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</si>
  <si>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</si>
  <si>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</si>
  <si>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</si>
  <si>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</si>
  <si>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</si>
  <si>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</si>
  <si>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</si>
  <si>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</si>
  <si>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</si>
  <si>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</si>
  <si>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</si>
  <si>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</si>
  <si>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</si>
  <si>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</si>
  <si>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</si>
  <si>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</si>
  <si>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</si>
  <si>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</si>
  <si>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</si>
  <si>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</si>
  <si>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</si>
  <si>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</si>
  <si>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</si>
  <si>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</si>
  <si>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</si>
  <si>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</si>
  <si>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</si>
  <si>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</si>
  <si>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</si>
  <si>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</si>
  <si>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</si>
  <si>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</si>
  <si>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</si>
  <si>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</si>
  <si>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</si>
  <si>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</si>
  <si>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</si>
  <si>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</si>
  <si>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</si>
  <si>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</si>
  <si>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</si>
  <si>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</si>
  <si>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</si>
  <si>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</si>
  <si>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</si>
  <si>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</si>
  <si>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</si>
  <si>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</si>
  <si>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</si>
  <si>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</si>
  <si>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</si>
  <si>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</si>
  <si>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</si>
  <si>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</si>
  <si>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</si>
  <si>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</si>
  <si>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</si>
  <si>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</si>
  <si>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</si>
  <si>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</si>
  <si>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</si>
  <si>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</si>
  <si>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</si>
  <si>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</si>
  <si>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</si>
  <si>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</si>
  <si>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</si>
  <si>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</si>
  <si>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</si>
  <si>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</si>
  <si>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</si>
  <si>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</si>
  <si>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</si>
  <si>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</si>
  <si>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</si>
  <si>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</si>
  <si>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</si>
  <si>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</si>
  <si>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</si>
  <si>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</si>
  <si>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</si>
  <si>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</si>
  <si>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</si>
  <si>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</si>
  <si>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</si>
  <si>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</si>
  <si>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</si>
  <si>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</si>
  <si>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</si>
  <si>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</si>
  <si>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</si>
  <si>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</si>
  <si>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</si>
  <si>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</si>
  <si>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</si>
  <si>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</si>
  <si>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</si>
  <si>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</si>
  <si>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</si>
  <si>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</si>
  <si>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</si>
  <si>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</si>
  <si>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</si>
  <si>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</si>
  <si>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</si>
  <si>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</si>
  <si>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</si>
  <si>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</si>
  <si>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</si>
  <si>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</si>
  <si>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</si>
  <si>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</si>
  <si>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</si>
  <si>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</si>
  <si>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</si>
  <si>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</si>
  <si>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</si>
  <si>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</si>
  <si>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</si>
  <si>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</si>
  <si>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</si>
  <si>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</si>
  <si>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</si>
  <si>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</si>
  <si>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</si>
  <si>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</si>
  <si>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</si>
  <si>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</si>
  <si>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</si>
  <si>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</si>
  <si>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</si>
  <si>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</si>
  <si>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</si>
  <si>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</si>
  <si>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</si>
  <si>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</si>
  <si>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</si>
  <si>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</si>
  <si>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</si>
  <si>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</si>
  <si>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</si>
  <si>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</si>
  <si>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</si>
  <si>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</si>
  <si>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</si>
  <si>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</si>
  <si>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</si>
  <si>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</si>
  <si>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</si>
  <si>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</si>
  <si>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</si>
  <si>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</si>
  <si>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</si>
  <si>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</si>
  <si>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</si>
  <si>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</si>
  <si>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</si>
  <si>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</si>
  <si>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</si>
  <si>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</si>
  <si>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</si>
  <si>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</si>
  <si>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</si>
  <si>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</si>
  <si>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</si>
  <si>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</si>
  <si>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</si>
  <si>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</si>
  <si>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</si>
  <si>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</si>
  <si>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</si>
  <si>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</si>
  <si>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</si>
  <si>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</si>
  <si>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</si>
  <si>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</si>
  <si>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</si>
  <si>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</si>
  <si>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</si>
  <si>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</si>
  <si>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</si>
  <si>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</si>
  <si>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</si>
  <si>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</si>
  <si>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</si>
  <si>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</si>
  <si>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</si>
  <si>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</si>
  <si>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</si>
  <si>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</si>
  <si>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</si>
  <si>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</si>
  <si>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</si>
  <si>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</si>
  <si>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</si>
  <si>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</si>
  <si>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</si>
  <si>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</si>
  <si>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</si>
  <si>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</si>
  <si>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</si>
  <si>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</si>
  <si>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</si>
  <si>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</si>
  <si>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</si>
  <si>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</si>
  <si>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</si>
  <si>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</si>
  <si>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</si>
  <si>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</si>
  <si>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</si>
  <si>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</si>
  <si>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</si>
  <si>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</si>
  <si>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</si>
  <si>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</si>
  <si>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</si>
  <si>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</si>
  <si>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</si>
  <si>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</si>
  <si>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</si>
  <si>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</si>
  <si>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</si>
  <si>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</si>
  <si>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</si>
  <si>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</si>
  <si>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</si>
  <si>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</si>
  <si>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</si>
  <si>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</si>
  <si>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</si>
  <si>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</si>
  <si>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</si>
  <si>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</si>
  <si>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</si>
  <si>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</si>
  <si>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</si>
  <si>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</si>
  <si>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</si>
  <si>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</si>
  <si>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</si>
  <si>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</si>
  <si>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</si>
  <si>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</si>
  <si>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</si>
  <si>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</si>
  <si>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</si>
  <si>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</si>
  <si>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</si>
  <si>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</si>
  <si>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</si>
  <si>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</si>
  <si>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</si>
  <si>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</si>
  <si>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</si>
  <si>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</si>
  <si>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</si>
  <si>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</si>
  <si>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</si>
  <si>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</si>
  <si>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</si>
  <si>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</si>
  <si>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</si>
  <si>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</si>
  <si>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</si>
  <si>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</si>
  <si>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</si>
  <si>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</si>
  <si>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</si>
  <si>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</si>
  <si>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</si>
  <si>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</si>
  <si>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</si>
  <si>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</si>
  <si>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</si>
  <si>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</si>
  <si>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</si>
  <si>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</si>
  <si>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</si>
  <si>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</si>
  <si>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</si>
  <si>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</si>
  <si>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</si>
  <si>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</si>
  <si>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</si>
  <si>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</si>
  <si>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</si>
  <si>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</si>
  <si>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</si>
  <si>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</si>
  <si>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</si>
  <si>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</si>
  <si>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</si>
  <si>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</si>
  <si>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</si>
  <si>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</si>
  <si>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</si>
  <si>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</si>
  <si>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</si>
  <si>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</si>
  <si>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</si>
  <si>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</si>
  <si>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</si>
  <si>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</si>
  <si>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</si>
  <si>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</si>
  <si>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</si>
  <si>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</si>
  <si>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</si>
  <si>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</si>
  <si>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</si>
  <si>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</si>
  <si>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</si>
  <si>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</si>
  <si>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</si>
  <si>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</si>
  <si>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</si>
  <si>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</si>
  <si>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</si>
  <si>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</si>
  <si>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</si>
  <si>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</si>
  <si>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</si>
  <si>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</si>
  <si>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</si>
  <si>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</si>
  <si>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</si>
  <si>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</si>
  <si>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</si>
  <si>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</si>
  <si>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</si>
  <si>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</si>
  <si>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</si>
  <si>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</si>
  <si>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</si>
  <si>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</si>
  <si>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</si>
  <si>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</si>
  <si>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</si>
  <si>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</si>
  <si>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</si>
  <si>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</si>
  <si>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</si>
  <si>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</si>
  <si>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</si>
  <si>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</si>
  <si>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</si>
  <si>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</si>
  <si>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</si>
  <si>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</si>
  <si>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</si>
  <si>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</si>
  <si>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</si>
  <si>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</si>
  <si>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</si>
  <si>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</si>
  <si>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</si>
  <si>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</si>
  <si>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</si>
  <si>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</si>
  <si>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</si>
  <si>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</si>
  <si>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</si>
  <si>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</si>
  <si>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</si>
  <si>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</si>
  <si>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</si>
  <si>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</si>
  <si>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</si>
  <si>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</si>
  <si>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</si>
  <si>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</si>
  <si>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</si>
  <si>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</si>
  <si>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</si>
  <si>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</si>
  <si>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</si>
  <si>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</si>
  <si>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</si>
  <si>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</si>
  <si>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</si>
  <si>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</si>
  <si>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</si>
  <si>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</si>
  <si>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</si>
  <si>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</si>
  <si>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</si>
  <si>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</si>
  <si>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</si>
  <si>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</si>
  <si>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</si>
  <si>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</si>
  <si>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</si>
  <si>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</si>
  <si>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</si>
  <si>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</si>
  <si>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</si>
  <si>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</si>
  <si>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</si>
  <si>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</si>
  <si>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</si>
  <si>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</si>
  <si>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</si>
  <si>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</si>
  <si>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</si>
  <si>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</si>
  <si>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</si>
  <si>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</si>
  <si>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</si>
  <si>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</si>
  <si>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</si>
  <si>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</si>
  <si>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</si>
  <si>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</si>
  <si>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</si>
  <si>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</si>
  <si>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</si>
  <si>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</si>
  <si>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</si>
  <si>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</si>
  <si>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</si>
  <si>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</si>
  <si>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</si>
  <si>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</si>
  <si>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</si>
  <si>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</si>
  <si>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</si>
  <si>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</si>
  <si>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</si>
  <si>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</si>
  <si>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</si>
  <si>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</si>
  <si>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</si>
  <si>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</si>
  <si>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</si>
  <si>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</si>
  <si>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</si>
  <si>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</si>
  <si>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</si>
  <si>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</si>
  <si>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</si>
  <si>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</si>
  <si>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</si>
  <si>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</si>
  <si>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</si>
  <si>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</si>
  <si>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</si>
  <si>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</si>
  <si>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</si>
  <si>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</si>
  <si>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</si>
  <si>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</si>
  <si>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</si>
  <si>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</si>
  <si>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</si>
  <si>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</si>
  <si>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</si>
  <si>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</si>
  <si>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</si>
  <si>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</si>
  <si>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</si>
  <si>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</si>
  <si>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</si>
  <si>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</si>
  <si>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</si>
  <si>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</si>
  <si>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</si>
  <si>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</si>
  <si>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</si>
  <si>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</si>
  <si>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</si>
  <si>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</si>
  <si>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</si>
  <si>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</si>
  <si>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</si>
  <si>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</si>
  <si>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</si>
  <si>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</si>
  <si>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</si>
  <si>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</si>
  <si>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</si>
  <si>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</si>
  <si>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</si>
  <si>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</si>
  <si>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</si>
  <si>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</si>
  <si>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</si>
  <si>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</si>
  <si>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</si>
  <si>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</si>
  <si>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</si>
  <si>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</si>
  <si>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</si>
  <si>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</si>
  <si>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</si>
  <si>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</si>
  <si>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</si>
  <si>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</si>
  <si>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</si>
  <si>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</si>
  <si>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</si>
  <si>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</si>
  <si>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</si>
  <si>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</si>
  <si>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</si>
  <si>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</si>
  <si>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</si>
  <si>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</si>
  <si>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</si>
  <si>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</si>
  <si>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</si>
  <si>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</si>
  <si>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</si>
  <si>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</si>
  <si>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</si>
  <si>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</si>
  <si>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</si>
  <si>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</si>
  <si>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</si>
  <si>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</si>
  <si>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</si>
  <si>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</si>
  <si>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</si>
  <si>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</si>
  <si>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</si>
  <si>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</si>
  <si>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</si>
  <si>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</si>
  <si>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</si>
  <si>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</si>
  <si>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</si>
  <si>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</si>
  <si>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</si>
  <si>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</si>
  <si>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</si>
  <si>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</si>
  <si>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</si>
  <si>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</si>
  <si>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</si>
  <si>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</si>
  <si>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</si>
  <si>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</si>
  <si>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</si>
  <si>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</si>
  <si>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</si>
  <si>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</si>
  <si>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</si>
  <si>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</si>
  <si>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</si>
  <si>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</si>
  <si>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</si>
  <si>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</si>
  <si>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</si>
  <si>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</si>
  <si>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</si>
  <si>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</si>
  <si>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</si>
  <si>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</si>
  <si>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</si>
  <si>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</si>
  <si>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</si>
  <si>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</si>
  <si>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</si>
  <si>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</si>
  <si>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</si>
  <si>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</si>
  <si>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</si>
  <si>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</si>
  <si>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</si>
  <si>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</si>
  <si>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</si>
  <si>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</si>
  <si>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</si>
  <si>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</si>
  <si>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</si>
  <si>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</si>
  <si>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</si>
  <si>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</si>
  <si>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</si>
  <si>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</si>
  <si>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</si>
  <si>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</si>
  <si>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</si>
  <si>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</si>
  <si>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</si>
  <si>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</si>
  <si>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</si>
  <si>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</si>
  <si>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</si>
  <si>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</si>
  <si>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</si>
  <si>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</si>
  <si>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</si>
  <si>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</si>
  <si>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</si>
  <si>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</si>
  <si>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</si>
  <si>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</si>
  <si>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</si>
  <si>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</si>
  <si>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</si>
  <si>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</si>
  <si>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</si>
  <si>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</si>
  <si>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</si>
  <si>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</si>
  <si>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</si>
  <si>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</si>
  <si>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</si>
  <si>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</si>
  <si>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</si>
  <si>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</si>
  <si>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</si>
  <si>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</si>
  <si>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</si>
  <si>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</si>
  <si>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</si>
  <si>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</si>
  <si>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</si>
  <si>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</si>
  <si>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</si>
  <si>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</si>
  <si>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</si>
  <si>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</si>
  <si>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</si>
  <si>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</si>
  <si>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</si>
  <si>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</si>
  <si>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</si>
  <si>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</si>
  <si>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</si>
  <si>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</si>
  <si>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</si>
  <si>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</si>
  <si>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</si>
  <si>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</si>
  <si>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</si>
  <si>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</si>
  <si>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</si>
  <si>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</si>
  <si>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</si>
  <si>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</si>
  <si>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</si>
  <si>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</si>
  <si>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</si>
  <si>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</si>
  <si>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</si>
  <si>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</si>
  <si>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</si>
  <si>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</si>
  <si>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</si>
  <si>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</si>
  <si>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</si>
  <si>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</si>
  <si>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</si>
  <si>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</si>
  <si>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</si>
  <si>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</si>
  <si>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</si>
  <si>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</si>
  <si>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</si>
  <si>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</si>
  <si>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</si>
  <si>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</si>
  <si>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</si>
  <si>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</si>
  <si>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</si>
  <si>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</si>
  <si>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</si>
  <si>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</si>
  <si>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</si>
  <si>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</si>
  <si>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</si>
  <si>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</si>
  <si>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</si>
  <si>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</si>
  <si>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</si>
  <si>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</si>
  <si>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</si>
  <si>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</si>
  <si>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</si>
  <si>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</si>
  <si>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</si>
  <si>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</si>
  <si>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</si>
  <si>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</si>
  <si>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</si>
  <si>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</si>
  <si>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</si>
  <si>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</si>
  <si>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</si>
  <si>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</si>
  <si>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</si>
  <si>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</si>
  <si>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</si>
  <si>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</si>
  <si>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</si>
  <si>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</si>
  <si>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</si>
  <si>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</si>
  <si>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</si>
  <si>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</si>
  <si>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</si>
  <si>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</si>
  <si>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</si>
  <si>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</si>
  <si>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</si>
  <si>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</si>
  <si>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</si>
  <si>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</si>
  <si>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</si>
  <si>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</si>
  <si>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</si>
  <si>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</si>
  <si>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</si>
  <si>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</si>
  <si>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</si>
  <si>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</si>
  <si>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</si>
  <si>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</si>
  <si>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</si>
  <si>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</si>
  <si>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</si>
  <si>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</si>
  <si>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</si>
  <si>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</si>
  <si>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</si>
  <si>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</si>
  <si>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</si>
  <si>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</si>
  <si>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</si>
  <si>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</si>
  <si>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</si>
  <si>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</si>
  <si>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</si>
  <si>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</si>
  <si>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</si>
  <si>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</si>
  <si>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</si>
  <si>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</si>
  <si>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</si>
  <si>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</si>
  <si>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</si>
  <si>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</si>
  <si>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</si>
  <si>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</si>
  <si>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</si>
  <si>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</si>
  <si>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</si>
  <si>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</si>
  <si>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</si>
  <si>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</si>
  <si>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</si>
  <si>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</si>
  <si>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</si>
  <si>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</si>
  <si>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</si>
  <si>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</si>
  <si>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</si>
  <si>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</si>
  <si>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</si>
  <si>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</si>
  <si>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</si>
  <si>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</si>
  <si>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</si>
  <si>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</si>
  <si>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</si>
  <si>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</si>
  <si>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</si>
  <si>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</si>
  <si>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</si>
  <si>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</si>
  <si>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</si>
  <si>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</si>
  <si>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</si>
  <si>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</si>
  <si>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</si>
  <si>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</si>
  <si>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</si>
  <si>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</si>
  <si>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</si>
  <si>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</si>
  <si>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</si>
  <si>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</si>
  <si>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</si>
  <si>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</si>
  <si>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</si>
  <si>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</si>
  <si>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</si>
  <si>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</si>
  <si>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</si>
  <si>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</si>
  <si>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</si>
  <si>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</si>
  <si>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</si>
  <si>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</si>
  <si>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</si>
  <si>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</si>
  <si>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</si>
  <si>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</si>
  <si>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</si>
  <si>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</si>
  <si>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</si>
  <si>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</si>
  <si>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</si>
  <si>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</si>
  <si>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</si>
  <si>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</si>
  <si>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</si>
  <si>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</si>
  <si>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</si>
  <si>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</si>
  <si>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</si>
  <si>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</si>
  <si>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</si>
  <si>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</si>
  <si>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</si>
  <si>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</si>
  <si>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</si>
  <si>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</si>
  <si>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</si>
  <si>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</si>
  <si>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</si>
  <si>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</si>
  <si>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</si>
  <si>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</si>
  <si>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</si>
  <si>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</si>
  <si>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</si>
  <si>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</si>
  <si>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</si>
  <si>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</si>
  <si>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</si>
  <si>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</si>
  <si>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</si>
  <si>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</si>
  <si>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</si>
  <si>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</si>
  <si>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</si>
  <si>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</si>
  <si>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</si>
  <si>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</si>
  <si>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</si>
  <si>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</si>
  <si>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</si>
  <si>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</si>
  <si>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</si>
  <si>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</si>
  <si>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</si>
  <si>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</si>
  <si>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</si>
  <si>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</si>
  <si>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</si>
  <si>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</si>
  <si>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</si>
  <si>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</si>
  <si>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</si>
  <si>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</si>
  <si>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</si>
  <si>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</si>
  <si>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</si>
  <si>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</si>
  <si>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</si>
  <si>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</si>
  <si>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</si>
  <si>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</si>
  <si>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</si>
  <si>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</si>
  <si>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</si>
  <si>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</si>
  <si>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</si>
  <si>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</si>
  <si>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</si>
  <si>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</si>
  <si>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</si>
  <si>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</si>
  <si>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</si>
  <si>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</si>
  <si>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</si>
  <si>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</si>
  <si>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</si>
  <si>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</si>
  <si>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</si>
  <si>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</si>
  <si>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</si>
  <si>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</si>
  <si>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</si>
  <si>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</si>
  <si>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</si>
  <si>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</si>
  <si>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</si>
  <si>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</si>
  <si>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</si>
  <si>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</si>
  <si>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</si>
  <si>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</si>
  <si>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</si>
  <si>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</si>
  <si>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</si>
  <si>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</si>
  <si>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</si>
  <si>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</si>
  <si>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</si>
  <si>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</si>
  <si>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</si>
  <si>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</si>
  <si>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</si>
  <si>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</si>
  <si>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</si>
  <si>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</si>
  <si>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</si>
  <si>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</si>
  <si>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</si>
  <si>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</si>
  <si>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</si>
  <si>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</si>
  <si>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</si>
  <si>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</si>
  <si>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</si>
  <si>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</si>
  <si>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</si>
  <si>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</si>
  <si>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</si>
  <si>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</si>
  <si>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</si>
  <si>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</si>
  <si>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</si>
  <si>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</si>
  <si>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</si>
  <si>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</si>
  <si>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</si>
  <si>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</si>
  <si>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</si>
  <si>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</si>
  <si>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</si>
  <si>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</si>
  <si>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</si>
  <si>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</si>
  <si>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</si>
  <si>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</si>
  <si>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</si>
  <si>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</si>
  <si>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</si>
  <si>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</si>
  <si>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</si>
  <si>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</si>
  <si>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</si>
  <si>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</si>
  <si>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</si>
  <si>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</si>
  <si>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</si>
  <si>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</si>
  <si>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</si>
  <si>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</si>
  <si>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</si>
  <si>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</si>
  <si>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</si>
  <si>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</si>
  <si>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</si>
  <si>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</si>
  <si>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</si>
  <si>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</si>
  <si>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</si>
  <si>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</si>
  <si>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</si>
  <si>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</si>
  <si>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</si>
  <si>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</si>
  <si>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</si>
  <si>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</si>
  <si>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</si>
  <si>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</si>
  <si>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</si>
  <si>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</si>
  <si>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</si>
  <si>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</si>
  <si>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</si>
  <si>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</si>
  <si>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</si>
  <si>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</si>
  <si>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</si>
  <si>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</si>
  <si>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</si>
  <si>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</si>
  <si>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</si>
  <si>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</si>
  <si>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</si>
  <si>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</si>
  <si>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</si>
  <si>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</si>
  <si>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</si>
  <si>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</si>
  <si>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</si>
  <si>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</si>
  <si>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</si>
  <si>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</si>
  <si>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</si>
  <si>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</si>
  <si>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</si>
  <si>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</si>
  <si>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</si>
  <si>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</si>
  <si>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</si>
  <si>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</si>
  <si>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</si>
  <si>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</si>
  <si>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</si>
  <si>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</si>
  <si>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</si>
  <si>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</si>
  <si>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</si>
  <si>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</si>
  <si>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</si>
  <si>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</si>
  <si>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</si>
  <si>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</si>
  <si>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</si>
  <si>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</si>
  <si>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</si>
  <si>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</si>
  <si>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</si>
  <si>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</si>
  <si>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</si>
  <si>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</si>
  <si>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</si>
  <si>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</si>
  <si>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</si>
  <si>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</si>
  <si>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</si>
  <si>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</si>
  <si>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</si>
  <si>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</si>
  <si>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</si>
  <si>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</si>
  <si>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</si>
  <si>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</si>
  <si>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</si>
  <si>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</si>
  <si>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</si>
  <si>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</si>
  <si>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</si>
  <si>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</si>
  <si>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</si>
  <si>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</si>
  <si>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</si>
  <si>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</si>
  <si>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</si>
  <si>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</si>
  <si>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</si>
  <si>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</si>
  <si>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</si>
  <si>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</si>
  <si>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</si>
  <si>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</si>
  <si>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</si>
  <si>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</si>
  <si>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</si>
  <si>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</si>
  <si>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</si>
  <si>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</si>
  <si>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</si>
  <si>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</si>
  <si>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</si>
  <si>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</si>
  <si>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</si>
  <si>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</si>
  <si>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</si>
  <si>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</si>
  <si>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</si>
  <si>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</si>
  <si>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</si>
  <si>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</si>
  <si>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</si>
  <si>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</si>
  <si>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</si>
  <si>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</si>
  <si>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</si>
  <si>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</si>
  <si>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</si>
  <si>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</si>
  <si>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</si>
  <si>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</si>
  <si>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</si>
  <si>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</si>
  <si>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</si>
  <si>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</si>
  <si>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</si>
  <si>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</si>
  <si>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</si>
  <si>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</si>
  <si>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</si>
  <si>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</si>
  <si>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</si>
  <si>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</si>
  <si>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</si>
  <si>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</si>
  <si>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</si>
  <si>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</si>
  <si>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</si>
  <si>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</si>
  <si>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</si>
  <si>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</si>
  <si>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</si>
  <si>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</si>
  <si>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</si>
  <si>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</si>
  <si>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</si>
  <si>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</si>
  <si>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</si>
  <si>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</si>
  <si>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</si>
  <si>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</si>
  <si>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</si>
  <si>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</si>
  <si>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</si>
  <si>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</si>
  <si>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</si>
  <si>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</si>
  <si>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</si>
  <si>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</si>
  <si>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</si>
  <si>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</si>
  <si>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</si>
  <si>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</si>
  <si>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</si>
  <si>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</si>
  <si>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</si>
  <si>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</si>
  <si>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</si>
  <si>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</si>
  <si>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</si>
  <si>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</si>
  <si>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</si>
  <si>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</si>
  <si>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</si>
  <si>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</si>
  <si>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</si>
  <si>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</si>
  <si>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</si>
  <si>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</si>
  <si>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</si>
  <si>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</si>
  <si>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</si>
  <si>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</si>
  <si>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</si>
  <si>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</si>
  <si>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</si>
  <si>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</si>
  <si>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</si>
  <si>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</si>
  <si>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</si>
  <si>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</si>
  <si>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</si>
  <si>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</si>
  <si>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</si>
  <si>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</si>
  <si>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</si>
  <si>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</si>
  <si>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</si>
  <si>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</si>
  <si>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</si>
  <si>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</si>
  <si>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</si>
  <si>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</si>
  <si>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</si>
  <si>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</si>
  <si>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</si>
  <si>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</si>
  <si>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</si>
  <si>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</si>
  <si>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</si>
  <si>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</si>
  <si>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</si>
  <si>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</si>
  <si>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</si>
  <si>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</si>
  <si>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</si>
  <si>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</si>
  <si>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</si>
  <si>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</si>
  <si>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</si>
  <si>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</si>
  <si>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</si>
  <si>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</si>
  <si>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</si>
  <si>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</si>
  <si>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</si>
  <si>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</si>
  <si>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</si>
  <si>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</si>
  <si>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</si>
  <si>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</si>
  <si>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</si>
  <si>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</si>
  <si>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</si>
  <si>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</si>
  <si>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</si>
  <si>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</si>
  <si>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</si>
  <si>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</si>
  <si>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</si>
  <si>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</si>
  <si>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</si>
  <si>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</si>
  <si>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</si>
  <si>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</si>
  <si>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</si>
  <si>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</si>
  <si>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</si>
  <si>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</si>
  <si>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</si>
  <si>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</si>
  <si>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</si>
  <si>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</si>
  <si>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</si>
  <si>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</si>
  <si>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</si>
  <si>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</si>
  <si>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</si>
  <si>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</si>
  <si>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</si>
  <si>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</si>
  <si>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</si>
  <si>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</si>
  <si>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</si>
  <si>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</si>
  <si>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</si>
  <si>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</si>
  <si>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</si>
  <si>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</si>
  <si>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</si>
  <si>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</si>
  <si>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</si>
  <si>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</si>
  <si>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</si>
  <si>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</si>
  <si>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</si>
  <si>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</si>
  <si>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</si>
  <si>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</si>
  <si>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</si>
  <si>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</si>
  <si>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</si>
  <si>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</si>
  <si>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</si>
  <si>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</si>
  <si>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</si>
  <si>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</si>
  <si>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</si>
  <si>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</si>
  <si>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</si>
  <si>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</si>
  <si>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</si>
  <si>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</si>
  <si>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</si>
  <si>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</si>
  <si>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</si>
  <si>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</si>
  <si>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</si>
  <si>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</si>
  <si>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</si>
  <si>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</si>
  <si>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</si>
  <si>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</si>
  <si>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</si>
  <si>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</si>
  <si>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</si>
  <si>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</si>
  <si>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</si>
  <si>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</si>
  <si>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</si>
  <si>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</si>
  <si>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</si>
  <si>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</si>
  <si>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</si>
  <si>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</si>
  <si>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</si>
  <si>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</si>
  <si>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</si>
  <si>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</si>
  <si>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</si>
  <si>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</si>
  <si>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</si>
  <si>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</si>
  <si>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</si>
  <si>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</si>
  <si>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</si>
  <si>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</si>
  <si>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</si>
  <si>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</si>
  <si>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</si>
  <si>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</si>
  <si>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</si>
  <si>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</si>
  <si>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</si>
  <si>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</si>
  <si>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</si>
  <si>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</si>
  <si>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</si>
  <si>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</si>
  <si>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</si>
  <si>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</si>
  <si>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</si>
  <si>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</si>
  <si>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</si>
  <si>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</si>
  <si>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</si>
  <si>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</si>
  <si>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</si>
  <si>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</si>
  <si>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</si>
  <si>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</si>
  <si>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</si>
  <si>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</si>
  <si>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</si>
  <si>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</si>
  <si>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</si>
  <si>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</si>
  <si>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</si>
  <si>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</si>
  <si>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</si>
  <si>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</si>
  <si>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</si>
  <si>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</si>
  <si>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</si>
  <si>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</si>
  <si>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</si>
  <si>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</si>
  <si>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</si>
  <si>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</si>
  <si>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</si>
  <si>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</si>
  <si>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</si>
  <si>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</si>
  <si>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</si>
  <si>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</si>
  <si>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</si>
  <si>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</si>
  <si>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</si>
  <si>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</si>
  <si>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</si>
  <si>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</si>
  <si>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</si>
  <si>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</si>
  <si>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</si>
  <si>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</si>
  <si>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</si>
  <si>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</si>
  <si>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</si>
  <si>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</si>
  <si>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</si>
  <si>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</si>
  <si>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</si>
  <si>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</si>
  <si>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</si>
  <si>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</si>
  <si>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</si>
  <si>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</si>
  <si>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</si>
  <si>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</si>
  <si>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</si>
  <si>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</si>
  <si>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</si>
  <si>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</si>
  <si>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</si>
  <si>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</si>
  <si>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</si>
  <si>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</si>
  <si>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</si>
  <si>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</si>
  <si>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</si>
  <si>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</si>
  <si>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</si>
  <si>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</si>
  <si>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</si>
  <si>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</si>
  <si>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</si>
  <si>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</si>
  <si>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</si>
  <si>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</si>
  <si>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</si>
  <si>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</si>
  <si>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</si>
  <si>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</si>
  <si>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</si>
  <si>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</si>
  <si>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</si>
  <si>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</si>
  <si>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</si>
  <si>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</si>
  <si>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</si>
  <si>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</si>
  <si>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</si>
  <si>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</si>
  <si>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</si>
  <si>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</si>
  <si>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</si>
  <si>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</si>
  <si>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</si>
  <si>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</si>
  <si>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</si>
  <si>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</si>
  <si>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</si>
  <si>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</si>
  <si>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</si>
  <si>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</si>
  <si>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</si>
  <si>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</si>
  <si>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</si>
  <si>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</si>
  <si>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</si>
  <si>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</si>
  <si>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</si>
  <si>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</si>
  <si>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</si>
  <si>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</si>
  <si>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</si>
  <si>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</si>
  <si>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</si>
  <si>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</si>
  <si>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</si>
  <si>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</si>
  <si>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</si>
  <si>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</si>
  <si>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</si>
  <si>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</si>
  <si>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</si>
  <si>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</si>
  <si>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</si>
  <si>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</si>
  <si>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</si>
  <si>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</si>
  <si>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</si>
  <si>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</si>
  <si>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</si>
  <si>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</si>
  <si>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</si>
  <si>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</si>
  <si>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</si>
  <si>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</si>
  <si>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</si>
  <si>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</si>
  <si>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</si>
  <si>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</si>
  <si>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</si>
  <si>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</si>
  <si>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</si>
  <si>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</si>
  <si>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</si>
  <si>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</si>
  <si>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</si>
  <si>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</si>
  <si>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</si>
  <si>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</si>
  <si>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</si>
  <si>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</si>
  <si>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</si>
  <si>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</si>
  <si>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</si>
  <si>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</si>
  <si>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</si>
  <si>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</si>
  <si>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</si>
  <si>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</si>
  <si>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</si>
  <si>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</si>
  <si>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</si>
  <si>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</si>
  <si>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</si>
  <si>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</si>
  <si>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</si>
  <si>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</si>
  <si>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</si>
  <si>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</si>
  <si>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</si>
  <si>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</si>
  <si>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</si>
  <si>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</si>
  <si>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</si>
  <si>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</si>
  <si>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</si>
  <si>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</si>
  <si>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</si>
  <si>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</si>
  <si>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</si>
  <si>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</si>
  <si>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</si>
  <si>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</si>
  <si>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</si>
  <si>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</si>
  <si>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</si>
  <si>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</si>
  <si>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</si>
  <si>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</si>
  <si>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</si>
  <si>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</si>
  <si>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</si>
  <si>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</si>
  <si>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</si>
  <si>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</si>
  <si>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</si>
  <si>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</si>
  <si>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</si>
  <si>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</si>
  <si>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</si>
  <si>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</si>
  <si>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</si>
  <si>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</si>
  <si>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</si>
  <si>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</si>
  <si>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</si>
  <si>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</si>
  <si>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</si>
  <si>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</si>
  <si>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</si>
  <si>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</si>
  <si>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</si>
  <si>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</si>
  <si>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</si>
  <si>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</si>
  <si>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</si>
  <si>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</si>
  <si>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</si>
  <si>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</si>
  <si>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</si>
  <si>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</si>
  <si>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</si>
  <si>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</si>
  <si>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</si>
  <si>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</si>
  <si>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</si>
  <si>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</si>
  <si>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</si>
  <si>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</si>
  <si>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</si>
  <si>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</si>
  <si>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</si>
  <si>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</si>
  <si>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</si>
  <si>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</si>
  <si>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</si>
  <si>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</si>
  <si>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</si>
  <si>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</si>
  <si>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</si>
  <si>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</si>
  <si>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</si>
  <si>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</si>
  <si>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</si>
  <si>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</si>
  <si>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</si>
  <si>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</si>
  <si>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</si>
  <si>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</si>
  <si>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</si>
  <si>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</si>
  <si>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</si>
  <si>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</si>
  <si>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</si>
  <si>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</si>
  <si>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</si>
  <si>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</si>
  <si>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</si>
  <si>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</si>
  <si>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</si>
  <si>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</si>
  <si>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</si>
  <si>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</si>
  <si>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</si>
  <si>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</si>
  <si>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</si>
  <si>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</si>
  <si>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</si>
  <si>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</si>
  <si>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</si>
  <si>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</si>
  <si>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</si>
  <si>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</si>
  <si>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</si>
  <si>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</si>
  <si>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</si>
  <si>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</si>
  <si>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</si>
  <si>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</si>
  <si>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</si>
  <si>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</si>
  <si>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</si>
  <si>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</si>
  <si>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</si>
  <si>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</si>
  <si>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</si>
  <si>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</si>
  <si>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</si>
  <si>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</si>
  <si>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</si>
  <si>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</si>
  <si>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</si>
  <si>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</si>
  <si>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</si>
  <si>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</si>
  <si>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</si>
  <si>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</si>
  <si>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</si>
  <si>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</si>
  <si>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</si>
  <si>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</si>
  <si>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</si>
  <si>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</si>
  <si>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</si>
  <si>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</si>
  <si>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</si>
  <si>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</si>
  <si>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</si>
  <si>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</si>
  <si>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</si>
  <si>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</si>
  <si>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</si>
  <si>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</si>
  <si>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</si>
  <si>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</si>
  <si>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</si>
  <si>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</si>
  <si>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</si>
  <si>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</si>
  <si>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</si>
  <si>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</si>
  <si>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</si>
  <si>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</si>
  <si>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</si>
  <si>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</si>
  <si>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</si>
  <si>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</si>
  <si>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</si>
  <si>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</si>
  <si>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</si>
  <si>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</si>
  <si>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</si>
  <si>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</si>
  <si>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</si>
  <si>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</si>
  <si>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</si>
  <si>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</si>
  <si>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</si>
  <si>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</si>
  <si>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</si>
  <si>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</si>
  <si>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</si>
  <si>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</si>
  <si>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</si>
  <si>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</si>
  <si>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</si>
  <si>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</si>
  <si>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</si>
  <si>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</si>
  <si>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</si>
  <si>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</si>
  <si>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</si>
  <si>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</si>
  <si>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</si>
  <si>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</si>
  <si>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</si>
  <si>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</si>
  <si>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</si>
  <si>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</si>
  <si>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</si>
  <si>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</si>
  <si>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</si>
  <si>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</si>
  <si>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</si>
  <si>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</si>
  <si>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</si>
  <si>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</si>
  <si>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</si>
  <si>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</si>
  <si>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</si>
  <si>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</si>
  <si>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</si>
  <si>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</si>
  <si>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</si>
  <si>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</si>
  <si>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</si>
  <si>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</si>
  <si>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</si>
  <si>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</si>
  <si>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</si>
  <si>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</si>
  <si>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</si>
  <si>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</si>
  <si>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</si>
  <si>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</si>
  <si>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</si>
  <si>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</si>
  <si>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</si>
  <si>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</si>
  <si>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</si>
  <si>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</si>
  <si>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</si>
  <si>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</si>
  <si>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</si>
  <si>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</si>
  <si>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</si>
  <si>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</si>
  <si>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</si>
  <si>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</si>
  <si>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</si>
  <si>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</si>
  <si>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</si>
  <si>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</si>
  <si>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</si>
  <si>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</si>
  <si>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</si>
  <si>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</si>
  <si>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</si>
  <si>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</si>
  <si>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</si>
  <si>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</si>
  <si>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</si>
  <si>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</si>
  <si>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</si>
  <si>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</si>
  <si>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</si>
  <si>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</si>
  <si>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</si>
  <si>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</si>
  <si>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</si>
  <si>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</si>
  <si>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</si>
  <si>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</si>
  <si>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</si>
  <si>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</si>
  <si>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</si>
  <si>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</si>
  <si>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</si>
  <si>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</si>
  <si>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</si>
  <si>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</si>
  <si>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</si>
  <si>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</si>
  <si>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</si>
  <si>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</si>
  <si>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</si>
  <si>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</si>
  <si>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</si>
  <si>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</si>
  <si>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</si>
  <si>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</si>
  <si>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</si>
  <si>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</si>
  <si>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</si>
  <si>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</si>
  <si>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</si>
  <si>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</si>
  <si>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</si>
  <si>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</si>
  <si>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</si>
  <si>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</si>
  <si>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</si>
  <si>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</si>
  <si>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</si>
  <si>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</si>
  <si>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</si>
  <si>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</si>
  <si>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</si>
  <si>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</si>
  <si>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</si>
  <si>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</si>
  <si>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</si>
  <si>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</si>
  <si>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</si>
  <si>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</si>
  <si>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</si>
  <si>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</si>
  <si>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</si>
  <si>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</si>
  <si>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</si>
  <si>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</si>
  <si>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</si>
  <si>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</si>
  <si>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</si>
  <si>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</si>
  <si>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</si>
  <si>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</si>
  <si>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</si>
  <si>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</si>
  <si>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</si>
  <si>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</si>
  <si>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</si>
  <si>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</si>
  <si>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</si>
  <si>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</si>
  <si>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</si>
  <si>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</si>
  <si>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</si>
  <si>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</si>
  <si>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</si>
  <si>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</si>
  <si>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</si>
  <si>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</si>
  <si>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</si>
  <si>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</si>
  <si>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</si>
  <si>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</si>
  <si>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</si>
  <si>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</si>
  <si>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</si>
  <si>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</si>
  <si>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</si>
  <si>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</si>
  <si>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</si>
  <si>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</si>
  <si>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</si>
  <si>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</si>
  <si>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</si>
  <si>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</si>
  <si>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</si>
  <si>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</si>
  <si>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</si>
  <si>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</si>
  <si>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</si>
  <si>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</si>
  <si>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</si>
  <si>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</si>
  <si>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</si>
  <si>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</si>
  <si>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</si>
  <si>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</si>
  <si>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</si>
  <si>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</si>
  <si>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</si>
  <si>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</si>
  <si>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</si>
  <si>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</si>
  <si>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</si>
  <si>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</si>
  <si>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</si>
  <si>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</si>
  <si>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</si>
  <si>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</si>
  <si>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</si>
  <si>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</si>
  <si>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</si>
  <si>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</si>
  <si>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</si>
  <si>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</si>
  <si>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</si>
  <si>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</si>
  <si>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</si>
  <si>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</si>
  <si>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</si>
  <si>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</si>
  <si>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</si>
  <si>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</si>
  <si>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</si>
  <si>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</si>
  <si>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</si>
  <si>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</si>
  <si>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</si>
  <si>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</si>
  <si>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</si>
  <si>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</si>
  <si>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</si>
  <si>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</si>
  <si>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</si>
  <si>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</si>
  <si>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</si>
  <si>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</si>
  <si>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</si>
  <si>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</si>
  <si>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</si>
  <si>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</si>
  <si>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</si>
  <si>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</si>
  <si>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</si>
  <si>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</si>
  <si>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</si>
  <si>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</si>
  <si>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</si>
  <si>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</si>
  <si>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</si>
  <si>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</si>
  <si>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</si>
  <si>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</si>
  <si>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</si>
  <si>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</si>
  <si>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</si>
  <si>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</si>
  <si>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</si>
  <si>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</si>
  <si>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</si>
  <si>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</si>
  <si>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</si>
  <si>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</si>
  <si>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</si>
  <si>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</si>
  <si>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</si>
  <si>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</si>
  <si>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</si>
  <si>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</si>
  <si>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</si>
  <si>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</si>
  <si>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</si>
  <si>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</si>
  <si>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</si>
  <si>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</si>
  <si>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</si>
  <si>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</si>
  <si>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</si>
  <si>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</si>
  <si>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</si>
  <si>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</si>
  <si>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</si>
  <si>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</si>
  <si>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</si>
  <si>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</si>
  <si>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</si>
  <si>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</si>
  <si>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</si>
  <si>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</si>
  <si>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</si>
  <si>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</si>
  <si>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</si>
  <si>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</si>
  <si>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</si>
  <si>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</si>
  <si>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</si>
  <si>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</si>
  <si>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</si>
  <si>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</si>
  <si>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</si>
  <si>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</si>
  <si>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</si>
  <si>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</si>
  <si>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</si>
  <si>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</si>
  <si>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</si>
  <si>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</si>
  <si>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</si>
  <si>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</si>
  <si>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</si>
  <si>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</si>
  <si>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</si>
  <si>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</si>
  <si>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</si>
  <si>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</si>
  <si>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</si>
  <si>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</si>
  <si>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</si>
  <si>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</si>
  <si>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</si>
  <si>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</si>
  <si>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</si>
  <si>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</si>
  <si>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</si>
  <si>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</si>
  <si>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</si>
  <si>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</si>
  <si>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</si>
  <si>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</si>
  <si>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</si>
  <si>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</si>
  <si>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</si>
  <si>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</si>
  <si>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</si>
  <si>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</si>
  <si>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</si>
  <si>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</si>
  <si>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</si>
  <si>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</si>
  <si>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</si>
  <si>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</si>
  <si>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</si>
  <si>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</si>
  <si>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</si>
  <si>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</si>
  <si>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</si>
  <si>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</si>
  <si>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</si>
  <si>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</si>
  <si>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</si>
  <si>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</si>
  <si>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</si>
  <si>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</si>
  <si>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</si>
  <si>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</si>
  <si>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</si>
  <si>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</si>
  <si>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</si>
  <si>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</si>
  <si>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</si>
  <si>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</si>
  <si>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</si>
  <si>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</si>
  <si>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</si>
  <si>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</si>
  <si>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</si>
  <si>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</si>
  <si>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</si>
  <si>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</si>
  <si>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</si>
  <si>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</si>
  <si>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</si>
  <si>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</si>
  <si>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</si>
  <si>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</si>
  <si>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</si>
  <si>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</si>
  <si>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</si>
  <si>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</si>
  <si>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</si>
  <si>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</si>
  <si>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</si>
  <si>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</si>
  <si>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</si>
  <si>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</si>
  <si>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</si>
  <si>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</si>
  <si>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</si>
  <si>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</si>
  <si>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</si>
  <si>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</si>
  <si>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</si>
  <si>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</si>
  <si>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</si>
  <si>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</si>
  <si>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</si>
  <si>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</si>
  <si>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</si>
  <si>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</si>
  <si>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</si>
  <si>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</si>
  <si>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</si>
  <si>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</si>
  <si>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</si>
  <si>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</si>
  <si>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</si>
  <si>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</si>
  <si>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</si>
  <si>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</si>
  <si>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</si>
  <si>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</si>
  <si>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</si>
  <si>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</si>
  <si>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</si>
  <si>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</si>
  <si>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</si>
  <si>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</si>
  <si>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</si>
  <si>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</si>
  <si>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</si>
  <si>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</si>
  <si>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</si>
  <si>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</si>
  <si>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</si>
  <si>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</si>
  <si>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</si>
  <si>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</si>
  <si>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</si>
  <si>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</si>
  <si>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</si>
  <si>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</si>
  <si>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</si>
  <si>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</si>
  <si>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</si>
  <si>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</si>
  <si>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</si>
  <si>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</si>
  <si>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</si>
  <si>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</si>
  <si>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</si>
  <si>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</si>
  <si>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</si>
  <si>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</si>
  <si>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</si>
  <si>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</si>
  <si>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</si>
  <si>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</si>
  <si>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</si>
  <si>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</si>
  <si>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</si>
  <si>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</si>
  <si>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</si>
  <si>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</si>
  <si>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</si>
  <si>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</si>
  <si>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</si>
  <si>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</si>
  <si>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</si>
  <si>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</si>
  <si>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</si>
  <si>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</si>
  <si>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</si>
  <si>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</si>
  <si>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</si>
  <si>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</si>
  <si>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</si>
  <si>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</si>
  <si>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</si>
  <si>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</si>
  <si>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</si>
  <si>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</si>
  <si>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</si>
  <si>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</si>
  <si>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</si>
  <si>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</si>
  <si>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</si>
  <si>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</si>
  <si>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</si>
  <si>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</si>
  <si>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</si>
  <si>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</si>
  <si>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</si>
  <si>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</si>
  <si>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</si>
  <si>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</si>
  <si>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</si>
  <si>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</si>
  <si>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</si>
  <si>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</si>
  <si>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</si>
  <si>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</si>
  <si>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</si>
  <si>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</si>
  <si>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</si>
  <si>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</si>
  <si>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</si>
  <si>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</si>
  <si>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</si>
  <si>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</si>
  <si>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</si>
  <si>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</si>
  <si>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</si>
  <si>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</si>
  <si>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</si>
  <si>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</si>
  <si>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</si>
  <si>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</si>
  <si>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</si>
  <si>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</si>
  <si>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</si>
  <si>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</si>
  <si>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</si>
  <si>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</si>
  <si>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</si>
  <si>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</si>
  <si>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</si>
  <si>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</si>
  <si>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</si>
  <si>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</si>
  <si>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</si>
  <si>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</si>
  <si>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</si>
  <si>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</si>
  <si>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</si>
  <si>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</si>
  <si>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</si>
  <si>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</si>
  <si>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</si>
  <si>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</si>
  <si>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</si>
  <si>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</si>
  <si>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</si>
  <si>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</si>
  <si>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</si>
  <si>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</si>
  <si>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</si>
  <si>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</si>
  <si>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</si>
  <si>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</si>
  <si>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</si>
  <si>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</si>
  <si>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</si>
  <si>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</si>
  <si>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</si>
  <si>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</si>
  <si>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</si>
  <si>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</si>
  <si>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</si>
  <si>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</si>
  <si>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</si>
  <si>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</si>
  <si>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</si>
  <si>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</si>
  <si>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</si>
  <si>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</si>
  <si>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</si>
  <si>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</si>
  <si>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</si>
  <si>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</si>
  <si>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</si>
  <si>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</si>
  <si>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</si>
  <si>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</si>
  <si>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</si>
  <si>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</si>
  <si>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</si>
  <si>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</si>
  <si>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</si>
  <si>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</si>
  <si>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</si>
  <si>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</si>
  <si>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</si>
  <si>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</si>
  <si>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</si>
  <si>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</si>
  <si>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</si>
  <si>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</si>
  <si>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</si>
  <si>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</si>
  <si>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</si>
  <si>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</si>
  <si>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</si>
  <si>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</si>
  <si>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</si>
  <si>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</si>
  <si>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</si>
  <si>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</si>
  <si>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</si>
  <si>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</si>
  <si>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</si>
  <si>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</si>
  <si>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</si>
  <si>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</si>
  <si>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</si>
  <si>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</si>
  <si>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</si>
  <si>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</si>
  <si>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</si>
  <si>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</si>
  <si>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</si>
  <si>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</si>
  <si>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</si>
  <si>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</si>
  <si>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</si>
  <si>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</si>
  <si>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</si>
  <si>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</si>
  <si>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</si>
  <si>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</si>
  <si>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</si>
  <si>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</si>
  <si>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</si>
  <si>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</si>
  <si>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</si>
  <si>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</si>
  <si>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</si>
  <si>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</si>
  <si>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</si>
  <si>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</si>
  <si>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</si>
  <si>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</si>
  <si>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</si>
  <si>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</si>
  <si>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</si>
  <si>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</si>
  <si>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</si>
  <si>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</si>
  <si>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</si>
  <si>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</si>
  <si>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</si>
  <si>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</si>
  <si>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</si>
  <si>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</si>
  <si>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</si>
  <si>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</si>
  <si>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</si>
  <si>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</si>
  <si>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</si>
  <si>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</si>
  <si>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</si>
  <si>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</si>
  <si>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</si>
  <si>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</si>
  <si>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</si>
  <si>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</si>
  <si>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</si>
  <si>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</si>
  <si>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</si>
  <si>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</si>
  <si>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Exotic lonicera sp.</t>
  </si>
  <si>
    <t>Osmundastrum cinnamomeum</t>
  </si>
  <si>
    <t>LHTS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</si>
</sst>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0" xfId="0" applyFont="1"/>
    <xf numFmtId="0" fontId="14" fillId="0" borderId="16" xfId="0" applyFont="1" applyBorder="1"/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4" t="s">
        <v>57</v>
      </c>
      <c r="B2" s="74"/>
      <c r="C2" s="74"/>
      <c r="D2" s="74"/>
      <c r="E2" s="74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5389</v>
      </c>
      <c r="B12" s="27" t="s">
        <v>5390</v>
      </c>
      <c r="C12" s="27"/>
      <c r="D12" s="27"/>
      <c r="E12" s="27"/>
    </row>
    <row r="13" spans="1:5" x14ac:dyDescent="0.3">
      <c r="A13" s="15" t="s">
        <v>5391</v>
      </c>
      <c r="B13" s="27"/>
      <c r="C13" s="27"/>
      <c r="D13" s="27"/>
      <c r="E13" s="27"/>
    </row>
    <row r="14" spans="1:5" x14ac:dyDescent="0.3">
      <c r="A14" s="15" t="s">
        <v>5392</v>
      </c>
      <c r="B14" s="27"/>
      <c r="C14" s="27"/>
      <c r="D14" s="27"/>
      <c r="E14" s="27"/>
    </row>
    <row r="15" spans="1:5" x14ac:dyDescent="0.3">
      <c r="A15" s="15" t="s">
        <v>5393</v>
      </c>
      <c r="B15" s="27"/>
      <c r="C15" s="25"/>
      <c r="D15" s="27"/>
      <c r="E15" s="27"/>
    </row>
    <row r="16" spans="1:5" x14ac:dyDescent="0.3">
      <c r="A16" s="15" t="s">
        <v>5394</v>
      </c>
      <c r="B16" s="14"/>
      <c r="C16" s="27"/>
      <c r="D16" s="27"/>
      <c r="E16" s="27"/>
    </row>
    <row r="17" spans="1:5" x14ac:dyDescent="0.3">
      <c r="A17" s="15"/>
      <c r="B17" s="27"/>
      <c r="C17" s="25"/>
      <c r="D17" s="27"/>
      <c r="E17" s="27"/>
    </row>
    <row r="18" spans="1:5" x14ac:dyDescent="0.3">
      <c r="A18" s="15" t="s">
        <v>5395</v>
      </c>
      <c r="B18" s="27"/>
      <c r="C18" s="25"/>
      <c r="D18" s="27"/>
      <c r="E18" s="27"/>
    </row>
    <row r="19" spans="1:5" x14ac:dyDescent="0.3">
      <c r="A19" s="15" t="s">
        <v>5396</v>
      </c>
      <c r="B19" s="14"/>
      <c r="C19" s="27"/>
      <c r="D19" s="27"/>
      <c r="E19" s="27"/>
    </row>
    <row r="20" spans="1:5" x14ac:dyDescent="0.3">
      <c r="A20" s="8" t="s">
        <v>5397</v>
      </c>
      <c r="B20" s="27"/>
      <c r="C20" s="25"/>
      <c r="D20" s="27"/>
      <c r="E20" s="27"/>
    </row>
    <row r="21" spans="1:5" x14ac:dyDescent="0.3">
      <c r="A21" s="8" t="s">
        <v>5398</v>
      </c>
      <c r="B21" s="27"/>
      <c r="C21" s="27"/>
      <c r="D21" s="27"/>
      <c r="E21" s="27"/>
    </row>
    <row r="22" spans="1:5" x14ac:dyDescent="0.3">
      <c r="A22" s="76" t="s">
        <v>5399</v>
      </c>
      <c r="B22" s="76"/>
      <c r="C22" s="76"/>
      <c r="D22" s="76"/>
      <c r="E22" s="76"/>
    </row>
    <row r="23" spans="1:5" x14ac:dyDescent="0.3">
      <c r="A23" s="8"/>
      <c r="B23" s="27"/>
      <c r="C23" s="27"/>
      <c r="D23" s="27"/>
      <c r="E23" s="2"/>
    </row>
    <row r="24" spans="1:5" ht="14.25" customHeight="1" x14ac:dyDescent="0.3">
      <c r="A24" s="75" t="s">
        <v>5400</v>
      </c>
      <c r="B24" s="75"/>
      <c r="C24" s="75"/>
      <c r="D24" s="75"/>
      <c r="E24" s="75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5401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5402</v>
      </c>
      <c r="B36" s="14"/>
      <c r="C36" s="25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5403</v>
      </c>
      <c r="B38" s="14"/>
      <c r="C38" s="27"/>
      <c r="D38" s="27"/>
      <c r="E38" s="27"/>
    </row>
    <row r="39" spans="1:5" ht="14.25" customHeight="1" x14ac:dyDescent="0.3">
      <c r="A39" s="75" t="s">
        <v>61</v>
      </c>
      <c r="B39" s="75"/>
      <c r="C39" s="75"/>
      <c r="D39" s="75"/>
      <c r="E39" s="75"/>
    </row>
    <row r="40" spans="1:5" x14ac:dyDescent="0.3">
      <c r="A40" s="15" t="s">
        <v>5404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5405</v>
      </c>
      <c r="B44" s="14"/>
      <c r="C44" s="14"/>
      <c r="D44" s="14"/>
      <c r="E44" s="14"/>
    </row>
    <row r="45" spans="1:5" ht="12" customHeight="1" x14ac:dyDescent="0.3">
      <c r="A45" s="75" t="s">
        <v>62</v>
      </c>
      <c r="B45" s="75"/>
      <c r="C45" s="75"/>
      <c r="D45" s="75"/>
      <c r="E45" s="75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25" customHeight="1" x14ac:dyDescent="0.3">
      <c r="A53" s="15" t="s">
        <v>5406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5407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5408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5409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5410</v>
      </c>
      <c r="B75" s="27" t="s">
        <v>5411</v>
      </c>
      <c r="C75" s="27"/>
      <c r="D75" s="27"/>
      <c r="E75" s="27"/>
    </row>
    <row r="76" spans="1:5" x14ac:dyDescent="0.3">
      <c r="A76" s="15" t="s">
        <v>5412</v>
      </c>
      <c r="B76" s="27" t="s">
        <v>5411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5413</v>
      </c>
      <c r="B79" s="27" t="s">
        <v>5414</v>
      </c>
      <c r="C79" s="27"/>
      <c r="D79" s="27"/>
      <c r="E79" s="27"/>
    </row>
    <row r="80" spans="1:5" x14ac:dyDescent="0.3">
      <c r="A80" s="15" t="s">
        <v>5415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65" t="s">
        <v>43</v>
      </c>
      <c r="B93" s="66"/>
      <c r="C93" s="67"/>
      <c r="D93" s="68" t="s">
        <v>44</v>
      </c>
      <c r="E93" s="69"/>
    </row>
    <row r="94" spans="1:5" x14ac:dyDescent="0.3">
      <c r="A94" s="18" t="s">
        <v>23</v>
      </c>
      <c r="B94" s="70" t="s">
        <v>30</v>
      </c>
      <c r="C94" s="71"/>
      <c r="D94" s="9" t="s">
        <v>46</v>
      </c>
      <c r="E94" s="24">
        <v>8</v>
      </c>
    </row>
    <row r="95" spans="1:5" x14ac:dyDescent="0.3">
      <c r="A95" s="18" t="s">
        <v>24</v>
      </c>
      <c r="B95" s="72" t="s">
        <v>31</v>
      </c>
      <c r="C95" s="73"/>
      <c r="D95" s="9" t="s">
        <v>47</v>
      </c>
      <c r="E95" s="24">
        <v>7</v>
      </c>
    </row>
    <row r="96" spans="1:5" x14ac:dyDescent="0.3">
      <c r="A96" s="18" t="s">
        <v>3</v>
      </c>
      <c r="B96" s="72" t="s">
        <v>32</v>
      </c>
      <c r="C96" s="73"/>
      <c r="D96" s="9" t="s">
        <v>48</v>
      </c>
      <c r="E96" s="24">
        <v>6</v>
      </c>
    </row>
    <row r="97" spans="1:5" x14ac:dyDescent="0.3">
      <c r="A97" s="18" t="s">
        <v>25</v>
      </c>
      <c r="B97" s="72" t="s">
        <v>33</v>
      </c>
      <c r="C97" s="73"/>
      <c r="D97" s="9" t="s">
        <v>49</v>
      </c>
      <c r="E97" s="24">
        <v>5</v>
      </c>
    </row>
    <row r="98" spans="1:5" x14ac:dyDescent="0.3">
      <c r="A98" s="18" t="s">
        <v>26</v>
      </c>
      <c r="B98" s="72" t="s">
        <v>34</v>
      </c>
      <c r="C98" s="73"/>
      <c r="D98" s="9" t="s">
        <v>50</v>
      </c>
      <c r="E98" s="24">
        <v>4</v>
      </c>
    </row>
    <row r="99" spans="1:5" x14ac:dyDescent="0.3">
      <c r="A99" s="18" t="s">
        <v>27</v>
      </c>
      <c r="B99" s="72" t="s">
        <v>35</v>
      </c>
      <c r="C99" s="73"/>
      <c r="D99" s="9" t="s">
        <v>4</v>
      </c>
      <c r="E99" s="24">
        <v>3</v>
      </c>
    </row>
    <row r="100" spans="1:5" x14ac:dyDescent="0.3">
      <c r="A100" s="18" t="s">
        <v>2</v>
      </c>
      <c r="B100" s="72" t="s">
        <v>36</v>
      </c>
      <c r="C100" s="73"/>
      <c r="D100" s="9" t="s">
        <v>5</v>
      </c>
      <c r="E100" s="24">
        <v>2</v>
      </c>
    </row>
    <row r="101" spans="1:5" x14ac:dyDescent="0.3">
      <c r="A101" s="18" t="s">
        <v>28</v>
      </c>
      <c r="B101" s="72" t="s">
        <v>37</v>
      </c>
      <c r="C101" s="73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9" t="s">
        <v>38</v>
      </c>
      <c r="C102" s="80"/>
      <c r="D102" s="11"/>
      <c r="E102" s="23"/>
    </row>
    <row r="103" spans="1:5" ht="13.5" customHeight="1" x14ac:dyDescent="0.3">
      <c r="A103" s="65" t="s">
        <v>68</v>
      </c>
      <c r="B103" s="66"/>
      <c r="C103" s="67"/>
      <c r="D103" s="68" t="s">
        <v>45</v>
      </c>
      <c r="E103" s="69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6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5" t="s">
        <v>21</v>
      </c>
      <c r="B112" s="66"/>
      <c r="C112" s="69"/>
    </row>
    <row r="113" spans="1:3" x14ac:dyDescent="0.3">
      <c r="A113" s="18">
        <v>1</v>
      </c>
      <c r="B113" s="70" t="s">
        <v>40</v>
      </c>
      <c r="C113" s="71"/>
    </row>
    <row r="114" spans="1:3" x14ac:dyDescent="0.3">
      <c r="A114" s="18" t="s">
        <v>39</v>
      </c>
      <c r="B114" s="72" t="s">
        <v>41</v>
      </c>
      <c r="C114" s="73"/>
    </row>
    <row r="115" spans="1:3" x14ac:dyDescent="0.3">
      <c r="A115" s="19" t="s">
        <v>15</v>
      </c>
      <c r="B115" s="77" t="s">
        <v>42</v>
      </c>
      <c r="C115" s="78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4" t="s">
        <v>127</v>
      </c>
      <c r="B1" s="74"/>
      <c r="C1" s="74"/>
      <c r="D1" s="74"/>
      <c r="E1" s="74"/>
      <c r="F1" s="74"/>
      <c r="G1" s="74"/>
      <c r="H1" s="27"/>
    </row>
    <row r="2" spans="1:14" x14ac:dyDescent="0.3">
      <c r="A2" s="81" t="s">
        <v>138</v>
      </c>
      <c r="B2" s="81"/>
      <c r="C2" s="14"/>
      <c r="D2" s="14"/>
      <c r="E2" s="14"/>
      <c r="F2" s="14"/>
      <c r="G2" s="14"/>
      <c r="H2" s="14"/>
    </row>
    <row r="3" spans="1:14" x14ac:dyDescent="0.3">
      <c r="A3" s="81" t="s">
        <v>52</v>
      </c>
      <c r="B3" s="81"/>
      <c r="C3" s="14"/>
      <c r="D3" s="14"/>
      <c r="E3" s="14"/>
      <c r="F3" s="14"/>
      <c r="G3" s="14"/>
      <c r="H3" s="14"/>
    </row>
    <row r="4" spans="1:14" x14ac:dyDescent="0.3">
      <c r="A4" s="81" t="s">
        <v>55</v>
      </c>
      <c r="B4" s="81"/>
      <c r="C4" s="14"/>
      <c r="D4" s="14"/>
      <c r="E4" s="14"/>
      <c r="F4" s="14"/>
      <c r="G4" s="14"/>
      <c r="H4" s="14"/>
    </row>
    <row r="5" spans="1:14" x14ac:dyDescent="0.3">
      <c r="A5" s="81" t="s">
        <v>51</v>
      </c>
      <c r="B5" s="81"/>
      <c r="C5" s="14"/>
      <c r="D5" s="14"/>
      <c r="E5" s="14"/>
      <c r="F5" s="14"/>
      <c r="G5" s="14"/>
      <c r="H5" s="14"/>
    </row>
    <row r="6" spans="1:14" x14ac:dyDescent="0.3">
      <c r="A6" s="81" t="s">
        <v>128</v>
      </c>
      <c r="B6" s="81"/>
    </row>
    <row r="7" spans="1:14" x14ac:dyDescent="0.3">
      <c r="A7" s="81" t="s">
        <v>129</v>
      </c>
      <c r="B7" s="81"/>
      <c r="C7" s="72"/>
      <c r="D7" s="72"/>
      <c r="E7" s="72"/>
      <c r="F7" s="72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276" zoomScale="70" zoomScaleNormal="70" workbookViewId="0">
      <selection activeCell="A307" sqref="A30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4836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5418</v>
      </c>
      <c r="I2" s="37" t="s">
        <v>4829</v>
      </c>
      <c r="J2" s="37">
        <v>0.5</v>
      </c>
      <c r="K2" s="37"/>
      <c r="L2" s="37"/>
      <c r="M2" s="37"/>
      <c r="N2" s="27" t="s">
        <v>5387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5416</v>
      </c>
      <c r="I3" s="37" t="s">
        <v>4830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4830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4831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4832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4833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5417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4847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4848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4849</v>
      </c>
      <c r="B24" s="25" t="s">
        <v>5382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4850</v>
      </c>
      <c r="B36" s="25" t="s">
        <v>5383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4851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4852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4853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4854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4855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4856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4857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4858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4859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4860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4861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4862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4863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4864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4865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4866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4867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4868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4869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4870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4871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4872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4873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4874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4875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4876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4877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4878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4879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4880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4881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4882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4883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4884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4885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4886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4887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4888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4889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4890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4891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4892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4893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4894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4895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4896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4897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4898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4899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4900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4901</v>
      </c>
      <c r="C426" s="25"/>
      <c r="E426" s="25"/>
      <c r="F426" s="25"/>
    </row>
    <row r="427" spans="1:6" x14ac:dyDescent="0.3">
      <c r="A427" s="36" t="s">
        <v>5441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4902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4903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4904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4905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4906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4907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4908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4909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4910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4911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4912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4913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4914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4915</v>
      </c>
    </row>
    <row r="693" spans="1:6" x14ac:dyDescent="0.3">
      <c r="A693" s="36" t="s">
        <v>5435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4916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4917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4918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5388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4919</v>
      </c>
      <c r="B721" s="25" t="s">
        <v>5388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4920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4921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4922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4923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4924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4925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4926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4927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4928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4929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4930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4931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4932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4933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4934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4935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4936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4937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5384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4938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4939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4940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4941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4942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4943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4944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4945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4946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4947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4948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4949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4950</v>
      </c>
      <c r="C965" s="25"/>
      <c r="E965" s="25"/>
      <c r="F965" s="25"/>
    </row>
    <row r="966" spans="1:7" ht="15" customHeight="1" x14ac:dyDescent="0.35">
      <c r="A966" s="32" t="s">
        <v>4951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4952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4953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4954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4955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4956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4957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4958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4959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4960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4961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4962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4963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4964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4965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4966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4967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4968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4969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5436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4970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4971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4972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4973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4974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4975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4976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4977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4978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4979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4980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4981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4982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4983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4984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4985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4986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4987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4988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4989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4990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4991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4992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4993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4994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4995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4996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4997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4998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4999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5000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5001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5002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5003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5004</v>
      </c>
      <c r="C1369" s="25"/>
      <c r="E1369" s="25"/>
      <c r="F1369" s="25"/>
    </row>
    <row r="1370" spans="1:10" ht="15" customHeight="1" x14ac:dyDescent="0.35">
      <c r="A1370" s="32" t="s">
        <v>5005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5006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5007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5008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5009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5010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5011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5012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5013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5014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5015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5016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5017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5018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5019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5020</v>
      </c>
      <c r="C1441" s="25"/>
      <c r="E1441" s="25"/>
      <c r="F1441" s="25"/>
    </row>
    <row r="1442" spans="1:7" ht="15" customHeight="1" x14ac:dyDescent="0.35">
      <c r="A1442" s="32" t="s">
        <v>5021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5022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5023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5024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5025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5026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5027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5028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5029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5030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5031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5032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5033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5034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5035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5036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5037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5038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5039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5040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5041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5042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5043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5044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5045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5046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5047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5048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5049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5050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5051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5052</v>
      </c>
      <c r="C1571" s="25"/>
      <c r="E1571" s="25"/>
      <c r="F1571" s="25"/>
    </row>
    <row r="1572" spans="1:7" ht="15" customHeight="1" x14ac:dyDescent="0.35">
      <c r="A1572" s="32" t="s">
        <v>5053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5054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5055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5056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5057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5058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5059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5060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5061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5062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5063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5064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5065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5066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5067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5068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5069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5070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5071</v>
      </c>
      <c r="D1643" s="25"/>
    </row>
    <row r="1644" spans="1:6" ht="15" customHeight="1" x14ac:dyDescent="0.35">
      <c r="A1644" s="32" t="s">
        <v>5438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5072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5073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5074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5075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5076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5077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5078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5079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5080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5081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5082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5083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5084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5085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5086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5087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5088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5089</v>
      </c>
      <c r="C1726" s="25"/>
      <c r="E1726" s="25"/>
      <c r="F1726" s="25"/>
    </row>
    <row r="1727" spans="1:7" ht="15" customHeight="1" x14ac:dyDescent="0.35">
      <c r="A1727" s="32" t="s">
        <v>5090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5091</v>
      </c>
      <c r="C1731" s="25"/>
      <c r="E1731" s="25"/>
      <c r="F1731" s="25"/>
    </row>
    <row r="1732" spans="1:7" ht="15" customHeight="1" x14ac:dyDescent="0.35">
      <c r="A1732" s="32" t="s">
        <v>5092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5093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5094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5095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5096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5097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5098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5099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5100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5101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5102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5103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5104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5105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5106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5107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5108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5109</v>
      </c>
      <c r="C1789" s="25"/>
      <c r="E1789" s="25"/>
      <c r="F1789" s="25"/>
    </row>
    <row r="1790" spans="1:7" ht="15" customHeight="1" x14ac:dyDescent="0.35">
      <c r="A1790" s="32" t="s">
        <v>5110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5111</v>
      </c>
      <c r="C1797" s="25"/>
      <c r="E1797" s="25"/>
      <c r="F1797" s="25"/>
    </row>
    <row r="1798" spans="1:7" ht="15" customHeight="1" x14ac:dyDescent="0.35">
      <c r="A1798" s="32" t="s">
        <v>5112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5113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5114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5115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5116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5117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5118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5119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5120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5121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5122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5123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5124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5125</v>
      </c>
      <c r="C1854" s="25"/>
      <c r="E1854" s="25"/>
      <c r="F1854" s="25"/>
    </row>
    <row r="1855" spans="1:7" ht="15" customHeight="1" x14ac:dyDescent="0.35">
      <c r="A1855" s="32" t="s">
        <v>5126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5127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5128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5129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5130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5131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5132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5133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5134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5135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5136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5137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5138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5139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5140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5141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5142</v>
      </c>
      <c r="C1917" s="25"/>
      <c r="E1917" s="25"/>
      <c r="F1917" s="25"/>
    </row>
    <row r="1918" spans="1:7" ht="15" customHeight="1" x14ac:dyDescent="0.35">
      <c r="A1918" s="32" t="s">
        <v>5143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5144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5145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5146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5147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5148</v>
      </c>
      <c r="C1935" s="25"/>
      <c r="E1935" s="25"/>
      <c r="F1935" s="25"/>
    </row>
    <row r="1936" spans="1:7" x14ac:dyDescent="0.3">
      <c r="A1936" s="36" t="s">
        <v>3137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3139</v>
      </c>
      <c r="B1937" s="25" t="s">
        <v>3138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3140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3142</v>
      </c>
      <c r="B1939" s="25" t="s">
        <v>3141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5149</v>
      </c>
      <c r="C1940" s="25"/>
      <c r="E1940" s="25"/>
      <c r="F1940" s="25"/>
    </row>
    <row r="1941" spans="1:7" ht="15" customHeight="1" x14ac:dyDescent="0.35">
      <c r="A1941" s="32" t="s">
        <v>5150</v>
      </c>
      <c r="C1941" s="25"/>
      <c r="E1941" s="25"/>
      <c r="F1941" s="25"/>
    </row>
    <row r="1942" spans="1:7" x14ac:dyDescent="0.3">
      <c r="A1942" s="36" t="s">
        <v>3144</v>
      </c>
      <c r="B1942" s="25" t="s">
        <v>3143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3146</v>
      </c>
      <c r="B1943" s="25" t="s">
        <v>3145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3148</v>
      </c>
      <c r="B1944" s="25" t="s">
        <v>3147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5151</v>
      </c>
      <c r="C1945" s="25"/>
      <c r="E1945" s="25"/>
      <c r="F1945" s="25"/>
    </row>
    <row r="1946" spans="1:7" x14ac:dyDescent="0.3">
      <c r="A1946" s="36" t="s">
        <v>3150</v>
      </c>
      <c r="B1946" s="25" t="s">
        <v>3149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3152</v>
      </c>
      <c r="B1947" s="25" t="s">
        <v>3151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3154</v>
      </c>
      <c r="B1948" s="25" t="s">
        <v>3153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5152</v>
      </c>
      <c r="C1949" s="25"/>
      <c r="E1949" s="25"/>
      <c r="F1949" s="25"/>
    </row>
    <row r="1950" spans="1:7" x14ac:dyDescent="0.3">
      <c r="A1950" s="36" t="s">
        <v>3155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3157</v>
      </c>
      <c r="B1951" s="25" t="s">
        <v>3156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3158</v>
      </c>
      <c r="C1952" s="25"/>
      <c r="D1952" s="36" t="s">
        <v>149</v>
      </c>
      <c r="E1952" s="25"/>
      <c r="F1952" s="25"/>
    </row>
    <row r="1953" spans="1:7" x14ac:dyDescent="0.3">
      <c r="A1953" s="36" t="s">
        <v>3160</v>
      </c>
      <c r="B1953" s="25" t="s">
        <v>3159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3162</v>
      </c>
      <c r="B1954" s="25" t="s">
        <v>3161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5153</v>
      </c>
      <c r="C1955" s="25"/>
      <c r="E1955" s="25"/>
      <c r="F1955" s="25"/>
    </row>
    <row r="1956" spans="1:7" x14ac:dyDescent="0.3">
      <c r="A1956" s="36" t="s">
        <v>3164</v>
      </c>
      <c r="B1956" s="25" t="s">
        <v>3163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3166</v>
      </c>
      <c r="B1957" s="25" t="s">
        <v>3165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3168</v>
      </c>
      <c r="B1958" s="25" t="s">
        <v>3167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3170</v>
      </c>
      <c r="B1959" s="25" t="s">
        <v>3169</v>
      </c>
      <c r="C1959" s="25">
        <v>10</v>
      </c>
      <c r="D1959" s="25" t="s">
        <v>149</v>
      </c>
      <c r="E1959" s="25" t="s">
        <v>147</v>
      </c>
      <c r="F1959" s="25" t="s">
        <v>3171</v>
      </c>
      <c r="G1959" s="25" t="s">
        <v>144</v>
      </c>
    </row>
    <row r="1960" spans="1:7" x14ac:dyDescent="0.3">
      <c r="A1960" s="36" t="s">
        <v>3173</v>
      </c>
      <c r="B1960" s="25" t="s">
        <v>3172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3175</v>
      </c>
      <c r="B1961" s="25" t="s">
        <v>3174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3176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3178</v>
      </c>
      <c r="B1963" s="25" t="s">
        <v>3177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5154</v>
      </c>
      <c r="C1964" s="25"/>
      <c r="E1964" s="25"/>
      <c r="F1964" s="25"/>
    </row>
    <row r="1965" spans="1:7" x14ac:dyDescent="0.3">
      <c r="A1965" s="36" t="s">
        <v>3180</v>
      </c>
      <c r="B1965" s="25" t="s">
        <v>3179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5155</v>
      </c>
      <c r="E1966" s="25"/>
      <c r="F1966" s="25"/>
    </row>
    <row r="1967" spans="1:7" x14ac:dyDescent="0.3">
      <c r="A1967" s="36" t="s">
        <v>3182</v>
      </c>
      <c r="B1967" s="25" t="s">
        <v>3181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3183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3185</v>
      </c>
      <c r="B1969" s="25" t="s">
        <v>3184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3186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3188</v>
      </c>
      <c r="B1971" s="25" t="s">
        <v>3187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3189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3190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3191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3192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3193</v>
      </c>
      <c r="C1976" s="25"/>
      <c r="D1976" s="25" t="s">
        <v>189</v>
      </c>
      <c r="E1976" s="25"/>
      <c r="F1976" s="25"/>
    </row>
    <row r="1977" spans="1:6" x14ac:dyDescent="0.3">
      <c r="A1977" s="36" t="s">
        <v>3195</v>
      </c>
      <c r="B1977" s="25" t="s">
        <v>3194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5156</v>
      </c>
    </row>
    <row r="1979" spans="1:6" x14ac:dyDescent="0.3">
      <c r="A1979" s="36" t="s">
        <v>3197</v>
      </c>
      <c r="B1979" s="25" t="s">
        <v>3196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3199</v>
      </c>
      <c r="B1980" s="25" t="s">
        <v>3198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5157</v>
      </c>
      <c r="C1981" s="25"/>
      <c r="E1981" s="25"/>
      <c r="F1981" s="25"/>
    </row>
    <row r="1982" spans="1:6" x14ac:dyDescent="0.3">
      <c r="A1982" s="36" t="s">
        <v>3201</v>
      </c>
      <c r="B1982" s="25" t="s">
        <v>3200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3203</v>
      </c>
      <c r="B1983" s="25" t="s">
        <v>3202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5158</v>
      </c>
      <c r="C1984" s="25"/>
      <c r="E1984" s="25"/>
      <c r="F1984" s="25"/>
    </row>
    <row r="1985" spans="1:7" x14ac:dyDescent="0.3">
      <c r="A1985" s="36" t="s">
        <v>3205</v>
      </c>
      <c r="B1985" s="25" t="s">
        <v>3204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3206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3208</v>
      </c>
      <c r="B1987" s="25" t="s">
        <v>3207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5159</v>
      </c>
      <c r="C1988" s="25"/>
      <c r="E1988" s="25"/>
      <c r="F1988" s="25"/>
    </row>
    <row r="1989" spans="1:7" x14ac:dyDescent="0.3">
      <c r="A1989" s="36" t="s">
        <v>3210</v>
      </c>
      <c r="B1989" s="25" t="s">
        <v>3209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5160</v>
      </c>
      <c r="C1990" s="25"/>
      <c r="E1990" s="25"/>
      <c r="F1990" s="25"/>
    </row>
    <row r="1991" spans="1:7" x14ac:dyDescent="0.3">
      <c r="A1991" s="36" t="s">
        <v>3212</v>
      </c>
      <c r="B1991" s="25" t="s">
        <v>3211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5161</v>
      </c>
      <c r="C1992" s="25"/>
      <c r="E1992" s="25"/>
      <c r="F1992" s="25"/>
    </row>
    <row r="1993" spans="1:7" x14ac:dyDescent="0.3">
      <c r="A1993" s="36" t="s">
        <v>5431</v>
      </c>
      <c r="B1993" s="25" t="s">
        <v>3213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3215</v>
      </c>
      <c r="B1994" s="25" t="s">
        <v>3214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5162</v>
      </c>
      <c r="C1995" s="25"/>
      <c r="E1995" s="25"/>
      <c r="F1995" s="25"/>
    </row>
    <row r="1996" spans="1:7" x14ac:dyDescent="0.3">
      <c r="A1996" s="36" t="s">
        <v>3217</v>
      </c>
      <c r="B1996" s="25" t="s">
        <v>3216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3218</v>
      </c>
      <c r="B1997" s="25" t="s">
        <v>3216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3219</v>
      </c>
      <c r="B1998" s="25" t="s">
        <v>3216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5163</v>
      </c>
      <c r="C1999" s="25"/>
      <c r="E1999" s="25"/>
      <c r="F1999" s="25"/>
    </row>
    <row r="2000" spans="1:7" x14ac:dyDescent="0.3">
      <c r="A2000" s="36" t="s">
        <v>3221</v>
      </c>
      <c r="B2000" s="25" t="s">
        <v>3220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5164</v>
      </c>
      <c r="B2001" s="25"/>
      <c r="C2001" s="25"/>
      <c r="D2001" s="25"/>
      <c r="E2001" s="25"/>
      <c r="F2001" s="25"/>
    </row>
    <row r="2002" spans="1:7" x14ac:dyDescent="0.3">
      <c r="A2002" s="36" t="s">
        <v>3223</v>
      </c>
      <c r="B2002" s="25" t="s">
        <v>3222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3225</v>
      </c>
      <c r="B2003" s="25" t="s">
        <v>3224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5165</v>
      </c>
      <c r="E2004" s="25"/>
      <c r="F2004" s="25"/>
    </row>
    <row r="2005" spans="1:7" x14ac:dyDescent="0.3">
      <c r="A2005" s="36" t="s">
        <v>3227</v>
      </c>
      <c r="B2005" s="25" t="s">
        <v>3226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3229</v>
      </c>
      <c r="B2006" s="25" t="s">
        <v>3228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5166</v>
      </c>
      <c r="C2007" s="25"/>
      <c r="E2007" s="25"/>
      <c r="F2007" s="25"/>
    </row>
    <row r="2008" spans="1:7" x14ac:dyDescent="0.3">
      <c r="A2008" s="36" t="s">
        <v>3231</v>
      </c>
      <c r="B2008" s="25" t="s">
        <v>3230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3232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3234</v>
      </c>
      <c r="B2010" s="25" t="s">
        <v>3233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5167</v>
      </c>
      <c r="C2011" s="25"/>
      <c r="E2011" s="25"/>
      <c r="F2011" s="25"/>
    </row>
    <row r="2012" spans="1:7" ht="15" customHeight="1" x14ac:dyDescent="0.35">
      <c r="A2012" s="32" t="s">
        <v>5168</v>
      </c>
      <c r="C2012" s="25"/>
      <c r="E2012" s="25"/>
      <c r="F2012" s="25"/>
    </row>
    <row r="2013" spans="1:7" x14ac:dyDescent="0.3">
      <c r="A2013" s="36" t="s">
        <v>3236</v>
      </c>
      <c r="B2013" s="25" t="s">
        <v>3235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3238</v>
      </c>
      <c r="B2014" s="25" t="s">
        <v>3237</v>
      </c>
      <c r="C2014" s="25"/>
      <c r="D2014" s="25" t="s">
        <v>149</v>
      </c>
      <c r="E2014" s="25"/>
      <c r="F2014" s="25"/>
    </row>
    <row r="2015" spans="1:7" x14ac:dyDescent="0.3">
      <c r="A2015" s="36" t="s">
        <v>3240</v>
      </c>
      <c r="B2015" s="25" t="s">
        <v>3239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3242</v>
      </c>
      <c r="B2016" s="25" t="s">
        <v>3241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3244</v>
      </c>
      <c r="B2017" s="25" t="s">
        <v>3243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3246</v>
      </c>
      <c r="B2018" s="25" t="s">
        <v>3245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5169</v>
      </c>
      <c r="C2019" s="25"/>
      <c r="E2019" s="25"/>
      <c r="F2019" s="25"/>
    </row>
    <row r="2020" spans="1:7" x14ac:dyDescent="0.3">
      <c r="A2020" s="36" t="s">
        <v>3248</v>
      </c>
      <c r="B2020" s="25" t="s">
        <v>3247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5170</v>
      </c>
      <c r="C2021" s="25"/>
      <c r="E2021" s="25"/>
      <c r="F2021" s="25"/>
    </row>
    <row r="2022" spans="1:7" x14ac:dyDescent="0.3">
      <c r="A2022" s="36" t="s">
        <v>3250</v>
      </c>
      <c r="B2022" s="25" t="s">
        <v>3249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5171</v>
      </c>
      <c r="C2023" s="25"/>
      <c r="E2023" s="25"/>
      <c r="F2023" s="25"/>
    </row>
    <row r="2024" spans="1:7" x14ac:dyDescent="0.3">
      <c r="A2024" s="36" t="s">
        <v>3252</v>
      </c>
      <c r="B2024" s="25" t="s">
        <v>3251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3254</v>
      </c>
      <c r="B2025" s="25" t="s">
        <v>3253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3256</v>
      </c>
      <c r="B2026" s="25" t="s">
        <v>3255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3258</v>
      </c>
      <c r="B2027" s="25" t="s">
        <v>3257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3260</v>
      </c>
      <c r="B2028" s="25" t="s">
        <v>3259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3262</v>
      </c>
      <c r="B2029" s="25" t="s">
        <v>3261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3264</v>
      </c>
      <c r="B2030" s="25" t="s">
        <v>3263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3266</v>
      </c>
      <c r="B2031" s="25" t="s">
        <v>3265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3268</v>
      </c>
      <c r="B2032" s="25" t="s">
        <v>3267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3270</v>
      </c>
      <c r="B2033" s="25" t="s">
        <v>3269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3272</v>
      </c>
      <c r="B2034" s="25" t="s">
        <v>3271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5172</v>
      </c>
      <c r="C2035" s="25"/>
      <c r="E2035" s="25"/>
      <c r="F2035" s="25"/>
    </row>
    <row r="2036" spans="1:7" x14ac:dyDescent="0.3">
      <c r="A2036" s="36" t="s">
        <v>3274</v>
      </c>
      <c r="B2036" s="25" t="s">
        <v>3273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3276</v>
      </c>
      <c r="B2037" s="25" t="s">
        <v>3275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3278</v>
      </c>
      <c r="B2038" s="25" t="s">
        <v>3277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3280</v>
      </c>
      <c r="B2039" s="25" t="s">
        <v>3279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3282</v>
      </c>
      <c r="B2040" s="25" t="s">
        <v>3281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5173</v>
      </c>
      <c r="C2041" s="25"/>
      <c r="E2041" s="25"/>
      <c r="F2041" s="25"/>
    </row>
    <row r="2042" spans="1:7" x14ac:dyDescent="0.3">
      <c r="A2042" s="36" t="s">
        <v>3283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3285</v>
      </c>
      <c r="B2043" s="25" t="s">
        <v>3284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5174</v>
      </c>
      <c r="C2044" s="25"/>
      <c r="D2044" s="25"/>
      <c r="E2044" s="25"/>
      <c r="F2044" s="25"/>
    </row>
    <row r="2045" spans="1:7" x14ac:dyDescent="0.3">
      <c r="A2045" s="36" t="s">
        <v>3287</v>
      </c>
      <c r="B2045" s="25" t="s">
        <v>3286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5175</v>
      </c>
      <c r="C2046" s="25"/>
      <c r="E2046" s="25"/>
      <c r="F2046" s="25"/>
    </row>
    <row r="2047" spans="1:7" x14ac:dyDescent="0.3">
      <c r="A2047" s="36" t="s">
        <v>3289</v>
      </c>
      <c r="B2047" s="25" t="s">
        <v>3288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3291</v>
      </c>
      <c r="B2048" s="25" t="s">
        <v>3290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5176</v>
      </c>
      <c r="C2049" s="25"/>
      <c r="D2049" s="25"/>
      <c r="E2049" s="25"/>
      <c r="F2049" s="25"/>
    </row>
    <row r="2050" spans="1:7" x14ac:dyDescent="0.3">
      <c r="A2050" s="36" t="s">
        <v>3293</v>
      </c>
      <c r="B2050" s="25" t="s">
        <v>3292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5177</v>
      </c>
      <c r="C2051" s="25"/>
      <c r="E2051" s="25"/>
      <c r="F2051" s="25"/>
    </row>
    <row r="2052" spans="1:7" x14ac:dyDescent="0.3">
      <c r="A2052" s="36" t="s">
        <v>3295</v>
      </c>
      <c r="B2052" s="25" t="s">
        <v>3294</v>
      </c>
      <c r="C2052" s="25"/>
      <c r="D2052" s="25" t="s">
        <v>149</v>
      </c>
      <c r="E2052" s="25"/>
      <c r="F2052" s="25"/>
    </row>
    <row r="2053" spans="1:7" x14ac:dyDescent="0.3">
      <c r="A2053" s="36" t="s">
        <v>3297</v>
      </c>
      <c r="B2053" s="25" t="s">
        <v>3296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3299</v>
      </c>
      <c r="B2054" s="25" t="s">
        <v>3298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5178</v>
      </c>
      <c r="C2055" s="25"/>
      <c r="E2055" s="25"/>
      <c r="F2055" s="25"/>
    </row>
    <row r="2056" spans="1:7" x14ac:dyDescent="0.3">
      <c r="A2056" s="36" t="s">
        <v>3301</v>
      </c>
      <c r="B2056" s="25" t="s">
        <v>3300</v>
      </c>
      <c r="C2056" s="25"/>
      <c r="D2056" s="25" t="s">
        <v>149</v>
      </c>
      <c r="E2056" s="25"/>
      <c r="F2056" s="25"/>
    </row>
    <row r="2057" spans="1:7" x14ac:dyDescent="0.3">
      <c r="A2057" s="36" t="s">
        <v>3303</v>
      </c>
      <c r="B2057" s="25" t="s">
        <v>3302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5179</v>
      </c>
      <c r="C2058" s="25"/>
      <c r="E2058" s="25"/>
      <c r="F2058" s="25"/>
    </row>
    <row r="2059" spans="1:7" x14ac:dyDescent="0.3">
      <c r="A2059" s="36" t="s">
        <v>3304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3306</v>
      </c>
      <c r="B2060" s="25" t="s">
        <v>3305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5180</v>
      </c>
      <c r="C2061" s="25"/>
      <c r="E2061" s="25"/>
      <c r="F2061" s="25"/>
    </row>
    <row r="2062" spans="1:7" x14ac:dyDescent="0.3">
      <c r="A2062" s="36" t="s">
        <v>3307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3309</v>
      </c>
      <c r="B2063" s="25" t="s">
        <v>3308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3311</v>
      </c>
      <c r="B2064" s="25" t="s">
        <v>3310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3313</v>
      </c>
      <c r="B2065" s="25" t="s">
        <v>3312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3314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3316</v>
      </c>
      <c r="B2067" s="25" t="s">
        <v>3315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5181</v>
      </c>
      <c r="C2068" s="25"/>
      <c r="E2068" s="25"/>
      <c r="F2068" s="25"/>
    </row>
    <row r="2069" spans="1:6" x14ac:dyDescent="0.3">
      <c r="A2069" s="36" t="s">
        <v>3317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3319</v>
      </c>
      <c r="B2070" s="25" t="s">
        <v>3318</v>
      </c>
      <c r="C2070" s="25"/>
      <c r="D2070" s="25" t="s">
        <v>149</v>
      </c>
      <c r="E2070" s="25"/>
      <c r="F2070" s="25"/>
    </row>
    <row r="2071" spans="1:6" x14ac:dyDescent="0.3">
      <c r="A2071" s="36" t="s">
        <v>3321</v>
      </c>
      <c r="B2071" s="25" t="s">
        <v>3320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3322</v>
      </c>
      <c r="B2072" s="25" t="s">
        <v>3320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3323</v>
      </c>
      <c r="B2073" s="25" t="s">
        <v>3320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5182</v>
      </c>
      <c r="C2074" s="25"/>
      <c r="E2074" s="25"/>
      <c r="F2074" s="25"/>
    </row>
    <row r="2075" spans="1:6" x14ac:dyDescent="0.3">
      <c r="A2075" s="36" t="s">
        <v>3325</v>
      </c>
      <c r="B2075" s="25" t="s">
        <v>3324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5183</v>
      </c>
      <c r="C2076" s="25"/>
      <c r="E2076" s="25"/>
      <c r="F2076" s="25"/>
    </row>
    <row r="2077" spans="1:6" x14ac:dyDescent="0.3">
      <c r="A2077" s="36" t="s">
        <v>3327</v>
      </c>
      <c r="B2077" s="25" t="s">
        <v>3326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5184</v>
      </c>
      <c r="C2078" s="25"/>
      <c r="E2078" s="25"/>
      <c r="F2078" s="25"/>
    </row>
    <row r="2079" spans="1:6" x14ac:dyDescent="0.3">
      <c r="A2079" s="36" t="s">
        <v>3328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3330</v>
      </c>
      <c r="B2080" s="25" t="s">
        <v>3329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3331</v>
      </c>
      <c r="C2081" s="25"/>
      <c r="D2081" s="36" t="s">
        <v>149</v>
      </c>
      <c r="E2081" s="25"/>
      <c r="F2081" s="25"/>
    </row>
    <row r="2082" spans="1:7" x14ac:dyDescent="0.3">
      <c r="A2082" s="36" t="s">
        <v>3333</v>
      </c>
      <c r="B2082" s="25" t="s">
        <v>3332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5185</v>
      </c>
      <c r="C2083" s="25"/>
      <c r="E2083" s="25"/>
      <c r="F2083" s="25"/>
    </row>
    <row r="2084" spans="1:7" x14ac:dyDescent="0.3">
      <c r="A2084" s="36" t="s">
        <v>3335</v>
      </c>
      <c r="B2084" s="25" t="s">
        <v>3334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3337</v>
      </c>
      <c r="B2085" s="25" t="s">
        <v>3336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5186</v>
      </c>
      <c r="C2086" s="25"/>
      <c r="E2086" s="25"/>
      <c r="F2086" s="25"/>
    </row>
    <row r="2087" spans="1:7" x14ac:dyDescent="0.3">
      <c r="A2087" s="36" t="s">
        <v>3339</v>
      </c>
      <c r="B2087" s="25" t="s">
        <v>3338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3340</v>
      </c>
      <c r="B2088" s="25" t="s">
        <v>3338</v>
      </c>
      <c r="C2088" s="25"/>
      <c r="D2088" s="25" t="s">
        <v>157</v>
      </c>
      <c r="E2088" s="25"/>
      <c r="F2088" s="25"/>
    </row>
    <row r="2089" spans="1:7" x14ac:dyDescent="0.3">
      <c r="A2089" s="36" t="s">
        <v>3341</v>
      </c>
      <c r="B2089" s="25" t="s">
        <v>3338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5187</v>
      </c>
      <c r="E2090" s="25"/>
      <c r="F2090" s="25"/>
    </row>
    <row r="2091" spans="1:7" ht="15" customHeight="1" x14ac:dyDescent="0.35">
      <c r="A2091" s="32" t="s">
        <v>5188</v>
      </c>
      <c r="C2091" s="25"/>
      <c r="E2091" s="25"/>
      <c r="F2091" s="25"/>
    </row>
    <row r="2092" spans="1:7" x14ac:dyDescent="0.3">
      <c r="A2092" s="36" t="s">
        <v>3342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3344</v>
      </c>
      <c r="B2093" s="25" t="s">
        <v>3343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3346</v>
      </c>
      <c r="B2094" s="25" t="s">
        <v>3345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3348</v>
      </c>
      <c r="B2095" s="25" t="s">
        <v>3347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5189</v>
      </c>
      <c r="C2096" s="25"/>
      <c r="E2096" s="25"/>
      <c r="F2096" s="25"/>
    </row>
    <row r="2097" spans="1:7" x14ac:dyDescent="0.3">
      <c r="A2097" s="36" t="s">
        <v>3350</v>
      </c>
      <c r="B2097" s="25" t="s">
        <v>3349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3352</v>
      </c>
      <c r="B2098" s="25" t="s">
        <v>3351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5190</v>
      </c>
      <c r="C2099" s="25"/>
      <c r="E2099" s="25"/>
      <c r="F2099" s="25"/>
    </row>
    <row r="2100" spans="1:7" x14ac:dyDescent="0.3">
      <c r="A2100" s="36" t="s">
        <v>3354</v>
      </c>
      <c r="B2100" s="25" t="s">
        <v>3353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5191</v>
      </c>
      <c r="C2101" s="25"/>
      <c r="E2101" s="25"/>
      <c r="F2101" s="25"/>
    </row>
    <row r="2102" spans="1:7" ht="15" customHeight="1" x14ac:dyDescent="0.35">
      <c r="A2102" s="32" t="s">
        <v>5192</v>
      </c>
      <c r="E2102" s="25"/>
      <c r="F2102" s="25"/>
    </row>
    <row r="2103" spans="1:7" x14ac:dyDescent="0.3">
      <c r="A2103" s="36" t="s">
        <v>3356</v>
      </c>
      <c r="B2103" s="25" t="s">
        <v>3355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3358</v>
      </c>
      <c r="B2104" s="25" t="s">
        <v>3357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3360</v>
      </c>
      <c r="B2105" s="25" t="s">
        <v>3359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5193</v>
      </c>
      <c r="E2106" s="25"/>
      <c r="F2106" s="25"/>
    </row>
    <row r="2107" spans="1:7" x14ac:dyDescent="0.3">
      <c r="A2107" s="36" t="s">
        <v>3362</v>
      </c>
      <c r="B2107" s="25" t="s">
        <v>3361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3364</v>
      </c>
      <c r="B2108" s="25" t="s">
        <v>3363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3366</v>
      </c>
      <c r="B2109" s="25" t="s">
        <v>3365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3368</v>
      </c>
      <c r="B2110" s="25" t="s">
        <v>3367</v>
      </c>
      <c r="C2110" s="25"/>
      <c r="D2110" s="25" t="s">
        <v>189</v>
      </c>
      <c r="E2110" s="25"/>
      <c r="F2110" s="25"/>
    </row>
    <row r="2111" spans="1:7" x14ac:dyDescent="0.3">
      <c r="A2111" s="36" t="s">
        <v>3370</v>
      </c>
      <c r="B2111" s="25" t="s">
        <v>3369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5194</v>
      </c>
      <c r="C2112" s="25"/>
      <c r="E2112" s="25"/>
      <c r="F2112" s="25"/>
    </row>
    <row r="2113" spans="1:7" x14ac:dyDescent="0.3">
      <c r="A2113" s="36" t="s">
        <v>3371</v>
      </c>
      <c r="C2113" s="25">
        <v>8</v>
      </c>
      <c r="D2113" s="36" t="s">
        <v>149</v>
      </c>
      <c r="E2113" s="25" t="s">
        <v>147</v>
      </c>
      <c r="F2113" s="25" t="s">
        <v>3372</v>
      </c>
    </row>
    <row r="2114" spans="1:7" x14ac:dyDescent="0.3">
      <c r="A2114" s="36" t="s">
        <v>3374</v>
      </c>
      <c r="B2114" s="25" t="s">
        <v>3373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5195</v>
      </c>
      <c r="C2115" s="25"/>
      <c r="E2115" s="25"/>
      <c r="F2115" s="25"/>
    </row>
    <row r="2116" spans="1:7" x14ac:dyDescent="0.3">
      <c r="A2116" s="36" t="s">
        <v>3376</v>
      </c>
      <c r="B2116" s="25" t="s">
        <v>3375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3378</v>
      </c>
      <c r="B2117" s="25" t="s">
        <v>3377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3380</v>
      </c>
      <c r="B2118" s="25" t="s">
        <v>3379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3382</v>
      </c>
      <c r="B2119" s="25" t="s">
        <v>3381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3384</v>
      </c>
      <c r="B2120" s="25" t="s">
        <v>3383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3386</v>
      </c>
      <c r="B2121" s="25" t="s">
        <v>3385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3387</v>
      </c>
      <c r="B2122" s="25" t="s">
        <v>3385</v>
      </c>
      <c r="C2122" s="25"/>
      <c r="D2122" s="25" t="s">
        <v>149</v>
      </c>
      <c r="E2122" s="25"/>
      <c r="F2122" s="25"/>
    </row>
    <row r="2123" spans="1:7" x14ac:dyDescent="0.3">
      <c r="A2123" s="36" t="s">
        <v>3388</v>
      </c>
      <c r="B2123" s="25" t="s">
        <v>3385</v>
      </c>
      <c r="C2123" s="25"/>
      <c r="D2123" s="25" t="s">
        <v>149</v>
      </c>
      <c r="E2123" s="25"/>
      <c r="F2123" s="25"/>
    </row>
    <row r="2124" spans="1:7" x14ac:dyDescent="0.3">
      <c r="A2124" s="36" t="s">
        <v>3390</v>
      </c>
      <c r="B2124" s="25" t="s">
        <v>3389</v>
      </c>
      <c r="C2124" s="25"/>
      <c r="D2124" s="25" t="s">
        <v>149</v>
      </c>
      <c r="E2124" s="25"/>
      <c r="F2124" s="25"/>
    </row>
    <row r="2125" spans="1:7" x14ac:dyDescent="0.3">
      <c r="A2125" s="36" t="s">
        <v>3392</v>
      </c>
      <c r="B2125" s="25" t="s">
        <v>3391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5196</v>
      </c>
      <c r="C2126" s="25"/>
      <c r="E2126" s="25"/>
      <c r="F2126" s="25"/>
    </row>
    <row r="2127" spans="1:7" x14ac:dyDescent="0.3">
      <c r="A2127" s="36" t="s">
        <v>3394</v>
      </c>
      <c r="B2127" s="25" t="s">
        <v>3393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3396</v>
      </c>
      <c r="B2128" s="25" t="s">
        <v>3395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3398</v>
      </c>
      <c r="B2129" s="25" t="s">
        <v>3397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3399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3401</v>
      </c>
      <c r="B2131" s="25" t="s">
        <v>3400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3402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3404</v>
      </c>
      <c r="B2133" s="25" t="s">
        <v>3403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3406</v>
      </c>
      <c r="B2134" s="25" t="s">
        <v>3405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3408</v>
      </c>
      <c r="B2135" s="25" t="s">
        <v>3407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3410</v>
      </c>
      <c r="B2136" s="25" t="s">
        <v>3409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3412</v>
      </c>
      <c r="B2137" s="25" t="s">
        <v>3411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3414</v>
      </c>
      <c r="B2138" s="25" t="s">
        <v>3413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3416</v>
      </c>
      <c r="B2139" s="25" t="s">
        <v>3415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3418</v>
      </c>
      <c r="B2140" s="25" t="s">
        <v>3417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5197</v>
      </c>
      <c r="C2141" s="25"/>
      <c r="E2141" s="25"/>
      <c r="F2141" s="25"/>
    </row>
    <row r="2142" spans="1:7" x14ac:dyDescent="0.3">
      <c r="A2142" s="36" t="s">
        <v>3420</v>
      </c>
      <c r="B2142" s="25" t="s">
        <v>3419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3422</v>
      </c>
      <c r="B2143" s="25" t="s">
        <v>3421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3424</v>
      </c>
      <c r="B2144" s="25" t="s">
        <v>3423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3425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3427</v>
      </c>
      <c r="B2146" s="25" t="s">
        <v>3426</v>
      </c>
      <c r="C2146" s="25"/>
      <c r="D2146" s="25" t="s">
        <v>189</v>
      </c>
      <c r="E2146" s="25"/>
      <c r="F2146" s="25"/>
    </row>
    <row r="2147" spans="1:7" x14ac:dyDescent="0.3">
      <c r="A2147" s="36" t="s">
        <v>3429</v>
      </c>
      <c r="B2147" s="25" t="s">
        <v>3428</v>
      </c>
      <c r="C2147" s="25"/>
      <c r="D2147" s="25" t="s">
        <v>189</v>
      </c>
      <c r="E2147" s="25"/>
      <c r="F2147" s="25"/>
    </row>
    <row r="2148" spans="1:7" x14ac:dyDescent="0.3">
      <c r="A2148" s="36" t="s">
        <v>3431</v>
      </c>
      <c r="B2148" s="25" t="s">
        <v>3430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3432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3434</v>
      </c>
      <c r="B2150" s="25" t="s">
        <v>3433</v>
      </c>
      <c r="C2150" s="25"/>
      <c r="D2150" s="25" t="s">
        <v>189</v>
      </c>
      <c r="E2150" s="25"/>
      <c r="F2150" s="25"/>
    </row>
    <row r="2151" spans="1:7" x14ac:dyDescent="0.3">
      <c r="A2151" s="36" t="s">
        <v>3436</v>
      </c>
      <c r="B2151" s="25" t="s">
        <v>3435</v>
      </c>
      <c r="C2151" s="25"/>
      <c r="D2151" s="25" t="s">
        <v>189</v>
      </c>
      <c r="E2151" s="25"/>
      <c r="F2151" s="25"/>
    </row>
    <row r="2152" spans="1:7" x14ac:dyDescent="0.3">
      <c r="A2152" s="36" t="s">
        <v>3438</v>
      </c>
      <c r="B2152" s="25" t="s">
        <v>3437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3440</v>
      </c>
      <c r="B2153" s="25" t="s">
        <v>3439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3442</v>
      </c>
      <c r="B2154" s="25" t="s">
        <v>3441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3444</v>
      </c>
      <c r="B2155" s="25" t="s">
        <v>3443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3445</v>
      </c>
      <c r="C2156" s="25"/>
      <c r="D2156" s="25" t="s">
        <v>189</v>
      </c>
      <c r="E2156" s="25"/>
      <c r="F2156" s="25"/>
    </row>
    <row r="2157" spans="1:7" x14ac:dyDescent="0.3">
      <c r="A2157" s="36" t="s">
        <v>3446</v>
      </c>
      <c r="B2157" s="25" t="s">
        <v>3443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3448</v>
      </c>
      <c r="B2158" s="25" t="s">
        <v>3447</v>
      </c>
      <c r="C2158" s="25"/>
      <c r="D2158" s="25" t="s">
        <v>189</v>
      </c>
      <c r="E2158" s="25"/>
      <c r="F2158" s="25"/>
    </row>
    <row r="2159" spans="1:7" x14ac:dyDescent="0.3">
      <c r="A2159" s="36" t="s">
        <v>3450</v>
      </c>
      <c r="B2159" s="25" t="s">
        <v>3449</v>
      </c>
      <c r="C2159" s="25"/>
      <c r="D2159" s="25" t="s">
        <v>189</v>
      </c>
      <c r="E2159" s="25"/>
      <c r="F2159" s="25"/>
    </row>
    <row r="2160" spans="1:7" x14ac:dyDescent="0.3">
      <c r="A2160" s="36" t="s">
        <v>3452</v>
      </c>
      <c r="B2160" s="25" t="s">
        <v>3451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5198</v>
      </c>
      <c r="C2161" s="25"/>
      <c r="E2161" s="25"/>
      <c r="F2161" s="25"/>
    </row>
    <row r="2162" spans="1:7" x14ac:dyDescent="0.3">
      <c r="A2162" s="36" t="s">
        <v>3454</v>
      </c>
      <c r="B2162" s="25" t="s">
        <v>3453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3455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3457</v>
      </c>
      <c r="B2164" s="25" t="s">
        <v>3456</v>
      </c>
      <c r="C2164" s="25"/>
      <c r="D2164" s="25" t="s">
        <v>189</v>
      </c>
      <c r="E2164" s="25"/>
      <c r="F2164" s="25"/>
    </row>
    <row r="2165" spans="1:7" x14ac:dyDescent="0.3">
      <c r="A2165" s="36" t="s">
        <v>3459</v>
      </c>
      <c r="B2165" s="25" t="s">
        <v>3458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3461</v>
      </c>
      <c r="B2166" s="25" t="s">
        <v>3460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5199</v>
      </c>
      <c r="C2167" s="25"/>
      <c r="E2167" s="25"/>
      <c r="F2167" s="25"/>
    </row>
    <row r="2168" spans="1:7" x14ac:dyDescent="0.3">
      <c r="A2168" s="36" t="s">
        <v>3463</v>
      </c>
      <c r="B2168" s="25" t="s">
        <v>3462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5200</v>
      </c>
      <c r="C2169" s="25"/>
      <c r="E2169" s="25"/>
      <c r="F2169" s="25"/>
    </row>
    <row r="2170" spans="1:7" x14ac:dyDescent="0.3">
      <c r="A2170" s="36" t="s">
        <v>3465</v>
      </c>
      <c r="B2170" s="25" t="s">
        <v>3464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3466</v>
      </c>
      <c r="B2171" s="25" t="s">
        <v>3464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3467</v>
      </c>
      <c r="B2172" s="25" t="s">
        <v>3464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3469</v>
      </c>
      <c r="B2173" s="25" t="s">
        <v>3468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5201</v>
      </c>
      <c r="C2174" s="25"/>
      <c r="E2174" s="25"/>
      <c r="F2174" s="25"/>
    </row>
    <row r="2175" spans="1:7" x14ac:dyDescent="0.3">
      <c r="A2175" s="36" t="s">
        <v>3470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3472</v>
      </c>
      <c r="B2176" s="25" t="s">
        <v>3471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3473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3475</v>
      </c>
      <c r="B2178" s="25" t="s">
        <v>3474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5202</v>
      </c>
      <c r="C2179" s="25"/>
      <c r="E2179" s="25"/>
      <c r="F2179" s="25"/>
    </row>
    <row r="2180" spans="1:7" x14ac:dyDescent="0.3">
      <c r="A2180" s="36" t="s">
        <v>3477</v>
      </c>
      <c r="B2180" s="25" t="s">
        <v>3476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3479</v>
      </c>
      <c r="B2181" s="25" t="s">
        <v>3478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3480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3482</v>
      </c>
      <c r="B2183" s="25" t="s">
        <v>3481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3484</v>
      </c>
      <c r="B2184" s="25" t="s">
        <v>3483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3486</v>
      </c>
      <c r="B2185" s="25" t="s">
        <v>3485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5203</v>
      </c>
      <c r="C2186" s="25"/>
      <c r="E2186" s="25"/>
      <c r="F2186" s="25"/>
    </row>
    <row r="2187" spans="1:7" x14ac:dyDescent="0.3">
      <c r="A2187" s="36" t="s">
        <v>3487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3489</v>
      </c>
      <c r="B2188" s="25" t="s">
        <v>3488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3491</v>
      </c>
      <c r="B2189" s="25" t="s">
        <v>3490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3493</v>
      </c>
      <c r="B2190" s="25" t="s">
        <v>3492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5204</v>
      </c>
      <c r="C2191" s="25"/>
      <c r="E2191" s="25"/>
      <c r="F2191" s="25"/>
    </row>
    <row r="2192" spans="1:7" x14ac:dyDescent="0.3">
      <c r="A2192" s="36" t="s">
        <v>3495</v>
      </c>
      <c r="B2192" s="25" t="s">
        <v>3494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5205</v>
      </c>
      <c r="C2193" s="25"/>
      <c r="E2193" s="25"/>
      <c r="F2193" s="25"/>
    </row>
    <row r="2194" spans="1:6" x14ac:dyDescent="0.3">
      <c r="A2194" s="36" t="s">
        <v>3497</v>
      </c>
      <c r="B2194" s="25" t="s">
        <v>3496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3499</v>
      </c>
      <c r="B2195" s="25" t="s">
        <v>3498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3501</v>
      </c>
      <c r="B2196" s="25" t="s">
        <v>3500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3502</v>
      </c>
      <c r="B2197" s="25" t="s">
        <v>3500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3503</v>
      </c>
      <c r="B2198" s="25" t="s">
        <v>3500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3504</v>
      </c>
      <c r="B2199" s="25" t="s">
        <v>3500</v>
      </c>
      <c r="C2199" s="25"/>
      <c r="D2199" s="25" t="s">
        <v>149</v>
      </c>
      <c r="E2199" s="25"/>
      <c r="F2199" s="25"/>
    </row>
    <row r="2200" spans="1:6" x14ac:dyDescent="0.3">
      <c r="A2200" s="36" t="s">
        <v>3506</v>
      </c>
      <c r="B2200" s="25" t="s">
        <v>3505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3508</v>
      </c>
      <c r="B2201" s="25" t="s">
        <v>3507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3510</v>
      </c>
      <c r="B2202" s="25" t="s">
        <v>3509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3511</v>
      </c>
      <c r="B2203" s="25" t="s">
        <v>3509</v>
      </c>
      <c r="C2203" s="25"/>
      <c r="D2203" s="25" t="s">
        <v>149</v>
      </c>
      <c r="E2203" s="25"/>
      <c r="F2203" s="25"/>
    </row>
    <row r="2204" spans="1:6" x14ac:dyDescent="0.3">
      <c r="A2204" s="36" t="s">
        <v>3512</v>
      </c>
      <c r="B2204" s="25" t="s">
        <v>3509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5206</v>
      </c>
      <c r="C2205" s="25"/>
      <c r="E2205" s="25"/>
      <c r="F2205" s="25"/>
    </row>
    <row r="2206" spans="1:6" x14ac:dyDescent="0.3">
      <c r="A2206" s="36" t="s">
        <v>3514</v>
      </c>
      <c r="B2206" s="25" t="s">
        <v>3513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3516</v>
      </c>
      <c r="B2207" s="25" t="s">
        <v>3515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5207</v>
      </c>
      <c r="C2208" s="25"/>
      <c r="D2208" s="25"/>
      <c r="E2208" s="25"/>
      <c r="F2208" s="25"/>
    </row>
    <row r="2209" spans="1:7" ht="15" customHeight="1" x14ac:dyDescent="0.35">
      <c r="A2209" s="32" t="s">
        <v>5208</v>
      </c>
      <c r="C2209" s="25"/>
      <c r="E2209" s="25"/>
      <c r="F2209" s="25"/>
    </row>
    <row r="2210" spans="1:7" x14ac:dyDescent="0.3">
      <c r="A2210" s="36" t="s">
        <v>3518</v>
      </c>
      <c r="B2210" s="25" t="s">
        <v>3517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3520</v>
      </c>
      <c r="B2211" s="25" t="s">
        <v>3519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3522</v>
      </c>
      <c r="B2212" s="25" t="s">
        <v>3521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5209</v>
      </c>
      <c r="C2213" s="25"/>
      <c r="D2213" s="25"/>
      <c r="E2213" s="25"/>
      <c r="F2213" s="25"/>
    </row>
    <row r="2214" spans="1:7" x14ac:dyDescent="0.3">
      <c r="A2214" s="36" t="s">
        <v>3524</v>
      </c>
      <c r="B2214" s="25" t="s">
        <v>3523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5210</v>
      </c>
      <c r="C2215" s="25"/>
      <c r="E2215" s="25"/>
      <c r="F2215" s="25"/>
    </row>
    <row r="2216" spans="1:7" x14ac:dyDescent="0.3">
      <c r="A2216" s="36" t="s">
        <v>3526</v>
      </c>
      <c r="B2216" s="25" t="s">
        <v>3525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5211</v>
      </c>
      <c r="C2217" s="25"/>
      <c r="E2217" s="25"/>
      <c r="F2217" s="25"/>
    </row>
    <row r="2218" spans="1:7" x14ac:dyDescent="0.3">
      <c r="A2218" s="36" t="s">
        <v>3528</v>
      </c>
      <c r="B2218" s="25" t="s">
        <v>3527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3530</v>
      </c>
      <c r="B2219" s="25" t="s">
        <v>3529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3531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3533</v>
      </c>
      <c r="B2221" s="25" t="s">
        <v>3532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3535</v>
      </c>
      <c r="B2222" s="25" t="s">
        <v>3534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5212</v>
      </c>
      <c r="C2223" s="25"/>
      <c r="E2223" s="25"/>
      <c r="F2223" s="25"/>
    </row>
    <row r="2224" spans="1:7" x14ac:dyDescent="0.3">
      <c r="A2224" s="36" t="s">
        <v>3537</v>
      </c>
      <c r="B2224" s="25" t="s">
        <v>3536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3539</v>
      </c>
      <c r="B2225" s="25" t="s">
        <v>3538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3541</v>
      </c>
      <c r="B2226" s="25" t="s">
        <v>3540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5213</v>
      </c>
      <c r="C2227" s="25"/>
      <c r="E2227" s="25"/>
      <c r="F2227" s="25"/>
    </row>
    <row r="2228" spans="1:7" x14ac:dyDescent="0.3">
      <c r="A2228" s="36" t="s">
        <v>3543</v>
      </c>
      <c r="B2228" s="25" t="s">
        <v>3542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3546</v>
      </c>
      <c r="B2229" s="25" t="s">
        <v>3545</v>
      </c>
      <c r="C2229" s="25">
        <v>7</v>
      </c>
      <c r="D2229" s="25" t="s">
        <v>3544</v>
      </c>
      <c r="E2229" s="25" t="s">
        <v>147</v>
      </c>
      <c r="F2229" s="25" t="s">
        <v>222</v>
      </c>
    </row>
    <row r="2230" spans="1:7" x14ac:dyDescent="0.3">
      <c r="A2230" s="36" t="s">
        <v>3548</v>
      </c>
      <c r="B2230" s="25" t="s">
        <v>3547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3550</v>
      </c>
      <c r="B2231" s="25" t="s">
        <v>3549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3552</v>
      </c>
      <c r="B2232" s="25" t="s">
        <v>3551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3554</v>
      </c>
      <c r="B2233" s="25" t="s">
        <v>3553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3556</v>
      </c>
      <c r="B2234" s="25" t="s">
        <v>3555</v>
      </c>
      <c r="C2234" s="25">
        <v>8</v>
      </c>
      <c r="D2234" s="25" t="s">
        <v>3544</v>
      </c>
      <c r="E2234" s="25" t="s">
        <v>147</v>
      </c>
      <c r="F2234" s="25" t="s">
        <v>222</v>
      </c>
    </row>
    <row r="2235" spans="1:7" x14ac:dyDescent="0.3">
      <c r="A2235" s="36" t="s">
        <v>3558</v>
      </c>
      <c r="C2235" s="25">
        <v>6</v>
      </c>
      <c r="D2235" s="25" t="s">
        <v>3557</v>
      </c>
      <c r="E2235" s="25" t="s">
        <v>147</v>
      </c>
      <c r="F2235" s="25" t="s">
        <v>222</v>
      </c>
    </row>
    <row r="2236" spans="1:7" x14ac:dyDescent="0.3">
      <c r="A2236" s="36" t="s">
        <v>3560</v>
      </c>
      <c r="B2236" s="25" t="s">
        <v>3559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3562</v>
      </c>
      <c r="B2237" s="25" t="s">
        <v>3561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3564</v>
      </c>
      <c r="B2238" s="25" t="s">
        <v>3563</v>
      </c>
      <c r="C2238" s="25">
        <v>7</v>
      </c>
      <c r="D2238" s="25" t="s">
        <v>3544</v>
      </c>
      <c r="E2238" s="25" t="s">
        <v>147</v>
      </c>
      <c r="F2238" s="25" t="s">
        <v>222</v>
      </c>
    </row>
    <row r="2239" spans="1:7" x14ac:dyDescent="0.3">
      <c r="A2239" s="36" t="s">
        <v>3566</v>
      </c>
      <c r="B2239" s="25" t="s">
        <v>3565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3568</v>
      </c>
      <c r="B2240" s="25" t="s">
        <v>3567</v>
      </c>
      <c r="C2240" s="25">
        <v>5</v>
      </c>
      <c r="D2240" s="25" t="s">
        <v>3544</v>
      </c>
      <c r="E2240" s="25" t="s">
        <v>147</v>
      </c>
      <c r="F2240" s="25" t="s">
        <v>222</v>
      </c>
    </row>
    <row r="2241" spans="1:7" x14ac:dyDescent="0.3">
      <c r="A2241" s="36" t="s">
        <v>3570</v>
      </c>
      <c r="B2241" s="25" t="s">
        <v>3569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3572</v>
      </c>
      <c r="B2242" s="25" t="s">
        <v>3571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3574</v>
      </c>
      <c r="B2243" s="25" t="s">
        <v>3573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3576</v>
      </c>
      <c r="B2244" s="25" t="s">
        <v>3575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3578</v>
      </c>
      <c r="B2245" s="25" t="s">
        <v>3577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3580</v>
      </c>
      <c r="B2246" s="25" t="s">
        <v>3579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3581</v>
      </c>
      <c r="B2247" s="25" t="s">
        <v>3579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3582</v>
      </c>
      <c r="B2248" s="25" t="s">
        <v>3579</v>
      </c>
      <c r="C2248" s="25"/>
      <c r="D2248" s="25" t="s">
        <v>769</v>
      </c>
      <c r="E2248" s="25"/>
      <c r="F2248" s="25"/>
    </row>
    <row r="2249" spans="1:7" x14ac:dyDescent="0.3">
      <c r="A2249" s="36" t="s">
        <v>3584</v>
      </c>
      <c r="B2249" s="25" t="s">
        <v>3583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3586</v>
      </c>
      <c r="B2250" s="25" t="s">
        <v>3585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3588</v>
      </c>
      <c r="B2251" s="25" t="s">
        <v>3587</v>
      </c>
      <c r="C2251" s="25">
        <v>8</v>
      </c>
      <c r="D2251" s="25" t="s">
        <v>3544</v>
      </c>
      <c r="E2251" s="25" t="s">
        <v>147</v>
      </c>
      <c r="F2251" s="25" t="s">
        <v>222</v>
      </c>
    </row>
    <row r="2252" spans="1:7" ht="15" customHeight="1" x14ac:dyDescent="0.35">
      <c r="A2252" s="32" t="s">
        <v>5214</v>
      </c>
      <c r="C2252" s="25"/>
      <c r="E2252" s="25"/>
      <c r="F2252" s="25"/>
    </row>
    <row r="2253" spans="1:7" x14ac:dyDescent="0.3">
      <c r="A2253" s="36" t="s">
        <v>3590</v>
      </c>
      <c r="B2253" s="25" t="s">
        <v>3589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3592</v>
      </c>
      <c r="B2254" s="25" t="s">
        <v>3591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3593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3595</v>
      </c>
      <c r="B2256" s="25" t="s">
        <v>3594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3597</v>
      </c>
      <c r="B2257" s="25" t="s">
        <v>3596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3599</v>
      </c>
      <c r="B2258" s="25" t="s">
        <v>3598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3601</v>
      </c>
      <c r="B2259" s="25" t="s">
        <v>3600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3602</v>
      </c>
      <c r="C2260" s="25"/>
      <c r="D2260" s="36" t="s">
        <v>149</v>
      </c>
      <c r="E2260" s="25"/>
      <c r="F2260" s="25"/>
    </row>
    <row r="2261" spans="1:7" x14ac:dyDescent="0.3">
      <c r="A2261" s="36" t="s">
        <v>3604</v>
      </c>
      <c r="B2261" s="25" t="s">
        <v>3603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3606</v>
      </c>
      <c r="B2262" s="25" t="s">
        <v>3605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3608</v>
      </c>
      <c r="B2263" s="25" t="s">
        <v>3607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3609</v>
      </c>
      <c r="C2264" s="25"/>
      <c r="D2264" s="25" t="s">
        <v>149</v>
      </c>
      <c r="E2264" s="25"/>
      <c r="F2264" s="25"/>
    </row>
    <row r="2265" spans="1:7" x14ac:dyDescent="0.3">
      <c r="A2265" s="36" t="s">
        <v>3611</v>
      </c>
      <c r="B2265" s="25" t="s">
        <v>3610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3613</v>
      </c>
      <c r="B2266" s="25" t="s">
        <v>3612</v>
      </c>
      <c r="C2266" s="25"/>
      <c r="D2266" s="25" t="s">
        <v>149</v>
      </c>
      <c r="E2266" s="25"/>
      <c r="F2266" s="25"/>
    </row>
    <row r="2267" spans="1:7" x14ac:dyDescent="0.3">
      <c r="A2267" s="36" t="s">
        <v>3615</v>
      </c>
      <c r="B2267" s="25" t="s">
        <v>3614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3617</v>
      </c>
      <c r="B2268" s="25" t="s">
        <v>3616</v>
      </c>
      <c r="C2268" s="25"/>
      <c r="D2268" s="25" t="s">
        <v>149</v>
      </c>
      <c r="E2268" s="25"/>
      <c r="F2268" s="25"/>
    </row>
    <row r="2269" spans="1:7" x14ac:dyDescent="0.3">
      <c r="A2269" s="36" t="s">
        <v>3618</v>
      </c>
      <c r="B2269" s="25" t="s">
        <v>3616</v>
      </c>
      <c r="C2269" s="25"/>
      <c r="D2269" s="25" t="s">
        <v>149</v>
      </c>
      <c r="E2269" s="25"/>
      <c r="F2269" s="25"/>
    </row>
    <row r="2270" spans="1:7" x14ac:dyDescent="0.3">
      <c r="A2270" s="36" t="s">
        <v>3619</v>
      </c>
      <c r="B2270" s="25" t="s">
        <v>3616</v>
      </c>
      <c r="C2270" s="25"/>
      <c r="D2270" s="25" t="s">
        <v>149</v>
      </c>
      <c r="E2270" s="25"/>
      <c r="F2270" s="25"/>
    </row>
    <row r="2271" spans="1:7" x14ac:dyDescent="0.3">
      <c r="A2271" s="36" t="s">
        <v>3620</v>
      </c>
      <c r="B2271" s="25" t="s">
        <v>3616</v>
      </c>
      <c r="C2271" s="25"/>
      <c r="D2271" s="25" t="s">
        <v>149</v>
      </c>
      <c r="E2271" s="25"/>
      <c r="F2271" s="25"/>
    </row>
    <row r="2272" spans="1:7" x14ac:dyDescent="0.3">
      <c r="A2272" s="36" t="s">
        <v>3622</v>
      </c>
      <c r="B2272" s="25" t="s">
        <v>3621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3624</v>
      </c>
      <c r="B2273" s="25" t="s">
        <v>3623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3626</v>
      </c>
      <c r="B2274" s="25" t="s">
        <v>3625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5215</v>
      </c>
      <c r="C2275" s="25"/>
      <c r="E2275" s="25"/>
      <c r="F2275" s="25"/>
    </row>
    <row r="2276" spans="1:7" x14ac:dyDescent="0.3">
      <c r="A2276" s="36" t="s">
        <v>3628</v>
      </c>
      <c r="B2276" s="25" t="s">
        <v>3627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3630</v>
      </c>
      <c r="B2277" s="25" t="s">
        <v>3629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3632</v>
      </c>
      <c r="B2278" s="25" t="s">
        <v>3631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3634</v>
      </c>
      <c r="B2279" s="25" t="s">
        <v>3633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5216</v>
      </c>
      <c r="C2280" s="25"/>
      <c r="E2280" s="25"/>
      <c r="F2280" s="25"/>
    </row>
    <row r="2281" spans="1:7" x14ac:dyDescent="0.3">
      <c r="A2281" s="36" t="s">
        <v>3636</v>
      </c>
      <c r="B2281" s="25" t="s">
        <v>3635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5217</v>
      </c>
      <c r="C2282" s="25"/>
      <c r="E2282" s="25"/>
      <c r="F2282" s="25"/>
    </row>
    <row r="2283" spans="1:7" ht="15" customHeight="1" x14ac:dyDescent="0.35">
      <c r="A2283" s="32" t="s">
        <v>5218</v>
      </c>
      <c r="C2283" s="25"/>
      <c r="E2283" s="25"/>
      <c r="F2283" s="25"/>
    </row>
    <row r="2284" spans="1:7" x14ac:dyDescent="0.3">
      <c r="A2284" s="36" t="s">
        <v>3638</v>
      </c>
      <c r="B2284" s="25" t="s">
        <v>3637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5219</v>
      </c>
      <c r="C2285" s="25"/>
      <c r="E2285" s="25"/>
      <c r="F2285" s="25"/>
    </row>
    <row r="2286" spans="1:7" x14ac:dyDescent="0.3">
      <c r="A2286" s="36" t="s">
        <v>3640</v>
      </c>
      <c r="B2286" s="25" t="s">
        <v>3639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3641</v>
      </c>
      <c r="B2287" s="25" t="s">
        <v>3639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3642</v>
      </c>
      <c r="B2288" s="25" t="s">
        <v>3639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3644</v>
      </c>
      <c r="B2289" s="25" t="s">
        <v>3643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3646</v>
      </c>
      <c r="B2290" s="25" t="s">
        <v>3645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3648</v>
      </c>
      <c r="B2291" s="25" t="s">
        <v>3647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3650</v>
      </c>
      <c r="B2292" s="25" t="s">
        <v>3649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3651</v>
      </c>
      <c r="B2293" s="25" t="s">
        <v>3649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3652</v>
      </c>
      <c r="B2294" s="25" t="s">
        <v>3649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3653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3655</v>
      </c>
      <c r="B2296" s="25" t="s">
        <v>3654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5220</v>
      </c>
      <c r="C2297" s="25"/>
      <c r="E2297" s="25"/>
      <c r="F2297" s="25"/>
    </row>
    <row r="2298" spans="1:7" x14ac:dyDescent="0.3">
      <c r="A2298" s="36" t="s">
        <v>3657</v>
      </c>
      <c r="B2298" s="25" t="s">
        <v>3656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3659</v>
      </c>
      <c r="B2299" s="25" t="s">
        <v>3658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3661</v>
      </c>
      <c r="B2300" s="25" t="s">
        <v>3660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5221</v>
      </c>
      <c r="C2301" s="25"/>
      <c r="E2301" s="25"/>
      <c r="F2301" s="25"/>
    </row>
    <row r="2302" spans="1:7" ht="15" customHeight="1" x14ac:dyDescent="0.35">
      <c r="A2302" s="32" t="s">
        <v>5222</v>
      </c>
      <c r="C2302" s="25"/>
      <c r="E2302" s="25"/>
      <c r="F2302" s="25"/>
    </row>
    <row r="2303" spans="1:7" x14ac:dyDescent="0.3">
      <c r="A2303" s="36" t="s">
        <v>3663</v>
      </c>
      <c r="B2303" s="25" t="s">
        <v>3662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3664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3666</v>
      </c>
      <c r="B2305" s="25" t="s">
        <v>3665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5223</v>
      </c>
      <c r="B2306" s="25"/>
      <c r="C2306" s="25"/>
      <c r="D2306" s="25"/>
      <c r="E2306" s="25"/>
      <c r="F2306" s="25"/>
    </row>
    <row r="2307" spans="1:7" x14ac:dyDescent="0.3">
      <c r="A2307" s="36" t="s">
        <v>3668</v>
      </c>
      <c r="B2307" s="25" t="s">
        <v>3667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3670</v>
      </c>
      <c r="B2308" s="25" t="s">
        <v>3669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5224</v>
      </c>
      <c r="C2309" s="25"/>
      <c r="E2309" s="25"/>
      <c r="F2309" s="25"/>
    </row>
    <row r="2310" spans="1:7" ht="15" customHeight="1" x14ac:dyDescent="0.35">
      <c r="A2310" s="32" t="s">
        <v>5225</v>
      </c>
      <c r="C2310" s="25"/>
      <c r="E2310" s="25"/>
      <c r="F2310" s="25"/>
    </row>
    <row r="2311" spans="1:7" x14ac:dyDescent="0.3">
      <c r="A2311" s="36" t="s">
        <v>3672</v>
      </c>
      <c r="B2311" s="25" t="s">
        <v>3671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3674</v>
      </c>
      <c r="B2312" s="25" t="s">
        <v>3673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3675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3676</v>
      </c>
      <c r="C2314" s="25">
        <v>7</v>
      </c>
      <c r="D2314" s="25" t="s">
        <v>149</v>
      </c>
      <c r="E2314" s="25" t="s">
        <v>147</v>
      </c>
      <c r="F2314" s="25" t="s">
        <v>3171</v>
      </c>
    </row>
    <row r="2315" spans="1:7" x14ac:dyDescent="0.3">
      <c r="A2315" s="36" t="s">
        <v>3678</v>
      </c>
      <c r="B2315" s="25" t="s">
        <v>3677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3680</v>
      </c>
      <c r="B2316" s="25" t="s">
        <v>3679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3682</v>
      </c>
      <c r="B2317" s="25" t="s">
        <v>3681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5226</v>
      </c>
      <c r="C2318" s="25"/>
      <c r="E2318" s="25"/>
      <c r="F2318" s="25"/>
    </row>
    <row r="2319" spans="1:7" x14ac:dyDescent="0.3">
      <c r="A2319" s="36" t="s">
        <v>3684</v>
      </c>
      <c r="B2319" s="25" t="s">
        <v>3683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3686</v>
      </c>
      <c r="B2320" s="25" t="s">
        <v>3685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3688</v>
      </c>
      <c r="B2321" s="25" t="s">
        <v>3687</v>
      </c>
      <c r="C2321" s="25"/>
      <c r="D2321" s="25" t="s">
        <v>157</v>
      </c>
      <c r="E2321" s="25"/>
      <c r="F2321" s="25"/>
    </row>
    <row r="2322" spans="1:7" x14ac:dyDescent="0.3">
      <c r="A2322" s="36" t="s">
        <v>3690</v>
      </c>
      <c r="B2322" s="25" t="s">
        <v>3689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3691</v>
      </c>
      <c r="B2323" s="25" t="s">
        <v>3687</v>
      </c>
      <c r="C2323" s="25"/>
      <c r="D2323" s="25" t="s">
        <v>157</v>
      </c>
      <c r="E2323" s="25"/>
      <c r="F2323" s="25"/>
    </row>
    <row r="2324" spans="1:7" x14ac:dyDescent="0.3">
      <c r="A2324" s="36" t="s">
        <v>3693</v>
      </c>
      <c r="B2324" s="25" t="s">
        <v>3692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3695</v>
      </c>
      <c r="B2325" s="25" t="s">
        <v>3694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3697</v>
      </c>
      <c r="B2326" s="25" t="s">
        <v>3696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5227</v>
      </c>
      <c r="C2327" s="25"/>
      <c r="E2327" s="25"/>
      <c r="F2327" s="25"/>
    </row>
    <row r="2328" spans="1:7" x14ac:dyDescent="0.3">
      <c r="A2328" s="36" t="s">
        <v>3699</v>
      </c>
      <c r="B2328" s="25" t="s">
        <v>3698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3701</v>
      </c>
      <c r="B2329" s="25" t="s">
        <v>3700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3703</v>
      </c>
      <c r="B2330" s="25" t="s">
        <v>3702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3705</v>
      </c>
      <c r="B2331" s="25" t="s">
        <v>3704</v>
      </c>
      <c r="C2331" s="25"/>
      <c r="D2331" s="25" t="s">
        <v>157</v>
      </c>
      <c r="E2331" s="25"/>
      <c r="F2331" s="25"/>
    </row>
    <row r="2332" spans="1:7" x14ac:dyDescent="0.3">
      <c r="A2332" s="36" t="s">
        <v>3706</v>
      </c>
      <c r="B2332" s="25" t="s">
        <v>3687</v>
      </c>
      <c r="C2332" s="25"/>
      <c r="D2332" s="25" t="s">
        <v>157</v>
      </c>
      <c r="E2332" s="25"/>
      <c r="F2332" s="25"/>
    </row>
    <row r="2333" spans="1:7" x14ac:dyDescent="0.3">
      <c r="A2333" s="36" t="s">
        <v>3708</v>
      </c>
      <c r="B2333" s="25" t="s">
        <v>3707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3710</v>
      </c>
      <c r="B2334" s="25" t="s">
        <v>3709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3711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3713</v>
      </c>
      <c r="B2336" s="25" t="s">
        <v>3712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3715</v>
      </c>
      <c r="B2337" s="25" t="s">
        <v>3714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3717</v>
      </c>
      <c r="B2338" s="25" t="s">
        <v>3716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3719</v>
      </c>
      <c r="B2339" s="25" t="s">
        <v>3718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3721</v>
      </c>
      <c r="B2340" s="25" t="s">
        <v>3720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3722</v>
      </c>
      <c r="B2341" s="25" t="s">
        <v>3720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3723</v>
      </c>
      <c r="B2342" s="25" t="s">
        <v>3720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3725</v>
      </c>
      <c r="B2343" s="25" t="s">
        <v>3724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3727</v>
      </c>
      <c r="B2344" s="25" t="s">
        <v>3726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3728</v>
      </c>
      <c r="B2345" s="25" t="s">
        <v>3726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3729</v>
      </c>
      <c r="B2346" s="25" t="s">
        <v>3726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3731</v>
      </c>
      <c r="B2347" s="25" t="s">
        <v>3730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3733</v>
      </c>
      <c r="B2348" s="25" t="s">
        <v>3732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3735</v>
      </c>
      <c r="B2349" s="25" t="s">
        <v>3734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3736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3738</v>
      </c>
      <c r="B2351" s="25" t="s">
        <v>3737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3740</v>
      </c>
      <c r="B2352" s="25" t="s">
        <v>3739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3742</v>
      </c>
      <c r="B2353" s="25" t="s">
        <v>3741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3744</v>
      </c>
      <c r="B2354" s="25" t="s">
        <v>3743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3745</v>
      </c>
      <c r="B2355" s="25" t="s">
        <v>3743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3746</v>
      </c>
      <c r="B2356" s="25" t="s">
        <v>3743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5228</v>
      </c>
      <c r="C2357" s="25"/>
      <c r="E2357" s="25"/>
      <c r="F2357" s="25"/>
    </row>
    <row r="2358" spans="1:7" x14ac:dyDescent="0.3">
      <c r="A2358" s="36" t="s">
        <v>3748</v>
      </c>
      <c r="B2358" s="25" t="s">
        <v>3747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5229</v>
      </c>
      <c r="C2359" s="25"/>
      <c r="E2359" s="25"/>
      <c r="F2359" s="25"/>
    </row>
    <row r="2360" spans="1:7" x14ac:dyDescent="0.3">
      <c r="A2360" s="36" t="s">
        <v>3750</v>
      </c>
      <c r="B2360" s="25" t="s">
        <v>3749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3752</v>
      </c>
      <c r="B2361" s="25" t="s">
        <v>3751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5230</v>
      </c>
      <c r="C2362" s="25"/>
      <c r="E2362" s="25"/>
      <c r="F2362" s="25"/>
    </row>
    <row r="2363" spans="1:7" x14ac:dyDescent="0.3">
      <c r="A2363" s="36" t="s">
        <v>3754</v>
      </c>
      <c r="B2363" s="25" t="s">
        <v>3753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3756</v>
      </c>
      <c r="B2364" s="25" t="s">
        <v>3755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5231</v>
      </c>
      <c r="C2365" s="25"/>
      <c r="E2365" s="25"/>
      <c r="F2365" s="25"/>
    </row>
    <row r="2366" spans="1:7" x14ac:dyDescent="0.3">
      <c r="A2366" s="36" t="s">
        <v>3757</v>
      </c>
      <c r="C2366" s="25"/>
      <c r="D2366" s="36" t="s">
        <v>149</v>
      </c>
      <c r="E2366" s="25"/>
      <c r="F2366" s="25"/>
    </row>
    <row r="2367" spans="1:7" x14ac:dyDescent="0.3">
      <c r="A2367" s="36" t="s">
        <v>3759</v>
      </c>
      <c r="B2367" s="25" t="s">
        <v>3758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5232</v>
      </c>
      <c r="C2368" s="25"/>
      <c r="E2368" s="25"/>
      <c r="F2368" s="25"/>
    </row>
    <row r="2369" spans="1:7" x14ac:dyDescent="0.3">
      <c r="A2369" s="36" t="s">
        <v>3761</v>
      </c>
      <c r="B2369" s="25" t="s">
        <v>3760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5233</v>
      </c>
      <c r="C2370" s="25"/>
      <c r="E2370" s="25"/>
      <c r="F2370" s="25"/>
    </row>
    <row r="2371" spans="1:7" x14ac:dyDescent="0.3">
      <c r="A2371" s="36" t="s">
        <v>3763</v>
      </c>
      <c r="B2371" s="25" t="s">
        <v>3762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5234</v>
      </c>
      <c r="C2372" s="25"/>
      <c r="E2372" s="25"/>
      <c r="F2372" s="25"/>
    </row>
    <row r="2373" spans="1:7" x14ac:dyDescent="0.3">
      <c r="A2373" s="36" t="s">
        <v>3764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3766</v>
      </c>
      <c r="B2374" s="25" t="s">
        <v>3765</v>
      </c>
      <c r="C2374" s="25"/>
      <c r="D2374" s="25" t="s">
        <v>157</v>
      </c>
      <c r="E2374" s="25"/>
      <c r="F2374" s="25"/>
    </row>
    <row r="2375" spans="1:7" x14ac:dyDescent="0.3">
      <c r="A2375" s="36" t="s">
        <v>3768</v>
      </c>
      <c r="B2375" s="25" t="s">
        <v>3767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3770</v>
      </c>
      <c r="B2376" s="25" t="s">
        <v>3769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3772</v>
      </c>
      <c r="B2377" s="25" t="s">
        <v>3771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3774</v>
      </c>
      <c r="B2378" s="25" t="s">
        <v>3773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5235</v>
      </c>
      <c r="C2379" s="25"/>
      <c r="E2379" s="25"/>
      <c r="F2379" s="25"/>
    </row>
    <row r="2380" spans="1:7" x14ac:dyDescent="0.3">
      <c r="A2380" s="36" t="s">
        <v>3776</v>
      </c>
      <c r="B2380" s="25" t="s">
        <v>3775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3777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3779</v>
      </c>
      <c r="B2382" s="25" t="s">
        <v>3778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3781</v>
      </c>
      <c r="B2383" s="25" t="s">
        <v>3780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3783</v>
      </c>
      <c r="B2384" s="25" t="s">
        <v>3782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3785</v>
      </c>
      <c r="B2385" s="25" t="s">
        <v>3784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3787</v>
      </c>
      <c r="B2386" s="25" t="s">
        <v>3786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3789</v>
      </c>
      <c r="B2387" s="25" t="s">
        <v>3788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3791</v>
      </c>
      <c r="B2388" s="25" t="s">
        <v>3790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3793</v>
      </c>
      <c r="B2389" s="25" t="s">
        <v>3792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3794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3796</v>
      </c>
      <c r="B2391" s="25" t="s">
        <v>3795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5236</v>
      </c>
      <c r="C2392" s="25"/>
      <c r="E2392" s="25"/>
      <c r="F2392" s="25"/>
    </row>
    <row r="2393" spans="1:6" x14ac:dyDescent="0.3">
      <c r="A2393" s="36" t="s">
        <v>3798</v>
      </c>
      <c r="B2393" s="25" t="s">
        <v>3797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3800</v>
      </c>
      <c r="B2394" s="25" t="s">
        <v>3799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5237</v>
      </c>
      <c r="C2395" s="25"/>
      <c r="E2395" s="25"/>
      <c r="F2395" s="25"/>
    </row>
    <row r="2396" spans="1:6" x14ac:dyDescent="0.3">
      <c r="A2396" s="36" t="s">
        <v>3802</v>
      </c>
      <c r="B2396" s="25" t="s">
        <v>3801</v>
      </c>
      <c r="C2396" s="25">
        <v>0</v>
      </c>
      <c r="D2396" s="25" t="s">
        <v>3557</v>
      </c>
      <c r="E2396" s="25" t="s">
        <v>152</v>
      </c>
      <c r="F2396" s="25" t="s">
        <v>163</v>
      </c>
    </row>
    <row r="2397" spans="1:6" x14ac:dyDescent="0.3">
      <c r="A2397" s="36" t="s">
        <v>3803</v>
      </c>
      <c r="C2397" s="25"/>
      <c r="D2397" s="25" t="s">
        <v>149</v>
      </c>
      <c r="E2397" s="25"/>
      <c r="F2397" s="25"/>
    </row>
    <row r="2398" spans="1:6" x14ac:dyDescent="0.3">
      <c r="A2398" s="36" t="s">
        <v>3805</v>
      </c>
      <c r="B2398" s="25" t="s">
        <v>3804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3806</v>
      </c>
      <c r="B2399" s="25" t="s">
        <v>3804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3807</v>
      </c>
      <c r="B2400" s="25" t="s">
        <v>3804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3809</v>
      </c>
      <c r="B2401" s="25" t="s">
        <v>3808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3811</v>
      </c>
      <c r="B2402" s="25" t="s">
        <v>3810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3813</v>
      </c>
      <c r="B2403" s="25" t="s">
        <v>3812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5238</v>
      </c>
      <c r="C2404" s="25"/>
      <c r="E2404" s="25"/>
      <c r="F2404" s="25"/>
    </row>
    <row r="2405" spans="1:7" x14ac:dyDescent="0.3">
      <c r="A2405" s="36" t="s">
        <v>3815</v>
      </c>
      <c r="B2405" s="25" t="s">
        <v>3814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3816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3818</v>
      </c>
      <c r="B2407" s="25" t="s">
        <v>3817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3820</v>
      </c>
      <c r="B2408" s="25" t="s">
        <v>3819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3822</v>
      </c>
      <c r="B2409" s="25" t="s">
        <v>3821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3824</v>
      </c>
      <c r="B2410" s="25" t="s">
        <v>3823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5239</v>
      </c>
      <c r="C2411" s="25"/>
      <c r="E2411" s="25"/>
      <c r="F2411" s="25"/>
    </row>
    <row r="2412" spans="1:7" x14ac:dyDescent="0.3">
      <c r="A2412" s="36" t="s">
        <v>3825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3827</v>
      </c>
      <c r="B2413" s="25" t="s">
        <v>3826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3829</v>
      </c>
      <c r="B2414" s="25" t="s">
        <v>3828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3831</v>
      </c>
      <c r="B2415" s="25" t="s">
        <v>3830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5240</v>
      </c>
      <c r="C2416" s="25"/>
      <c r="E2416" s="25"/>
      <c r="F2416" s="25"/>
    </row>
    <row r="2417" spans="1:7" x14ac:dyDescent="0.3">
      <c r="A2417" s="36" t="s">
        <v>3833</v>
      </c>
      <c r="B2417" s="25" t="s">
        <v>3832</v>
      </c>
      <c r="C2417" s="25"/>
      <c r="D2417" s="25" t="s">
        <v>157</v>
      </c>
      <c r="E2417" s="25"/>
      <c r="F2417" s="25"/>
    </row>
    <row r="2418" spans="1:7" x14ac:dyDescent="0.3">
      <c r="A2418" s="36" t="s">
        <v>3835</v>
      </c>
      <c r="B2418" s="25" t="s">
        <v>3834</v>
      </c>
      <c r="C2418" s="25"/>
      <c r="D2418" s="25" t="s">
        <v>157</v>
      </c>
      <c r="E2418" s="25"/>
      <c r="F2418" s="25"/>
    </row>
    <row r="2419" spans="1:7" x14ac:dyDescent="0.3">
      <c r="A2419" s="36" t="s">
        <v>5437</v>
      </c>
      <c r="B2419" s="25" t="s">
        <v>3836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3837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3839</v>
      </c>
      <c r="B2421" s="25" t="s">
        <v>3838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3841</v>
      </c>
      <c r="B2422" s="25" t="s">
        <v>3840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3843</v>
      </c>
      <c r="B2423" s="25" t="s">
        <v>3842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3845</v>
      </c>
      <c r="B2424" s="25" t="s">
        <v>3844</v>
      </c>
      <c r="C2424" s="25"/>
      <c r="D2424" s="25" t="s">
        <v>157</v>
      </c>
      <c r="E2424" s="25"/>
      <c r="F2424" s="25"/>
    </row>
    <row r="2425" spans="1:7" x14ac:dyDescent="0.3">
      <c r="A2425" s="36" t="s">
        <v>3846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3848</v>
      </c>
      <c r="B2426" s="25" t="s">
        <v>3847</v>
      </c>
      <c r="C2426" s="25"/>
      <c r="D2426" s="25" t="s">
        <v>157</v>
      </c>
      <c r="E2426" s="25"/>
      <c r="F2426" s="25"/>
    </row>
    <row r="2427" spans="1:7" x14ac:dyDescent="0.3">
      <c r="A2427" s="36" t="s">
        <v>3849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3850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3852</v>
      </c>
      <c r="B2429" s="25" t="s">
        <v>3851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3854</v>
      </c>
      <c r="B2430" s="25" t="s">
        <v>3853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3856</v>
      </c>
      <c r="B2431" s="25" t="s">
        <v>3855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3858</v>
      </c>
      <c r="B2432" s="25" t="s">
        <v>3857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3859</v>
      </c>
      <c r="C2433" s="25"/>
      <c r="D2433" s="25" t="s">
        <v>157</v>
      </c>
      <c r="E2433" s="25"/>
      <c r="F2433" s="25"/>
    </row>
    <row r="2434" spans="1:7" x14ac:dyDescent="0.3">
      <c r="A2434" s="36" t="s">
        <v>3861</v>
      </c>
      <c r="B2434" s="25" t="s">
        <v>3860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3863</v>
      </c>
      <c r="B2435" s="25" t="s">
        <v>3862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3865</v>
      </c>
      <c r="B2436" s="25" t="s">
        <v>3864</v>
      </c>
      <c r="C2436" s="25"/>
      <c r="D2436" s="25" t="s">
        <v>157</v>
      </c>
      <c r="E2436" s="25"/>
      <c r="F2436" s="25"/>
    </row>
    <row r="2437" spans="1:7" x14ac:dyDescent="0.3">
      <c r="A2437" s="36" t="s">
        <v>3867</v>
      </c>
      <c r="B2437" s="25" t="s">
        <v>3866</v>
      </c>
      <c r="C2437" s="25"/>
      <c r="D2437" s="25" t="s">
        <v>157</v>
      </c>
      <c r="E2437" s="25"/>
      <c r="F2437" s="25"/>
    </row>
    <row r="2438" spans="1:7" x14ac:dyDescent="0.3">
      <c r="A2438" s="36" t="s">
        <v>3869</v>
      </c>
      <c r="B2438" s="25" t="s">
        <v>3868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3870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5241</v>
      </c>
      <c r="C2440" s="25"/>
      <c r="E2440" s="25"/>
      <c r="F2440" s="25"/>
    </row>
    <row r="2441" spans="1:7" x14ac:dyDescent="0.3">
      <c r="A2441" s="36" t="s">
        <v>3872</v>
      </c>
      <c r="B2441" s="25" t="s">
        <v>3871</v>
      </c>
      <c r="C2441" s="25"/>
      <c r="D2441" s="25" t="s">
        <v>157</v>
      </c>
      <c r="E2441" s="25"/>
      <c r="F2441" s="25"/>
    </row>
    <row r="2442" spans="1:7" x14ac:dyDescent="0.3">
      <c r="A2442" s="36" t="s">
        <v>3874</v>
      </c>
      <c r="B2442" s="25" t="s">
        <v>3873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3875</v>
      </c>
      <c r="B2443" s="25" t="s">
        <v>3873</v>
      </c>
      <c r="C2443" s="25"/>
      <c r="D2443" s="25" t="s">
        <v>157</v>
      </c>
      <c r="E2443" s="25"/>
      <c r="F2443" s="25"/>
    </row>
    <row r="2444" spans="1:7" x14ac:dyDescent="0.3">
      <c r="A2444" s="36" t="s">
        <v>3877</v>
      </c>
      <c r="B2444" s="25" t="s">
        <v>3876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3879</v>
      </c>
      <c r="B2445" s="25" t="s">
        <v>3878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3880</v>
      </c>
      <c r="B2446" s="25" t="s">
        <v>3881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3882</v>
      </c>
      <c r="B2447" s="25" t="s">
        <v>3881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3883</v>
      </c>
      <c r="B2448" s="25" t="s">
        <v>3884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3885</v>
      </c>
      <c r="B2449" s="25" t="s">
        <v>3884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5242</v>
      </c>
      <c r="C2450" s="25"/>
      <c r="E2450" s="25"/>
      <c r="F2450" s="25"/>
    </row>
    <row r="2451" spans="1:13" x14ac:dyDescent="0.3">
      <c r="A2451" s="36" t="s">
        <v>3887</v>
      </c>
      <c r="B2451" s="25" t="s">
        <v>3886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3888</v>
      </c>
      <c r="B2452" s="25" t="s">
        <v>3889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3890</v>
      </c>
      <c r="B2453" s="25" t="s">
        <v>3889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3892</v>
      </c>
      <c r="B2454" s="25" t="s">
        <v>3891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5243</v>
      </c>
      <c r="C2455" s="25"/>
      <c r="E2455" s="25"/>
      <c r="F2455" s="25"/>
    </row>
    <row r="2456" spans="1:13" x14ac:dyDescent="0.3">
      <c r="A2456" s="36" t="s">
        <v>3894</v>
      </c>
      <c r="B2456" s="25" t="s">
        <v>3893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3896</v>
      </c>
      <c r="B2457" s="25" t="s">
        <v>3895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3898</v>
      </c>
      <c r="B2458" s="25" t="s">
        <v>3897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3900</v>
      </c>
      <c r="B2459" s="25" t="s">
        <v>3899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3902</v>
      </c>
      <c r="B2460" s="25" t="s">
        <v>3901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3904</v>
      </c>
      <c r="B2461" s="25" t="s">
        <v>3903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3906</v>
      </c>
      <c r="B2462" s="25" t="s">
        <v>3905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3908</v>
      </c>
      <c r="B2463" s="25" t="s">
        <v>3907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3910</v>
      </c>
      <c r="B2464" s="25" t="s">
        <v>3909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3912</v>
      </c>
      <c r="B2465" s="25" t="s">
        <v>3911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5244</v>
      </c>
      <c r="C2466" s="25"/>
      <c r="E2466" s="25"/>
      <c r="F2466" s="25"/>
    </row>
    <row r="2467" spans="1:7" x14ac:dyDescent="0.3">
      <c r="A2467" s="36" t="s">
        <v>3914</v>
      </c>
      <c r="B2467" s="25" t="s">
        <v>3913</v>
      </c>
      <c r="C2467" s="25">
        <v>0</v>
      </c>
      <c r="D2467" s="25" t="s">
        <v>149</v>
      </c>
      <c r="E2467" s="25" t="s">
        <v>152</v>
      </c>
      <c r="F2467" s="25" t="s">
        <v>3372</v>
      </c>
    </row>
    <row r="2468" spans="1:7" x14ac:dyDescent="0.3">
      <c r="A2468" s="36" t="s">
        <v>3916</v>
      </c>
      <c r="B2468" s="25" t="s">
        <v>3915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3918</v>
      </c>
      <c r="B2469" s="25" t="s">
        <v>3917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3920</v>
      </c>
      <c r="B2470" s="25" t="s">
        <v>3919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5245</v>
      </c>
      <c r="C2471" s="25"/>
      <c r="E2471" s="25"/>
      <c r="F2471" s="25"/>
    </row>
    <row r="2472" spans="1:7" x14ac:dyDescent="0.3">
      <c r="A2472" s="36" t="s">
        <v>3921</v>
      </c>
      <c r="C2472" s="25"/>
      <c r="E2472" s="25"/>
      <c r="F2472" s="25"/>
    </row>
    <row r="2473" spans="1:7" x14ac:dyDescent="0.3">
      <c r="A2473" s="36" t="s">
        <v>3923</v>
      </c>
      <c r="B2473" s="25" t="s">
        <v>3922</v>
      </c>
      <c r="C2473" s="25">
        <v>10</v>
      </c>
      <c r="D2473" s="25" t="s">
        <v>149</v>
      </c>
      <c r="E2473" s="25" t="s">
        <v>147</v>
      </c>
      <c r="F2473" s="25" t="s">
        <v>3924</v>
      </c>
      <c r="G2473" s="25" t="s">
        <v>144</v>
      </c>
    </row>
    <row r="2474" spans="1:7" x14ac:dyDescent="0.3">
      <c r="A2474" s="36" t="s">
        <v>3926</v>
      </c>
      <c r="B2474" s="25" t="s">
        <v>3925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5246</v>
      </c>
      <c r="C2475" s="25"/>
      <c r="D2475" s="25"/>
      <c r="E2475" s="25"/>
      <c r="F2475" s="25"/>
    </row>
    <row r="2476" spans="1:7" x14ac:dyDescent="0.3">
      <c r="A2476" s="36" t="s">
        <v>3928</v>
      </c>
      <c r="B2476" s="25" t="s">
        <v>3927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3929</v>
      </c>
      <c r="C2477" s="25"/>
      <c r="E2477" s="25"/>
      <c r="F2477" s="25"/>
    </row>
    <row r="2478" spans="1:7" x14ac:dyDescent="0.3">
      <c r="A2478" s="36" t="s">
        <v>3931</v>
      </c>
      <c r="B2478" s="25" t="s">
        <v>3930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3933</v>
      </c>
      <c r="B2479" s="25" t="s">
        <v>3932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3935</v>
      </c>
      <c r="B2480" s="25" t="s">
        <v>3934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3937</v>
      </c>
      <c r="B2481" s="25" t="s">
        <v>3936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3940</v>
      </c>
      <c r="B2482" s="25" t="s">
        <v>3939</v>
      </c>
      <c r="C2482" s="25">
        <v>7</v>
      </c>
      <c r="D2482" s="25" t="s">
        <v>3938</v>
      </c>
      <c r="E2482" s="25" t="s">
        <v>147</v>
      </c>
      <c r="F2482" s="25" t="s">
        <v>222</v>
      </c>
    </row>
    <row r="2483" spans="1:7" ht="15" customHeight="1" x14ac:dyDescent="0.35">
      <c r="A2483" s="32" t="s">
        <v>5247</v>
      </c>
      <c r="C2483" s="25"/>
      <c r="D2483" s="25"/>
      <c r="E2483" s="25"/>
      <c r="F2483" s="25"/>
    </row>
    <row r="2484" spans="1:7" x14ac:dyDescent="0.3">
      <c r="A2484" s="36" t="s">
        <v>3942</v>
      </c>
      <c r="B2484" s="25" t="s">
        <v>3941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5248</v>
      </c>
      <c r="C2485" s="25"/>
      <c r="E2485" s="25"/>
      <c r="F2485" s="25"/>
    </row>
    <row r="2486" spans="1:7" x14ac:dyDescent="0.3">
      <c r="A2486" s="36" t="s">
        <v>3944</v>
      </c>
      <c r="B2486" s="25" t="s">
        <v>3943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3946</v>
      </c>
      <c r="B2487" s="25" t="s">
        <v>3945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3948</v>
      </c>
      <c r="B2488" s="25" t="s">
        <v>3947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3950</v>
      </c>
      <c r="B2489" s="25" t="s">
        <v>3949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3952</v>
      </c>
      <c r="B2490" s="25" t="s">
        <v>3951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3954</v>
      </c>
      <c r="B2491" s="25" t="s">
        <v>3953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3955</v>
      </c>
      <c r="B2492" s="25" t="s">
        <v>3953</v>
      </c>
      <c r="C2492" s="25"/>
      <c r="D2492" s="25" t="s">
        <v>157</v>
      </c>
      <c r="E2492" s="25"/>
      <c r="F2492" s="25"/>
    </row>
    <row r="2493" spans="1:7" x14ac:dyDescent="0.3">
      <c r="A2493" s="25" t="s">
        <v>3957</v>
      </c>
      <c r="B2493" s="36" t="s">
        <v>3956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3959</v>
      </c>
      <c r="B2494" s="25" t="s">
        <v>3958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3960</v>
      </c>
      <c r="B2495" s="25" t="s">
        <v>3958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3961</v>
      </c>
      <c r="B2496" s="25" t="s">
        <v>3958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3963</v>
      </c>
      <c r="B2497" s="25" t="s">
        <v>3962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3965</v>
      </c>
      <c r="B2498" s="25" t="s">
        <v>3964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3967</v>
      </c>
      <c r="B2499" s="25" t="s">
        <v>3966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3969</v>
      </c>
      <c r="B2500" s="25" t="s">
        <v>3968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3971</v>
      </c>
      <c r="B2501" s="25" t="s">
        <v>3970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3973</v>
      </c>
      <c r="B2502" s="25" t="s">
        <v>3972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3975</v>
      </c>
      <c r="B2503" s="25" t="s">
        <v>3974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3977</v>
      </c>
      <c r="B2504" s="25" t="s">
        <v>3976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3979</v>
      </c>
      <c r="B2505" s="25" t="s">
        <v>3978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3981</v>
      </c>
      <c r="B2506" s="25" t="s">
        <v>3980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3983</v>
      </c>
      <c r="B2507" s="25" t="s">
        <v>3982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3985</v>
      </c>
      <c r="B2508" s="25" t="s">
        <v>3984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3987</v>
      </c>
      <c r="B2509" s="25" t="s">
        <v>3986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5249</v>
      </c>
    </row>
    <row r="2511" spans="1:7" x14ac:dyDescent="0.3">
      <c r="A2511" s="36" t="s">
        <v>3989</v>
      </c>
      <c r="B2511" s="25" t="s">
        <v>3988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3991</v>
      </c>
      <c r="B2512" s="25" t="s">
        <v>3990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5250</v>
      </c>
    </row>
    <row r="2514" spans="1:7" x14ac:dyDescent="0.3">
      <c r="A2514" s="36" t="s">
        <v>3993</v>
      </c>
      <c r="B2514" s="25" t="s">
        <v>3992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3995</v>
      </c>
      <c r="B2515" s="25" t="s">
        <v>3994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5251</v>
      </c>
    </row>
    <row r="2517" spans="1:7" x14ac:dyDescent="0.3">
      <c r="A2517" s="36" t="s">
        <v>3997</v>
      </c>
      <c r="B2517" s="25" t="s">
        <v>3996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3998</v>
      </c>
      <c r="B2518" s="25" t="s">
        <v>3996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3999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4001</v>
      </c>
      <c r="B2520" s="25" t="s">
        <v>4000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5252</v>
      </c>
    </row>
    <row r="2522" spans="1:7" x14ac:dyDescent="0.3">
      <c r="A2522" s="36" t="s">
        <v>4003</v>
      </c>
      <c r="B2522" s="25" t="s">
        <v>4002</v>
      </c>
      <c r="C2522" s="25">
        <v>6</v>
      </c>
      <c r="D2522" s="25" t="s">
        <v>149</v>
      </c>
      <c r="E2522" s="25" t="s">
        <v>147</v>
      </c>
      <c r="F2522" s="25" t="s">
        <v>4004</v>
      </c>
    </row>
    <row r="2523" spans="1:7" ht="15" customHeight="1" x14ac:dyDescent="0.35">
      <c r="A2523" s="32" t="s">
        <v>5253</v>
      </c>
    </row>
    <row r="2524" spans="1:7" x14ac:dyDescent="0.3">
      <c r="A2524" s="36" t="s">
        <v>4006</v>
      </c>
      <c r="B2524" s="25" t="s">
        <v>4005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4008</v>
      </c>
      <c r="B2525" s="25" t="s">
        <v>4007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4010</v>
      </c>
      <c r="B2526" s="25" t="s">
        <v>4009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5254</v>
      </c>
    </row>
    <row r="2528" spans="1:7" x14ac:dyDescent="0.3">
      <c r="A2528" s="36" t="s">
        <v>4012</v>
      </c>
      <c r="B2528" s="25" t="s">
        <v>4011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4014</v>
      </c>
      <c r="B2529" s="25" t="s">
        <v>4013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5255</v>
      </c>
    </row>
    <row r="2531" spans="1:7" x14ac:dyDescent="0.3">
      <c r="A2531" s="36" t="s">
        <v>4015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4017</v>
      </c>
      <c r="B2532" s="25" t="s">
        <v>4016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5256</v>
      </c>
    </row>
    <row r="2534" spans="1:7" ht="15" customHeight="1" x14ac:dyDescent="0.35">
      <c r="A2534" s="32" t="s">
        <v>5257</v>
      </c>
    </row>
    <row r="2535" spans="1:7" x14ac:dyDescent="0.3">
      <c r="A2535" s="36" t="s">
        <v>4019</v>
      </c>
      <c r="B2535" s="25" t="s">
        <v>4018</v>
      </c>
      <c r="C2535" s="25"/>
      <c r="D2535" s="25" t="s">
        <v>149</v>
      </c>
      <c r="E2535" s="25"/>
      <c r="F2535" s="25"/>
    </row>
    <row r="2536" spans="1:7" x14ac:dyDescent="0.3">
      <c r="A2536" s="36" t="s">
        <v>4021</v>
      </c>
      <c r="B2536" s="25" t="s">
        <v>4020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4023</v>
      </c>
      <c r="B2537" s="25" t="s">
        <v>4022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5258</v>
      </c>
    </row>
    <row r="2539" spans="1:7" x14ac:dyDescent="0.3">
      <c r="A2539" s="36" t="s">
        <v>4025</v>
      </c>
      <c r="B2539" s="25" t="s">
        <v>4024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5259</v>
      </c>
    </row>
    <row r="2541" spans="1:7" x14ac:dyDescent="0.3">
      <c r="A2541" s="36" t="s">
        <v>4026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4028</v>
      </c>
      <c r="B2542" s="25" t="s">
        <v>4027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5260</v>
      </c>
    </row>
    <row r="2544" spans="1:7" x14ac:dyDescent="0.3">
      <c r="A2544" s="36" t="s">
        <v>4030</v>
      </c>
      <c r="B2544" s="25" t="s">
        <v>4029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5261</v>
      </c>
    </row>
    <row r="2546" spans="1:7" x14ac:dyDescent="0.3">
      <c r="A2546" s="36" t="s">
        <v>4032</v>
      </c>
      <c r="B2546" s="25" t="s">
        <v>4031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5262</v>
      </c>
    </row>
    <row r="2548" spans="1:7" x14ac:dyDescent="0.3">
      <c r="A2548" s="36" t="s">
        <v>4033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4035</v>
      </c>
      <c r="B2549" s="25" t="s">
        <v>4034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5263</v>
      </c>
    </row>
    <row r="2551" spans="1:7" x14ac:dyDescent="0.3">
      <c r="A2551" s="36" t="s">
        <v>4036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4038</v>
      </c>
      <c r="B2552" s="25" t="s">
        <v>4037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4040</v>
      </c>
      <c r="B2553" s="25" t="s">
        <v>4039</v>
      </c>
      <c r="C2553" s="25"/>
      <c r="D2553" s="25" t="s">
        <v>189</v>
      </c>
      <c r="E2553" s="25"/>
      <c r="F2553" s="25"/>
    </row>
    <row r="2554" spans="1:7" x14ac:dyDescent="0.3">
      <c r="A2554" s="36" t="s">
        <v>4042</v>
      </c>
      <c r="B2554" s="25" t="s">
        <v>4041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4044</v>
      </c>
      <c r="B2555" s="25" t="s">
        <v>4043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4045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4047</v>
      </c>
      <c r="B2557" s="25" t="s">
        <v>4046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4049</v>
      </c>
      <c r="B2558" s="25" t="s">
        <v>4048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4050</v>
      </c>
      <c r="B2559" s="25" t="s">
        <v>4048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4051</v>
      </c>
      <c r="B2560" s="25" t="s">
        <v>4048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5264</v>
      </c>
    </row>
    <row r="2562" spans="1:7" x14ac:dyDescent="0.3">
      <c r="A2562" s="36" t="s">
        <v>4053</v>
      </c>
      <c r="B2562" s="25" t="s">
        <v>4052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4055</v>
      </c>
      <c r="B2563" s="25" t="s">
        <v>4054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4057</v>
      </c>
      <c r="B2564" s="25" t="s">
        <v>4056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4058</v>
      </c>
      <c r="B2565" s="25" t="s">
        <v>4039</v>
      </c>
      <c r="C2565" s="25"/>
      <c r="D2565" s="25" t="s">
        <v>189</v>
      </c>
      <c r="E2565" s="25"/>
      <c r="F2565" s="25"/>
    </row>
    <row r="2566" spans="1:7" x14ac:dyDescent="0.3">
      <c r="A2566" s="36" t="s">
        <v>4059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5265</v>
      </c>
    </row>
    <row r="2568" spans="1:7" x14ac:dyDescent="0.3">
      <c r="A2568" s="36" t="s">
        <v>4061</v>
      </c>
      <c r="B2568" s="25" t="s">
        <v>4060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4063</v>
      </c>
      <c r="B2569" s="25" t="s">
        <v>4062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4065</v>
      </c>
      <c r="B2570" s="25" t="s">
        <v>4064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4067</v>
      </c>
      <c r="B2571" s="25" t="s">
        <v>4066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4069</v>
      </c>
      <c r="B2572" s="25" t="s">
        <v>4068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4071</v>
      </c>
      <c r="B2573" s="25" t="s">
        <v>4070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4073</v>
      </c>
      <c r="B2574" s="25" t="s">
        <v>4072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4075</v>
      </c>
      <c r="B2575" s="25" t="s">
        <v>4074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4077</v>
      </c>
      <c r="B2576" s="25" t="s">
        <v>4076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5266</v>
      </c>
    </row>
    <row r="2578" spans="1:7" x14ac:dyDescent="0.3">
      <c r="A2578" s="36" t="s">
        <v>4078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4080</v>
      </c>
      <c r="B2579" s="25" t="s">
        <v>4079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5267</v>
      </c>
    </row>
    <row r="2581" spans="1:7" ht="15" customHeight="1" x14ac:dyDescent="0.35">
      <c r="A2581" s="32" t="s">
        <v>5268</v>
      </c>
    </row>
    <row r="2582" spans="1:7" x14ac:dyDescent="0.3">
      <c r="A2582" s="36" t="s">
        <v>4082</v>
      </c>
      <c r="B2582" s="25" t="s">
        <v>4081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4084</v>
      </c>
      <c r="B2583" s="25" t="s">
        <v>4083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4086</v>
      </c>
      <c r="B2584" s="25" t="s">
        <v>4085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5269</v>
      </c>
    </row>
    <row r="2586" spans="1:7" x14ac:dyDescent="0.3">
      <c r="A2586" s="36" t="s">
        <v>4088</v>
      </c>
      <c r="B2586" s="25" t="s">
        <v>4087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4090</v>
      </c>
      <c r="B2587" s="25" t="s">
        <v>4089</v>
      </c>
      <c r="C2587" s="25">
        <v>5</v>
      </c>
      <c r="D2587" s="25" t="s">
        <v>149</v>
      </c>
      <c r="E2587" s="25" t="s">
        <v>147</v>
      </c>
      <c r="F2587" s="25" t="s">
        <v>4004</v>
      </c>
    </row>
    <row r="2588" spans="1:7" ht="15" customHeight="1" x14ac:dyDescent="0.35">
      <c r="A2588" s="32" t="s">
        <v>5270</v>
      </c>
    </row>
    <row r="2589" spans="1:7" x14ac:dyDescent="0.3">
      <c r="A2589" s="36" t="s">
        <v>4092</v>
      </c>
      <c r="B2589" s="25" t="s">
        <v>4091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4094</v>
      </c>
      <c r="B2590" s="25" t="s">
        <v>4093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4096</v>
      </c>
      <c r="B2591" s="25" t="s">
        <v>4095</v>
      </c>
      <c r="C2591" s="25"/>
      <c r="D2591" s="25" t="s">
        <v>149</v>
      </c>
      <c r="E2591" s="25"/>
      <c r="F2591" s="25"/>
    </row>
    <row r="2592" spans="1:7" x14ac:dyDescent="0.3">
      <c r="A2592" s="36" t="s">
        <v>4097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4099</v>
      </c>
      <c r="B2593" s="25" t="s">
        <v>4098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4101</v>
      </c>
      <c r="B2594" s="25" t="s">
        <v>4100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5271</v>
      </c>
    </row>
    <row r="2596" spans="1:7" ht="15" customHeight="1" x14ac:dyDescent="0.35">
      <c r="A2596" s="32" t="s">
        <v>5442</v>
      </c>
      <c r="B2596" s="25" t="s">
        <v>5443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4103</v>
      </c>
      <c r="B2597" s="25" t="s">
        <v>4102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5272</v>
      </c>
    </row>
    <row r="2599" spans="1:7" x14ac:dyDescent="0.3">
      <c r="A2599" s="36" t="s">
        <v>4105</v>
      </c>
      <c r="B2599" s="25" t="s">
        <v>4104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4107</v>
      </c>
      <c r="B2600" s="25" t="s">
        <v>4106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5273</v>
      </c>
    </row>
    <row r="2602" spans="1:7" x14ac:dyDescent="0.3">
      <c r="A2602" s="36" t="s">
        <v>4108</v>
      </c>
      <c r="C2602" s="25"/>
      <c r="D2602" s="25" t="s">
        <v>149</v>
      </c>
      <c r="E2602" s="25"/>
      <c r="F2602" s="25"/>
    </row>
    <row r="2603" spans="1:7" x14ac:dyDescent="0.3">
      <c r="A2603" s="36" t="s">
        <v>4110</v>
      </c>
      <c r="B2603" s="25" t="s">
        <v>4109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5274</v>
      </c>
    </row>
    <row r="2605" spans="1:7" x14ac:dyDescent="0.3">
      <c r="A2605" s="36" t="s">
        <v>4112</v>
      </c>
      <c r="B2605" s="25" t="s">
        <v>4111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4114</v>
      </c>
      <c r="B2606" s="25" t="s">
        <v>4113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4116</v>
      </c>
      <c r="B2607" s="25" t="s">
        <v>4115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4117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4118</v>
      </c>
      <c r="D2609" s="25" t="s">
        <v>189</v>
      </c>
      <c r="E2609" s="25"/>
      <c r="F2609" s="25"/>
    </row>
    <row r="2610" spans="1:7" x14ac:dyDescent="0.3">
      <c r="A2610" s="36" t="s">
        <v>4120</v>
      </c>
      <c r="B2610" s="25" t="s">
        <v>4119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5275</v>
      </c>
    </row>
    <row r="2612" spans="1:7" x14ac:dyDescent="0.3">
      <c r="A2612" s="36" t="s">
        <v>4122</v>
      </c>
      <c r="B2612" s="25" t="s">
        <v>4121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4124</v>
      </c>
      <c r="B2613" s="25" t="s">
        <v>4123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4125</v>
      </c>
      <c r="B2614" s="25" t="s">
        <v>4123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4126</v>
      </c>
      <c r="B2615" s="25" t="s">
        <v>4123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4128</v>
      </c>
      <c r="B2616" s="25" t="s">
        <v>4127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4130</v>
      </c>
      <c r="B2617" s="25" t="s">
        <v>4129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5276</v>
      </c>
    </row>
    <row r="2619" spans="1:7" x14ac:dyDescent="0.3">
      <c r="A2619" s="36" t="s">
        <v>4132</v>
      </c>
      <c r="B2619" s="25" t="s">
        <v>4131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5277</v>
      </c>
    </row>
    <row r="2621" spans="1:7" ht="15" customHeight="1" x14ac:dyDescent="0.35">
      <c r="A2621" s="32" t="s">
        <v>5278</v>
      </c>
    </row>
    <row r="2622" spans="1:7" x14ac:dyDescent="0.3">
      <c r="A2622" s="36" t="s">
        <v>4134</v>
      </c>
      <c r="B2622" s="25" t="s">
        <v>4133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4136</v>
      </c>
      <c r="B2623" s="25" t="s">
        <v>4135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5279</v>
      </c>
    </row>
    <row r="2625" spans="1:7" x14ac:dyDescent="0.3">
      <c r="A2625" s="36" t="s">
        <v>4138</v>
      </c>
      <c r="B2625" s="25" t="s">
        <v>4137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4140</v>
      </c>
      <c r="B2626" s="25" t="s">
        <v>4139</v>
      </c>
      <c r="D2626" s="25" t="s">
        <v>149</v>
      </c>
      <c r="E2626" s="25"/>
      <c r="F2626" s="25"/>
    </row>
    <row r="2627" spans="1:7" x14ac:dyDescent="0.3">
      <c r="A2627" s="36" t="s">
        <v>4142</v>
      </c>
      <c r="B2627" s="25" t="s">
        <v>4141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4143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4145</v>
      </c>
      <c r="B2629" s="25" t="s">
        <v>4144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4147</v>
      </c>
      <c r="B2630" s="25" t="s">
        <v>4146</v>
      </c>
      <c r="D2630" s="25" t="s">
        <v>149</v>
      </c>
      <c r="E2630" s="25"/>
      <c r="F2630" s="25"/>
    </row>
    <row r="2631" spans="1:7" x14ac:dyDescent="0.3">
      <c r="A2631" s="36" t="s">
        <v>4148</v>
      </c>
      <c r="D2631" s="25" t="s">
        <v>149</v>
      </c>
      <c r="E2631" s="25"/>
      <c r="F2631" s="25"/>
    </row>
    <row r="2632" spans="1:7" x14ac:dyDescent="0.3">
      <c r="A2632" s="36" t="s">
        <v>4150</v>
      </c>
      <c r="B2632" s="25" t="s">
        <v>4149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4151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4153</v>
      </c>
      <c r="B2634" s="25" t="s">
        <v>4152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4155</v>
      </c>
      <c r="B2635" s="25" t="s">
        <v>4154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4157</v>
      </c>
      <c r="B2636" s="25" t="s">
        <v>4156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4159</v>
      </c>
      <c r="B2637" s="25" t="s">
        <v>4158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5280</v>
      </c>
    </row>
    <row r="2639" spans="1:7" x14ac:dyDescent="0.3">
      <c r="A2639" s="36" t="s">
        <v>4161</v>
      </c>
      <c r="B2639" s="25" t="s">
        <v>4160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4162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4164</v>
      </c>
      <c r="B2641" s="25" t="s">
        <v>4163</v>
      </c>
      <c r="D2641" s="25" t="s">
        <v>149</v>
      </c>
      <c r="E2641" s="25"/>
      <c r="F2641" s="25"/>
    </row>
    <row r="2642" spans="1:6" x14ac:dyDescent="0.3">
      <c r="A2642" s="36" t="s">
        <v>4166</v>
      </c>
      <c r="B2642" s="25" t="s">
        <v>4165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4167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4169</v>
      </c>
      <c r="B2644" s="25" t="s">
        <v>4168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5281</v>
      </c>
    </row>
    <row r="2646" spans="1:6" x14ac:dyDescent="0.3">
      <c r="A2646" s="36" t="s">
        <v>4171</v>
      </c>
      <c r="B2646" s="25" t="s">
        <v>4170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5282</v>
      </c>
    </row>
    <row r="2648" spans="1:6" x14ac:dyDescent="0.3">
      <c r="A2648" s="36" t="s">
        <v>4173</v>
      </c>
      <c r="B2648" s="25" t="s">
        <v>4172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4175</v>
      </c>
      <c r="B2649" s="25" t="s">
        <v>4174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4177</v>
      </c>
      <c r="B2650" s="25" t="s">
        <v>4176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5283</v>
      </c>
    </row>
    <row r="2652" spans="1:6" x14ac:dyDescent="0.3">
      <c r="A2652" s="36" t="s">
        <v>4179</v>
      </c>
      <c r="B2652" s="25" t="s">
        <v>4178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4181</v>
      </c>
      <c r="B2653" s="25" t="s">
        <v>4180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4182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4184</v>
      </c>
      <c r="B2655" s="25" t="s">
        <v>4183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4186</v>
      </c>
      <c r="B2656" s="25" t="s">
        <v>4185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5284</v>
      </c>
    </row>
    <row r="2658" spans="1:6" ht="15" customHeight="1" x14ac:dyDescent="0.35">
      <c r="A2658" s="32" t="s">
        <v>5285</v>
      </c>
    </row>
    <row r="2659" spans="1:6" x14ac:dyDescent="0.3">
      <c r="A2659" s="36" t="s">
        <v>4188</v>
      </c>
      <c r="B2659" s="25" t="s">
        <v>4187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4190</v>
      </c>
      <c r="B2660" s="25" t="s">
        <v>4189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4192</v>
      </c>
      <c r="B2661" s="25" t="s">
        <v>4191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4194</v>
      </c>
      <c r="B2662" s="25" t="s">
        <v>4193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4196</v>
      </c>
      <c r="B2663" s="25" t="s">
        <v>4195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5286</v>
      </c>
    </row>
    <row r="2665" spans="1:6" x14ac:dyDescent="0.3">
      <c r="A2665" s="36" t="s">
        <v>4198</v>
      </c>
      <c r="B2665" s="25" t="s">
        <v>4197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4200</v>
      </c>
      <c r="B2666" s="25" t="s">
        <v>4199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4202</v>
      </c>
      <c r="B2667" s="25" t="s">
        <v>4201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4203</v>
      </c>
      <c r="D2668" s="25" t="s">
        <v>149</v>
      </c>
      <c r="E2668" s="25"/>
      <c r="F2668" s="25"/>
    </row>
    <row r="2669" spans="1:6" x14ac:dyDescent="0.3">
      <c r="A2669" s="36" t="s">
        <v>4205</v>
      </c>
      <c r="B2669" s="25" t="s">
        <v>4204</v>
      </c>
      <c r="D2669" s="25" t="s">
        <v>149</v>
      </c>
      <c r="E2669" s="25"/>
      <c r="F2669" s="25"/>
    </row>
    <row r="2670" spans="1:6" x14ac:dyDescent="0.3">
      <c r="A2670" s="36" t="s">
        <v>4207</v>
      </c>
      <c r="B2670" s="25" t="s">
        <v>4206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5287</v>
      </c>
    </row>
    <row r="2672" spans="1:6" x14ac:dyDescent="0.3">
      <c r="A2672" s="36" t="s">
        <v>4209</v>
      </c>
      <c r="B2672" s="25" t="s">
        <v>4208</v>
      </c>
      <c r="D2672" s="25" t="s">
        <v>149</v>
      </c>
      <c r="E2672" s="25"/>
      <c r="F2672" s="25"/>
    </row>
    <row r="2673" spans="1:7" x14ac:dyDescent="0.3">
      <c r="A2673" s="36" t="s">
        <v>4211</v>
      </c>
      <c r="B2673" s="25" t="s">
        <v>4210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4212</v>
      </c>
      <c r="B2674" s="25" t="s">
        <v>4210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4213</v>
      </c>
      <c r="B2675" s="25" t="s">
        <v>4210</v>
      </c>
      <c r="C2675" s="25"/>
      <c r="D2675" s="25" t="s">
        <v>149</v>
      </c>
      <c r="E2675" s="25"/>
      <c r="F2675" s="25"/>
    </row>
    <row r="2676" spans="1:7" x14ac:dyDescent="0.3">
      <c r="A2676" s="36" t="s">
        <v>5434</v>
      </c>
      <c r="B2676" s="25" t="s">
        <v>4214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4215</v>
      </c>
      <c r="B2677" s="25" t="s">
        <v>4214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4216</v>
      </c>
      <c r="B2678" s="25" t="s">
        <v>4214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4218</v>
      </c>
      <c r="B2679" s="25" t="s">
        <v>4217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4220</v>
      </c>
      <c r="B2680" s="25" t="s">
        <v>4219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4222</v>
      </c>
      <c r="B2681" s="25" t="s">
        <v>4221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4224</v>
      </c>
      <c r="B2682" s="25" t="s">
        <v>4223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4226</v>
      </c>
      <c r="B2683" s="25" t="s">
        <v>4225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4228</v>
      </c>
      <c r="B2684" s="25" t="s">
        <v>4227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4230</v>
      </c>
      <c r="B2685" s="25" t="s">
        <v>4229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4231</v>
      </c>
      <c r="B2686" s="25" t="s">
        <v>4229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4232</v>
      </c>
      <c r="B2687" s="25" t="s">
        <v>4229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4234</v>
      </c>
      <c r="B2688" s="25" t="s">
        <v>4233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4236</v>
      </c>
      <c r="B2689" s="25" t="s">
        <v>4235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4238</v>
      </c>
      <c r="B2690" s="25" t="s">
        <v>4237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4239</v>
      </c>
      <c r="B2691" s="25" t="s">
        <v>4237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4240</v>
      </c>
      <c r="B2692" s="25" t="s">
        <v>4237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4242</v>
      </c>
      <c r="B2693" s="25" t="s">
        <v>4241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4244</v>
      </c>
      <c r="B2694" s="25" t="s">
        <v>4243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4245</v>
      </c>
      <c r="B2695" s="25" t="s">
        <v>4243</v>
      </c>
      <c r="C2695" s="25"/>
      <c r="D2695" s="25" t="s">
        <v>149</v>
      </c>
      <c r="E2695" s="25"/>
      <c r="F2695" s="25"/>
    </row>
    <row r="2696" spans="1:6" x14ac:dyDescent="0.3">
      <c r="A2696" s="36" t="s">
        <v>4246</v>
      </c>
      <c r="B2696" s="25" t="s">
        <v>4243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5288</v>
      </c>
    </row>
    <row r="2698" spans="1:6" x14ac:dyDescent="0.3">
      <c r="A2698" s="36" t="s">
        <v>4248</v>
      </c>
      <c r="B2698" s="25" t="s">
        <v>4247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4249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4251</v>
      </c>
      <c r="B2700" s="25" t="s">
        <v>4250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4253</v>
      </c>
      <c r="B2701" s="25" t="s">
        <v>4252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4255</v>
      </c>
      <c r="B2702" s="25" t="s">
        <v>4254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4256</v>
      </c>
      <c r="B2703" s="25" t="s">
        <v>4254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4257</v>
      </c>
      <c r="B2704" s="25" t="s">
        <v>4254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4259</v>
      </c>
      <c r="B2705" s="25" t="s">
        <v>4258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4261</v>
      </c>
      <c r="B2706" s="25" t="s">
        <v>4260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5289</v>
      </c>
    </row>
    <row r="2708" spans="1:6" x14ac:dyDescent="0.3">
      <c r="A2708" s="36" t="s">
        <v>4263</v>
      </c>
      <c r="B2708" s="25" t="s">
        <v>4262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5290</v>
      </c>
    </row>
    <row r="2710" spans="1:6" x14ac:dyDescent="0.3">
      <c r="A2710" s="36" t="s">
        <v>4265</v>
      </c>
      <c r="B2710" s="25" t="s">
        <v>4264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4267</v>
      </c>
      <c r="B2711" s="25" t="s">
        <v>4266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4269</v>
      </c>
      <c r="B2712" s="25" t="s">
        <v>4268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5291</v>
      </c>
    </row>
    <row r="2714" spans="1:6" x14ac:dyDescent="0.3">
      <c r="A2714" s="36" t="s">
        <v>4271</v>
      </c>
      <c r="B2714" s="25" t="s">
        <v>4270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5292</v>
      </c>
    </row>
    <row r="2716" spans="1:6" x14ac:dyDescent="0.3">
      <c r="A2716" s="36" t="s">
        <v>4273</v>
      </c>
      <c r="B2716" s="25" t="s">
        <v>4272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4275</v>
      </c>
      <c r="B2717" s="25" t="s">
        <v>4274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4277</v>
      </c>
      <c r="B2718" s="25" t="s">
        <v>4276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4279</v>
      </c>
      <c r="B2719" s="25" t="s">
        <v>4278</v>
      </c>
      <c r="C2719" s="25"/>
      <c r="D2719" s="25" t="s">
        <v>149</v>
      </c>
      <c r="E2719" s="25"/>
      <c r="F2719" s="25"/>
    </row>
    <row r="2720" spans="1:6" x14ac:dyDescent="0.3">
      <c r="A2720" s="36" t="s">
        <v>4281</v>
      </c>
      <c r="B2720" s="25" t="s">
        <v>4280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4283</v>
      </c>
      <c r="B2721" s="25" t="s">
        <v>4282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4285</v>
      </c>
      <c r="B2722" s="25" t="s">
        <v>4284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4287</v>
      </c>
      <c r="B2723" s="25" t="s">
        <v>4286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5293</v>
      </c>
    </row>
    <row r="2725" spans="1:6" x14ac:dyDescent="0.3">
      <c r="A2725" s="36" t="s">
        <v>4289</v>
      </c>
      <c r="B2725" s="25" t="s">
        <v>4288</v>
      </c>
      <c r="C2725" s="25"/>
      <c r="D2725" s="25" t="s">
        <v>189</v>
      </c>
      <c r="E2725" s="25"/>
      <c r="F2725" s="25"/>
    </row>
    <row r="2726" spans="1:6" x14ac:dyDescent="0.3">
      <c r="A2726" s="36" t="s">
        <v>4291</v>
      </c>
      <c r="B2726" s="25" t="s">
        <v>4290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5294</v>
      </c>
    </row>
    <row r="2728" spans="1:6" x14ac:dyDescent="0.3">
      <c r="A2728" s="36" t="s">
        <v>4293</v>
      </c>
      <c r="B2728" s="25" t="s">
        <v>4292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5295</v>
      </c>
    </row>
    <row r="2730" spans="1:6" x14ac:dyDescent="0.3">
      <c r="A2730" s="36" t="s">
        <v>4295</v>
      </c>
      <c r="B2730" s="25" t="s">
        <v>4294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5296</v>
      </c>
    </row>
    <row r="2732" spans="1:6" x14ac:dyDescent="0.3">
      <c r="A2732" s="36" t="s">
        <v>4297</v>
      </c>
      <c r="B2732" s="25" t="s">
        <v>4296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5297</v>
      </c>
    </row>
    <row r="2734" spans="1:6" x14ac:dyDescent="0.3">
      <c r="A2734" s="36" t="s">
        <v>4299</v>
      </c>
      <c r="B2734" s="25" t="s">
        <v>4298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4301</v>
      </c>
      <c r="B2735" s="25" t="s">
        <v>4300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5298</v>
      </c>
    </row>
    <row r="2737" spans="1:7" x14ac:dyDescent="0.3">
      <c r="A2737" s="36" t="s">
        <v>4303</v>
      </c>
      <c r="B2737" s="25" t="s">
        <v>4302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4304</v>
      </c>
      <c r="B2738" s="25" t="s">
        <v>4302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4305</v>
      </c>
      <c r="B2739" s="25" t="s">
        <v>4302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5299</v>
      </c>
    </row>
    <row r="2741" spans="1:7" x14ac:dyDescent="0.3">
      <c r="A2741" s="36" t="s">
        <v>4306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4308</v>
      </c>
      <c r="B2742" s="25" t="s">
        <v>4307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4309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4311</v>
      </c>
      <c r="B2744" s="25" t="s">
        <v>4310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4313</v>
      </c>
      <c r="B2745" s="25" t="s">
        <v>4312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4315</v>
      </c>
      <c r="B2746" s="25" t="s">
        <v>4314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4316</v>
      </c>
      <c r="B2747" s="25" t="s">
        <v>4314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4317</v>
      </c>
      <c r="B2748" s="25" t="s">
        <v>4314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4319</v>
      </c>
      <c r="B2749" s="25" t="s">
        <v>4318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4321</v>
      </c>
      <c r="B2750" s="25" t="s">
        <v>4320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5300</v>
      </c>
    </row>
    <row r="2752" spans="1:7" x14ac:dyDescent="0.3">
      <c r="A2752" s="36" t="s">
        <v>4323</v>
      </c>
      <c r="B2752" s="25" t="s">
        <v>4322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5301</v>
      </c>
    </row>
    <row r="2754" spans="1:6" x14ac:dyDescent="0.3">
      <c r="A2754" s="36" t="s">
        <v>4324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4326</v>
      </c>
      <c r="B2755" s="25" t="s">
        <v>4325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4328</v>
      </c>
      <c r="B2756" s="25" t="s">
        <v>4327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4330</v>
      </c>
      <c r="B2757" s="25" t="s">
        <v>4329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4332</v>
      </c>
      <c r="B2758" s="25" t="s">
        <v>4331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5302</v>
      </c>
    </row>
    <row r="2760" spans="1:6" x14ac:dyDescent="0.3">
      <c r="A2760" s="36" t="s">
        <v>4333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4335</v>
      </c>
      <c r="B2761" s="25" t="s">
        <v>4334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4337</v>
      </c>
      <c r="B2762" s="25" t="s">
        <v>4336</v>
      </c>
      <c r="C2762" s="25"/>
      <c r="D2762" s="25" t="s">
        <v>149</v>
      </c>
      <c r="E2762" s="25"/>
      <c r="F2762" s="25"/>
    </row>
    <row r="2763" spans="1:6" x14ac:dyDescent="0.3">
      <c r="A2763" s="36" t="s">
        <v>4339</v>
      </c>
      <c r="B2763" s="25" t="s">
        <v>4338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4340</v>
      </c>
      <c r="B2764" s="25" t="s">
        <v>4338</v>
      </c>
      <c r="C2764" s="25"/>
      <c r="D2764" s="25" t="s">
        <v>149</v>
      </c>
      <c r="E2764" s="25"/>
      <c r="F2764" s="25"/>
    </row>
    <row r="2765" spans="1:6" x14ac:dyDescent="0.3">
      <c r="A2765" s="36" t="s">
        <v>4341</v>
      </c>
      <c r="B2765" s="25" t="s">
        <v>4338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5303</v>
      </c>
    </row>
    <row r="2767" spans="1:6" x14ac:dyDescent="0.3">
      <c r="A2767" s="36" t="s">
        <v>4343</v>
      </c>
      <c r="B2767" s="25" t="s">
        <v>4342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5304</v>
      </c>
    </row>
    <row r="2769" spans="1:7" x14ac:dyDescent="0.3">
      <c r="A2769" s="36" t="s">
        <v>4345</v>
      </c>
      <c r="B2769" s="25" t="s">
        <v>4344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4347</v>
      </c>
      <c r="B2770" s="25" t="s">
        <v>4346</v>
      </c>
      <c r="C2770" s="25"/>
      <c r="D2770" s="25" t="s">
        <v>149</v>
      </c>
      <c r="E2770" s="25"/>
      <c r="F2770" s="25"/>
    </row>
    <row r="2771" spans="1:7" x14ac:dyDescent="0.3">
      <c r="A2771" s="36" t="s">
        <v>4348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4350</v>
      </c>
      <c r="B2772" s="25" t="s">
        <v>4349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4352</v>
      </c>
      <c r="B2773" s="25" t="s">
        <v>4351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4354</v>
      </c>
      <c r="B2774" s="25" t="s">
        <v>4353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4356</v>
      </c>
      <c r="B2775" s="25" t="s">
        <v>4355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4357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4359</v>
      </c>
      <c r="B2777" s="25" t="s">
        <v>4358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4361</v>
      </c>
      <c r="B2778" s="25" t="s">
        <v>4360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5305</v>
      </c>
    </row>
    <row r="2780" spans="1:7" x14ac:dyDescent="0.3">
      <c r="A2780" s="36" t="s">
        <v>4363</v>
      </c>
      <c r="B2780" s="25" t="s">
        <v>4362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4365</v>
      </c>
      <c r="B2781" s="25" t="s">
        <v>4364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5306</v>
      </c>
    </row>
    <row r="2783" spans="1:7" x14ac:dyDescent="0.3">
      <c r="A2783" s="36" t="s">
        <v>4366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4368</v>
      </c>
      <c r="B2784" s="25" t="s">
        <v>4367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5307</v>
      </c>
    </row>
    <row r="2786" spans="1:7" x14ac:dyDescent="0.3">
      <c r="A2786" s="36" t="s">
        <v>4370</v>
      </c>
      <c r="B2786" s="25" t="s">
        <v>4369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4371</v>
      </c>
      <c r="B2787" s="25" t="s">
        <v>4369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4372</v>
      </c>
      <c r="B2788" s="25" t="s">
        <v>4369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4374</v>
      </c>
      <c r="B2789" s="25" t="s">
        <v>4373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5308</v>
      </c>
    </row>
    <row r="2791" spans="1:7" x14ac:dyDescent="0.3">
      <c r="A2791" s="36" t="s">
        <v>4376</v>
      </c>
      <c r="B2791" s="25" t="s">
        <v>4375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4378</v>
      </c>
      <c r="B2792" s="25" t="s">
        <v>4377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5309</v>
      </c>
    </row>
    <row r="2794" spans="1:7" x14ac:dyDescent="0.3">
      <c r="A2794" s="36" t="s">
        <v>4379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4381</v>
      </c>
      <c r="B2795" s="25" t="s">
        <v>4380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5310</v>
      </c>
    </row>
    <row r="2797" spans="1:7" ht="15" customHeight="1" x14ac:dyDescent="0.35">
      <c r="A2797" s="32" t="s">
        <v>5311</v>
      </c>
    </row>
    <row r="2798" spans="1:7" x14ac:dyDescent="0.3">
      <c r="A2798" s="36" t="s">
        <v>4383</v>
      </c>
      <c r="B2798" s="25" t="s">
        <v>4382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4385</v>
      </c>
      <c r="B2799" s="25" t="s">
        <v>4384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4387</v>
      </c>
      <c r="B2800" s="25" t="s">
        <v>4386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5312</v>
      </c>
    </row>
    <row r="2802" spans="1:7" x14ac:dyDescent="0.3">
      <c r="A2802" s="36" t="s">
        <v>4389</v>
      </c>
      <c r="B2802" s="25" t="s">
        <v>4388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4391</v>
      </c>
      <c r="B2803" s="25" t="s">
        <v>4390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4393</v>
      </c>
      <c r="B2804" s="25" t="s">
        <v>4392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4395</v>
      </c>
      <c r="B2805" s="25" t="s">
        <v>4394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4396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4398</v>
      </c>
      <c r="B2807" s="25" t="s">
        <v>4397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4400</v>
      </c>
      <c r="B2808" s="25" t="s">
        <v>4399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4401</v>
      </c>
      <c r="B2809" s="25" t="s">
        <v>4399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4402</v>
      </c>
      <c r="B2810" s="25" t="s">
        <v>4399</v>
      </c>
      <c r="D2810" s="25" t="s">
        <v>149</v>
      </c>
      <c r="E2810" s="25"/>
      <c r="F2810" s="25"/>
    </row>
    <row r="2811" spans="1:7" x14ac:dyDescent="0.3">
      <c r="A2811" s="36" t="s">
        <v>4404</v>
      </c>
      <c r="B2811" s="25" t="s">
        <v>4403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4406</v>
      </c>
      <c r="B2812" s="25" t="s">
        <v>4405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4408</v>
      </c>
      <c r="B2813" s="25" t="s">
        <v>4407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4410</v>
      </c>
      <c r="B2814" s="25" t="s">
        <v>4409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4412</v>
      </c>
      <c r="B2815" s="25" t="s">
        <v>4411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4413</v>
      </c>
      <c r="B2816" s="25" t="s">
        <v>4411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4415</v>
      </c>
      <c r="B2817" s="25" t="s">
        <v>4414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4417</v>
      </c>
      <c r="B2818" s="25" t="s">
        <v>4416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4418</v>
      </c>
      <c r="C2819" s="25"/>
      <c r="D2819" s="25" t="s">
        <v>149</v>
      </c>
      <c r="E2819" s="25"/>
      <c r="F2819" s="25"/>
    </row>
    <row r="2820" spans="1:7" x14ac:dyDescent="0.3">
      <c r="A2820" s="36" t="s">
        <v>4420</v>
      </c>
      <c r="B2820" s="25" t="s">
        <v>4419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4421</v>
      </c>
      <c r="B2821" s="25" t="s">
        <v>4419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4423</v>
      </c>
      <c r="B2822" s="25" t="s">
        <v>4422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4425</v>
      </c>
      <c r="B2823" s="25" t="s">
        <v>4424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4427</v>
      </c>
      <c r="B2824" s="25" t="s">
        <v>4426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4428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4430</v>
      </c>
      <c r="B2826" s="25" t="s">
        <v>4429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4432</v>
      </c>
      <c r="B2827" s="25" t="s">
        <v>4431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4434</v>
      </c>
      <c r="B2828" s="25" t="s">
        <v>4433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4435</v>
      </c>
      <c r="B2829" s="25" t="s">
        <v>4433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4436</v>
      </c>
      <c r="B2830" s="25" t="s">
        <v>4433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4438</v>
      </c>
      <c r="B2831" s="25" t="s">
        <v>4437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4440</v>
      </c>
      <c r="B2832" s="25" t="s">
        <v>4439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4441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4443</v>
      </c>
      <c r="B2834" s="25" t="s">
        <v>4442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4445</v>
      </c>
      <c r="B2835" s="25" t="s">
        <v>4444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4447</v>
      </c>
      <c r="B2836" s="25" t="s">
        <v>4446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5313</v>
      </c>
    </row>
    <row r="2838" spans="1:7" x14ac:dyDescent="0.3">
      <c r="A2838" s="36" t="s">
        <v>4449</v>
      </c>
      <c r="B2838" s="25" t="s">
        <v>4448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4451</v>
      </c>
      <c r="B2839" s="25" t="s">
        <v>4450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4453</v>
      </c>
      <c r="B2840" s="25" t="s">
        <v>4452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4455</v>
      </c>
      <c r="B2841" s="25" t="s">
        <v>4454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5314</v>
      </c>
    </row>
    <row r="2843" spans="1:7" x14ac:dyDescent="0.3">
      <c r="A2843" s="36" t="s">
        <v>4457</v>
      </c>
      <c r="B2843" s="25" t="s">
        <v>4456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5315</v>
      </c>
    </row>
    <row r="2845" spans="1:7" x14ac:dyDescent="0.3">
      <c r="A2845" s="36" t="s">
        <v>4459</v>
      </c>
      <c r="B2845" s="25" t="s">
        <v>4458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5316</v>
      </c>
    </row>
    <row r="2847" spans="1:7" x14ac:dyDescent="0.3">
      <c r="A2847" s="36" t="s">
        <v>4461</v>
      </c>
      <c r="B2847" s="25" t="s">
        <v>4460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5317</v>
      </c>
    </row>
    <row r="2849" spans="1:7" x14ac:dyDescent="0.3">
      <c r="A2849" s="36" t="s">
        <v>4463</v>
      </c>
      <c r="B2849" s="25" t="s">
        <v>4462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4465</v>
      </c>
      <c r="B2850" s="25" t="s">
        <v>4464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4467</v>
      </c>
      <c r="B2851" s="25" t="s">
        <v>4466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5318</v>
      </c>
    </row>
    <row r="2853" spans="1:7" x14ac:dyDescent="0.3">
      <c r="A2853" s="36" t="s">
        <v>4469</v>
      </c>
      <c r="B2853" s="25" t="s">
        <v>4468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5319</v>
      </c>
    </row>
    <row r="2855" spans="1:7" x14ac:dyDescent="0.3">
      <c r="A2855" s="36" t="s">
        <v>4471</v>
      </c>
      <c r="B2855" s="25" t="s">
        <v>4470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5320</v>
      </c>
    </row>
    <row r="2857" spans="1:7" ht="15" customHeight="1" x14ac:dyDescent="0.35">
      <c r="A2857" s="32" t="s">
        <v>5321</v>
      </c>
    </row>
    <row r="2858" spans="1:7" x14ac:dyDescent="0.3">
      <c r="A2858" s="36" t="s">
        <v>4473</v>
      </c>
      <c r="B2858" s="25" t="s">
        <v>4472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4475</v>
      </c>
      <c r="B2859" s="25" t="s">
        <v>4474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4476</v>
      </c>
      <c r="B2860" s="25" t="s">
        <v>4474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4477</v>
      </c>
      <c r="B2861" s="25" t="s">
        <v>4474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5322</v>
      </c>
    </row>
    <row r="2863" spans="1:7" x14ac:dyDescent="0.3">
      <c r="A2863" s="36" t="s">
        <v>4479</v>
      </c>
      <c r="B2863" s="25" t="s">
        <v>4478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4481</v>
      </c>
      <c r="B2864" s="25" t="s">
        <v>4480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4483</v>
      </c>
      <c r="B2865" s="25" t="s">
        <v>4482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5323</v>
      </c>
    </row>
    <row r="2867" spans="1:7" x14ac:dyDescent="0.3">
      <c r="A2867" s="36" t="s">
        <v>4485</v>
      </c>
      <c r="B2867" s="25" t="s">
        <v>4484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4487</v>
      </c>
      <c r="B2868" s="25" t="s">
        <v>4486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4489</v>
      </c>
      <c r="B2869" s="25" t="s">
        <v>4488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5324</v>
      </c>
    </row>
    <row r="2871" spans="1:7" x14ac:dyDescent="0.3">
      <c r="A2871" s="36" t="s">
        <v>4490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4492</v>
      </c>
      <c r="B2872" s="25" t="s">
        <v>4491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5325</v>
      </c>
    </row>
    <row r="2874" spans="1:7" x14ac:dyDescent="0.3">
      <c r="A2874" s="36" t="s">
        <v>4494</v>
      </c>
      <c r="B2874" s="25" t="s">
        <v>4493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5326</v>
      </c>
    </row>
    <row r="2876" spans="1:7" x14ac:dyDescent="0.3">
      <c r="A2876" s="36" t="s">
        <v>4496</v>
      </c>
      <c r="B2876" s="25" t="s">
        <v>4495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5327</v>
      </c>
    </row>
    <row r="2878" spans="1:7" x14ac:dyDescent="0.3">
      <c r="A2878" s="25" t="s">
        <v>4498</v>
      </c>
      <c r="B2878" s="36" t="s">
        <v>4497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5328</v>
      </c>
    </row>
    <row r="2880" spans="1:7" x14ac:dyDescent="0.3">
      <c r="A2880" s="36" t="s">
        <v>4500</v>
      </c>
      <c r="B2880" s="25" t="s">
        <v>4499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5329</v>
      </c>
    </row>
    <row r="2882" spans="1:7" x14ac:dyDescent="0.3">
      <c r="A2882" s="36" t="s">
        <v>4502</v>
      </c>
      <c r="B2882" s="25" t="s">
        <v>4501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5330</v>
      </c>
    </row>
    <row r="2884" spans="1:7" x14ac:dyDescent="0.3">
      <c r="A2884" s="36" t="s">
        <v>4504</v>
      </c>
      <c r="B2884" s="25" t="s">
        <v>4503</v>
      </c>
      <c r="C2884" s="25"/>
      <c r="D2884" s="25" t="s">
        <v>1298</v>
      </c>
      <c r="E2884" s="25"/>
      <c r="F2884" s="25"/>
    </row>
    <row r="2885" spans="1:7" x14ac:dyDescent="0.3">
      <c r="A2885" s="36" t="s">
        <v>4505</v>
      </c>
      <c r="B2885" s="25" t="s">
        <v>4503</v>
      </c>
      <c r="C2885" s="25"/>
      <c r="D2885" s="25" t="s">
        <v>1290</v>
      </c>
      <c r="E2885" s="25"/>
      <c r="F2885" s="25"/>
    </row>
    <row r="2886" spans="1:7" x14ac:dyDescent="0.3">
      <c r="A2886" s="36" t="s">
        <v>4506</v>
      </c>
      <c r="B2886" s="25" t="s">
        <v>4503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5331</v>
      </c>
    </row>
    <row r="2888" spans="1:7" x14ac:dyDescent="0.3">
      <c r="A2888" s="36" t="s">
        <v>4508</v>
      </c>
      <c r="B2888" s="25" t="s">
        <v>4507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5332</v>
      </c>
    </row>
    <row r="2890" spans="1:7" x14ac:dyDescent="0.3">
      <c r="A2890" s="36" t="s">
        <v>4510</v>
      </c>
      <c r="B2890" s="25" t="s">
        <v>4509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4511</v>
      </c>
      <c r="B2891" s="25" t="s">
        <v>4509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4512</v>
      </c>
      <c r="B2892" s="25" t="s">
        <v>4509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5333</v>
      </c>
    </row>
    <row r="2894" spans="1:7" x14ac:dyDescent="0.3">
      <c r="A2894" s="36" t="s">
        <v>4513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4514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4516</v>
      </c>
      <c r="B2896" s="25" t="s">
        <v>4515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5334</v>
      </c>
    </row>
    <row r="2898" spans="1:6" x14ac:dyDescent="0.3">
      <c r="A2898" s="36" t="s">
        <v>4518</v>
      </c>
      <c r="B2898" s="25" t="s">
        <v>4517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4520</v>
      </c>
      <c r="B2899" s="25" t="s">
        <v>4519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4521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4523</v>
      </c>
      <c r="B2901" s="25" t="s">
        <v>4522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4525</v>
      </c>
      <c r="B2902" s="25" t="s">
        <v>4524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5335</v>
      </c>
    </row>
    <row r="2904" spans="1:6" x14ac:dyDescent="0.3">
      <c r="A2904" s="36" t="s">
        <v>4527</v>
      </c>
      <c r="B2904" s="25" t="s">
        <v>4526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4529</v>
      </c>
      <c r="B2905" s="25" t="s">
        <v>4528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5336</v>
      </c>
    </row>
    <row r="2907" spans="1:6" x14ac:dyDescent="0.3">
      <c r="A2907" s="36" t="s">
        <v>4531</v>
      </c>
      <c r="B2907" s="25" t="s">
        <v>4530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5337</v>
      </c>
    </row>
    <row r="2909" spans="1:6" x14ac:dyDescent="0.3">
      <c r="A2909" s="36" t="s">
        <v>4533</v>
      </c>
      <c r="B2909" s="25" t="s">
        <v>4532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5338</v>
      </c>
    </row>
    <row r="2911" spans="1:6" ht="15" customHeight="1" x14ac:dyDescent="0.35">
      <c r="A2911" s="32" t="s">
        <v>5339</v>
      </c>
    </row>
    <row r="2912" spans="1:6" x14ac:dyDescent="0.3">
      <c r="A2912" s="36" t="s">
        <v>4535</v>
      </c>
      <c r="B2912" s="25" t="s">
        <v>4534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4537</v>
      </c>
      <c r="B2913" s="25" t="s">
        <v>4536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4539</v>
      </c>
      <c r="B2914" s="25" t="s">
        <v>4538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4541</v>
      </c>
      <c r="B2915" s="25" t="s">
        <v>4540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5340</v>
      </c>
    </row>
    <row r="2917" spans="1:7" x14ac:dyDescent="0.3">
      <c r="A2917" s="36" t="s">
        <v>4543</v>
      </c>
      <c r="B2917" s="25" t="s">
        <v>4542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5341</v>
      </c>
    </row>
    <row r="2919" spans="1:7" x14ac:dyDescent="0.3">
      <c r="A2919" s="36" t="s">
        <v>4545</v>
      </c>
      <c r="B2919" s="25" t="s">
        <v>4544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4547</v>
      </c>
      <c r="B2920" s="25" t="s">
        <v>4546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4549</v>
      </c>
      <c r="B2921" s="25" t="s">
        <v>4548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4551</v>
      </c>
      <c r="B2922" s="25" t="s">
        <v>4550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4553</v>
      </c>
      <c r="B2923" s="25" t="s">
        <v>4552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4555</v>
      </c>
      <c r="B2924" s="25" t="s">
        <v>4554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4557</v>
      </c>
      <c r="B2925" s="25" t="s">
        <v>4556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5342</v>
      </c>
    </row>
    <row r="2927" spans="1:7" x14ac:dyDescent="0.3">
      <c r="A2927" s="36" t="s">
        <v>4559</v>
      </c>
      <c r="B2927" s="25" t="s">
        <v>4558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4561</v>
      </c>
      <c r="B2928" s="25" t="s">
        <v>4560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5343</v>
      </c>
    </row>
    <row r="2930" spans="1:7" x14ac:dyDescent="0.3">
      <c r="A2930" s="36" t="s">
        <v>4563</v>
      </c>
      <c r="B2930" s="25" t="s">
        <v>4562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4565</v>
      </c>
      <c r="B2931" s="25" t="s">
        <v>4564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4567</v>
      </c>
      <c r="B2932" s="25" t="s">
        <v>4566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4569</v>
      </c>
      <c r="B2933" s="25" t="s">
        <v>4568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5344</v>
      </c>
    </row>
    <row r="2935" spans="1:7" x14ac:dyDescent="0.3">
      <c r="A2935" s="36" t="s">
        <v>4571</v>
      </c>
      <c r="B2935" s="25" t="s">
        <v>4570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4573</v>
      </c>
      <c r="B2936" s="25" t="s">
        <v>4572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5345</v>
      </c>
    </row>
    <row r="2938" spans="1:7" x14ac:dyDescent="0.3">
      <c r="A2938" s="36" t="s">
        <v>4575</v>
      </c>
      <c r="B2938" s="25" t="s">
        <v>4574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4577</v>
      </c>
      <c r="B2939" s="25" t="s">
        <v>4576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5346</v>
      </c>
    </row>
    <row r="2941" spans="1:7" x14ac:dyDescent="0.3">
      <c r="A2941" s="36" t="s">
        <v>4578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4580</v>
      </c>
      <c r="B2942" s="25" t="s">
        <v>4579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5347</v>
      </c>
    </row>
    <row r="2944" spans="1:7" x14ac:dyDescent="0.3">
      <c r="A2944" s="36" t="s">
        <v>4582</v>
      </c>
      <c r="B2944" s="25" t="s">
        <v>4581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5348</v>
      </c>
    </row>
    <row r="2946" spans="1:7" x14ac:dyDescent="0.3">
      <c r="A2946" s="36" t="s">
        <v>4584</v>
      </c>
      <c r="B2946" s="25" t="s">
        <v>4583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5349</v>
      </c>
    </row>
    <row r="2948" spans="1:7" x14ac:dyDescent="0.3">
      <c r="A2948" s="36" t="s">
        <v>4586</v>
      </c>
      <c r="B2948" s="25" t="s">
        <v>4585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5350</v>
      </c>
    </row>
    <row r="2950" spans="1:7" x14ac:dyDescent="0.3">
      <c r="A2950" s="36" t="s">
        <v>4588</v>
      </c>
      <c r="B2950" s="25" t="s">
        <v>4587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5351</v>
      </c>
    </row>
    <row r="2952" spans="1:7" x14ac:dyDescent="0.3">
      <c r="A2952" s="36" t="s">
        <v>4590</v>
      </c>
      <c r="B2952" s="25" t="s">
        <v>4589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4592</v>
      </c>
      <c r="B2953" s="25" t="s">
        <v>4591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5352</v>
      </c>
    </row>
    <row r="2955" spans="1:7" x14ac:dyDescent="0.3">
      <c r="A2955" s="36" t="s">
        <v>4594</v>
      </c>
      <c r="B2955" s="25" t="s">
        <v>4593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4596</v>
      </c>
      <c r="B2956" s="25" t="s">
        <v>4595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4598</v>
      </c>
      <c r="B2957" s="25" t="s">
        <v>4597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4600</v>
      </c>
      <c r="B2958" s="25" t="s">
        <v>4599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5353</v>
      </c>
    </row>
    <row r="2960" spans="1:7" x14ac:dyDescent="0.3">
      <c r="A2960" s="36" t="s">
        <v>4602</v>
      </c>
      <c r="B2960" s="25" t="s">
        <v>4601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4603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4605</v>
      </c>
      <c r="B2962" s="25" t="s">
        <v>4604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5354</v>
      </c>
    </row>
    <row r="2964" spans="1:7" x14ac:dyDescent="0.3">
      <c r="A2964" s="36" t="s">
        <v>4607</v>
      </c>
      <c r="B2964" s="25" t="s">
        <v>4606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4609</v>
      </c>
      <c r="B2965" s="25" t="s">
        <v>4608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4611</v>
      </c>
      <c r="B2966" s="25" t="s">
        <v>4610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4613</v>
      </c>
      <c r="B2967" s="25" t="s">
        <v>4612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4615</v>
      </c>
      <c r="B2968" s="25" t="s">
        <v>4614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4617</v>
      </c>
      <c r="B2969" s="25" t="s">
        <v>4616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4619</v>
      </c>
      <c r="B2970" s="25" t="s">
        <v>4618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5355</v>
      </c>
    </row>
    <row r="2972" spans="1:7" x14ac:dyDescent="0.3">
      <c r="A2972" s="36" t="s">
        <v>4621</v>
      </c>
      <c r="B2972" s="25" t="s">
        <v>4620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4623</v>
      </c>
      <c r="B2973" s="25" t="s">
        <v>4622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4625</v>
      </c>
      <c r="B2974" s="25" t="s">
        <v>4624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5356</v>
      </c>
    </row>
    <row r="2976" spans="1:7" x14ac:dyDescent="0.3">
      <c r="A2976" s="36" t="s">
        <v>4627</v>
      </c>
      <c r="B2976" s="25" t="s">
        <v>4626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5357</v>
      </c>
    </row>
    <row r="2978" spans="1:7" x14ac:dyDescent="0.3">
      <c r="A2978" s="36" t="s">
        <v>4629</v>
      </c>
      <c r="B2978" s="25" t="s">
        <v>4628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4630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4632</v>
      </c>
      <c r="B2980" s="25" t="s">
        <v>4631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4634</v>
      </c>
      <c r="B2981" s="25" t="s">
        <v>4633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4636</v>
      </c>
      <c r="B2982" s="25" t="s">
        <v>4635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5358</v>
      </c>
    </row>
    <row r="2984" spans="1:7" x14ac:dyDescent="0.3">
      <c r="A2984" s="36" t="s">
        <v>4638</v>
      </c>
      <c r="B2984" s="25" t="s">
        <v>4637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4640</v>
      </c>
      <c r="B2985" s="25" t="s">
        <v>4639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4641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4643</v>
      </c>
      <c r="B2987" s="25" t="s">
        <v>4642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4645</v>
      </c>
      <c r="B2988" s="25" t="s">
        <v>4644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5359</v>
      </c>
    </row>
    <row r="2990" spans="1:7" x14ac:dyDescent="0.3">
      <c r="A2990" s="36" t="s">
        <v>4647</v>
      </c>
      <c r="B2990" s="25" t="s">
        <v>4646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5360</v>
      </c>
    </row>
    <row r="2992" spans="1:7" x14ac:dyDescent="0.3">
      <c r="A2992" s="36" t="s">
        <v>4649</v>
      </c>
      <c r="B2992" s="25" t="s">
        <v>4648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5361</v>
      </c>
    </row>
    <row r="2994" spans="1:7" x14ac:dyDescent="0.3">
      <c r="A2994" s="36" t="s">
        <v>4651</v>
      </c>
      <c r="B2994" s="25" t="s">
        <v>4650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4653</v>
      </c>
      <c r="B2995" s="25" t="s">
        <v>4652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4655</v>
      </c>
      <c r="B2996" s="25" t="s">
        <v>4654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4657</v>
      </c>
      <c r="B2997" s="25" t="s">
        <v>4656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5362</v>
      </c>
    </row>
    <row r="2999" spans="1:7" x14ac:dyDescent="0.3">
      <c r="A2999" s="36" t="s">
        <v>4659</v>
      </c>
      <c r="B2999" s="25" t="s">
        <v>4658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4661</v>
      </c>
      <c r="B3000" s="25" t="s">
        <v>4660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4663</v>
      </c>
      <c r="B3001" s="25" t="s">
        <v>4662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4665</v>
      </c>
      <c r="B3002" s="25" t="s">
        <v>4664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4667</v>
      </c>
      <c r="B3003" s="25" t="s">
        <v>4666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4669</v>
      </c>
      <c r="B3004" s="25" t="s">
        <v>4668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5363</v>
      </c>
    </row>
    <row r="3006" spans="1:7" x14ac:dyDescent="0.3">
      <c r="A3006" s="36" t="s">
        <v>4671</v>
      </c>
      <c r="B3006" s="25" t="s">
        <v>4670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4673</v>
      </c>
      <c r="B3007" s="25" t="s">
        <v>4672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4675</v>
      </c>
      <c r="B3008" s="25" t="s">
        <v>4674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4677</v>
      </c>
      <c r="B3009" s="25" t="s">
        <v>4676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4679</v>
      </c>
      <c r="B3010" s="25" t="s">
        <v>4678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4681</v>
      </c>
      <c r="B3011" s="25" t="s">
        <v>4680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4682</v>
      </c>
      <c r="B3012" s="25" t="s">
        <v>4680</v>
      </c>
      <c r="C3012" s="25"/>
      <c r="D3012" s="25" t="s">
        <v>149</v>
      </c>
      <c r="E3012" s="25"/>
      <c r="F3012" s="25"/>
    </row>
    <row r="3013" spans="1:6" x14ac:dyDescent="0.3">
      <c r="A3013" s="36" t="s">
        <v>4683</v>
      </c>
      <c r="B3013" s="25" t="s">
        <v>4680</v>
      </c>
      <c r="C3013" s="25"/>
      <c r="D3013" s="25" t="s">
        <v>149</v>
      </c>
      <c r="E3013" s="25"/>
      <c r="F3013" s="25"/>
    </row>
    <row r="3014" spans="1:6" x14ac:dyDescent="0.3">
      <c r="A3014" s="36" t="s">
        <v>4685</v>
      </c>
      <c r="B3014" s="25" t="s">
        <v>4684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4687</v>
      </c>
      <c r="B3015" s="25" t="s">
        <v>4686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4689</v>
      </c>
      <c r="B3016" s="25" t="s">
        <v>4688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4690</v>
      </c>
      <c r="B3017" s="25" t="s">
        <v>4688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4691</v>
      </c>
      <c r="B3018" s="25" t="s">
        <v>4688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5364</v>
      </c>
    </row>
    <row r="3020" spans="1:6" x14ac:dyDescent="0.3">
      <c r="A3020" s="36" t="s">
        <v>4693</v>
      </c>
      <c r="B3020" s="25" t="s">
        <v>4692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5365</v>
      </c>
    </row>
    <row r="3022" spans="1:6" x14ac:dyDescent="0.3">
      <c r="A3022" s="36" t="s">
        <v>4695</v>
      </c>
      <c r="B3022" s="25" t="s">
        <v>4694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4697</v>
      </c>
      <c r="B3023" s="25" t="s">
        <v>4696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4699</v>
      </c>
      <c r="B3024" s="25" t="s">
        <v>4698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4700</v>
      </c>
      <c r="C3025" s="25"/>
      <c r="D3025" s="25" t="s">
        <v>157</v>
      </c>
      <c r="E3025" s="25"/>
      <c r="F3025" s="25"/>
    </row>
    <row r="3026" spans="1:6" x14ac:dyDescent="0.3">
      <c r="A3026" s="36" t="s">
        <v>4701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4702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4704</v>
      </c>
      <c r="B3028" s="25" t="s">
        <v>4703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4705</v>
      </c>
      <c r="B3029" s="25" t="s">
        <v>4703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4706</v>
      </c>
      <c r="B3030" s="25" t="s">
        <v>4703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5366</v>
      </c>
    </row>
    <row r="3032" spans="1:6" x14ac:dyDescent="0.3">
      <c r="A3032" s="36" t="s">
        <v>4708</v>
      </c>
      <c r="B3032" s="25" t="s">
        <v>4707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4709</v>
      </c>
      <c r="B3033" s="25" t="s">
        <v>4707</v>
      </c>
      <c r="C3033" s="25"/>
      <c r="D3033" s="25" t="s">
        <v>149</v>
      </c>
      <c r="E3033" s="25"/>
      <c r="F3033" s="25"/>
    </row>
    <row r="3034" spans="1:6" x14ac:dyDescent="0.3">
      <c r="A3034" s="36" t="s">
        <v>4710</v>
      </c>
      <c r="B3034" s="25" t="s">
        <v>4707</v>
      </c>
      <c r="C3034" s="25"/>
      <c r="D3034" s="25" t="s">
        <v>149</v>
      </c>
      <c r="E3034" s="25"/>
      <c r="F3034" s="25"/>
    </row>
    <row r="3035" spans="1:6" x14ac:dyDescent="0.3">
      <c r="A3035" s="36" t="s">
        <v>4712</v>
      </c>
      <c r="B3035" s="25" t="s">
        <v>4711</v>
      </c>
      <c r="D3035" s="25" t="s">
        <v>149</v>
      </c>
      <c r="E3035" s="25"/>
      <c r="F3035" s="25"/>
    </row>
    <row r="3036" spans="1:6" x14ac:dyDescent="0.3">
      <c r="A3036" s="36" t="s">
        <v>4714</v>
      </c>
      <c r="B3036" s="25" t="s">
        <v>4713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4716</v>
      </c>
      <c r="B3037" s="25" t="s">
        <v>4715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5367</v>
      </c>
    </row>
    <row r="3039" spans="1:6" x14ac:dyDescent="0.3">
      <c r="A3039" s="36" t="s">
        <v>4718</v>
      </c>
      <c r="B3039" s="25" t="s">
        <v>4717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5439</v>
      </c>
      <c r="B3040" s="25" t="s">
        <v>5440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4720</v>
      </c>
      <c r="B3041" s="25" t="s">
        <v>4719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4722</v>
      </c>
      <c r="B3042" s="25" t="s">
        <v>4721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4723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4725</v>
      </c>
      <c r="B3044" s="25" t="s">
        <v>4724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4727</v>
      </c>
      <c r="B3045" s="25" t="s">
        <v>4726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4729</v>
      </c>
      <c r="B3046" s="25" t="s">
        <v>4728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4730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4732</v>
      </c>
      <c r="B3048" s="25" t="s">
        <v>4731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4733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4735</v>
      </c>
      <c r="B3050" s="25" t="s">
        <v>4734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4737</v>
      </c>
      <c r="B3051" s="25" t="s">
        <v>4736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4739</v>
      </c>
      <c r="B3052" s="25" t="s">
        <v>4738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4741</v>
      </c>
      <c r="B3053" s="25" t="s">
        <v>4740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4742</v>
      </c>
      <c r="C3054" s="25"/>
      <c r="D3054" s="25" t="s">
        <v>149</v>
      </c>
      <c r="E3054" s="25"/>
      <c r="F3054" s="25"/>
    </row>
    <row r="3055" spans="1:7" x14ac:dyDescent="0.3">
      <c r="A3055" s="36" t="s">
        <v>4744</v>
      </c>
      <c r="B3055" s="25" t="s">
        <v>4743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4746</v>
      </c>
      <c r="B3056" s="25" t="s">
        <v>4745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4748</v>
      </c>
      <c r="B3057" s="25" t="s">
        <v>4747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4749</v>
      </c>
      <c r="C3058" s="25"/>
      <c r="D3058" s="25" t="s">
        <v>149</v>
      </c>
      <c r="E3058" s="25"/>
      <c r="F3058" s="25"/>
    </row>
    <row r="3059" spans="1:7" x14ac:dyDescent="0.3">
      <c r="A3059" s="36" t="s">
        <v>4751</v>
      </c>
      <c r="B3059" s="25" t="s">
        <v>4750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4753</v>
      </c>
      <c r="B3060" s="25" t="s">
        <v>4752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4755</v>
      </c>
      <c r="B3061" s="25" t="s">
        <v>4754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4757</v>
      </c>
      <c r="B3062" s="25" t="s">
        <v>4756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4759</v>
      </c>
      <c r="B3063" s="25" t="s">
        <v>4758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5368</v>
      </c>
    </row>
    <row r="3065" spans="1:7" x14ac:dyDescent="0.3">
      <c r="A3065" s="36" t="s">
        <v>4761</v>
      </c>
      <c r="B3065" s="25" t="s">
        <v>4760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4762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4764</v>
      </c>
      <c r="B3067" s="25" t="s">
        <v>4763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4766</v>
      </c>
      <c r="B3068" s="25" t="s">
        <v>4765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5369</v>
      </c>
    </row>
    <row r="3070" spans="1:7" x14ac:dyDescent="0.3">
      <c r="A3070" s="36" t="s">
        <v>4768</v>
      </c>
      <c r="B3070" s="25" t="s">
        <v>4767</v>
      </c>
      <c r="C3070" s="25"/>
      <c r="D3070" s="25" t="s">
        <v>189</v>
      </c>
      <c r="E3070" s="25"/>
      <c r="F3070" s="25"/>
    </row>
    <row r="3071" spans="1:7" x14ac:dyDescent="0.3">
      <c r="A3071" s="36" t="s">
        <v>4770</v>
      </c>
      <c r="B3071" s="25" t="s">
        <v>4769</v>
      </c>
      <c r="C3071" s="25">
        <v>3</v>
      </c>
      <c r="D3071" s="25" t="s">
        <v>189</v>
      </c>
      <c r="E3071" s="25" t="s">
        <v>147</v>
      </c>
      <c r="F3071" s="25" t="s">
        <v>4004</v>
      </c>
    </row>
    <row r="3072" spans="1:7" x14ac:dyDescent="0.3">
      <c r="A3072" s="36" t="s">
        <v>4772</v>
      </c>
      <c r="B3072" s="25" t="s">
        <v>4771</v>
      </c>
      <c r="D3072" s="25" t="s">
        <v>189</v>
      </c>
    </row>
    <row r="3073" spans="1:7" ht="15" customHeight="1" x14ac:dyDescent="0.35">
      <c r="A3073" s="32" t="s">
        <v>5370</v>
      </c>
    </row>
    <row r="3074" spans="1:7" x14ac:dyDescent="0.3">
      <c r="A3074" s="36" t="s">
        <v>4773</v>
      </c>
      <c r="C3074" s="25"/>
      <c r="D3074" s="25" t="s">
        <v>149</v>
      </c>
      <c r="E3074" s="25"/>
      <c r="F3074" s="25"/>
    </row>
    <row r="3075" spans="1:7" x14ac:dyDescent="0.3">
      <c r="A3075" s="36" t="s">
        <v>4775</v>
      </c>
      <c r="B3075" s="25" t="s">
        <v>4774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5371</v>
      </c>
    </row>
    <row r="3077" spans="1:7" x14ac:dyDescent="0.3">
      <c r="A3077" s="36" t="s">
        <v>4777</v>
      </c>
      <c r="B3077" s="25" t="s">
        <v>4776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4779</v>
      </c>
      <c r="B3078" s="25" t="s">
        <v>4778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5372</v>
      </c>
    </row>
    <row r="3080" spans="1:7" x14ac:dyDescent="0.3">
      <c r="A3080" s="36" t="s">
        <v>4781</v>
      </c>
      <c r="B3080" s="25" t="s">
        <v>4780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4783</v>
      </c>
      <c r="B3081" s="25" t="s">
        <v>4782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4785</v>
      </c>
      <c r="B3082" s="25" t="s">
        <v>4784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4786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4788</v>
      </c>
      <c r="B3084" s="25" t="s">
        <v>4787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4789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4791</v>
      </c>
      <c r="B3086" s="25" t="s">
        <v>4790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4792</v>
      </c>
      <c r="C3087" s="25"/>
      <c r="D3087" s="36" t="s">
        <v>149</v>
      </c>
      <c r="E3087" s="25"/>
      <c r="F3087" s="25"/>
    </row>
    <row r="3088" spans="1:7" x14ac:dyDescent="0.3">
      <c r="A3088" s="36" t="s">
        <v>4794</v>
      </c>
      <c r="B3088" s="25" t="s">
        <v>4793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5373</v>
      </c>
    </row>
    <row r="3090" spans="1:7" x14ac:dyDescent="0.3">
      <c r="A3090" s="36" t="s">
        <v>4796</v>
      </c>
      <c r="B3090" s="25" t="s">
        <v>4795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4798</v>
      </c>
      <c r="B3091" s="25" t="s">
        <v>4797</v>
      </c>
      <c r="C3091" s="25"/>
      <c r="D3091" s="25" t="s">
        <v>149</v>
      </c>
      <c r="E3091" s="25"/>
      <c r="F3091" s="25"/>
    </row>
    <row r="3092" spans="1:7" x14ac:dyDescent="0.3">
      <c r="A3092" s="36" t="s">
        <v>4800</v>
      </c>
      <c r="B3092" s="25" t="s">
        <v>4799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4802</v>
      </c>
      <c r="B3093" s="25" t="s">
        <v>4801</v>
      </c>
      <c r="C3093" s="25"/>
      <c r="D3093" s="25" t="s">
        <v>189</v>
      </c>
      <c r="E3093" s="25"/>
      <c r="F3093" s="25"/>
    </row>
    <row r="3094" spans="1:7" x14ac:dyDescent="0.3">
      <c r="A3094" s="36" t="s">
        <v>4803</v>
      </c>
      <c r="C3094" s="25"/>
      <c r="D3094" s="36" t="s">
        <v>149</v>
      </c>
      <c r="E3094" s="25"/>
      <c r="F3094" s="25"/>
    </row>
    <row r="3095" spans="1:7" x14ac:dyDescent="0.3">
      <c r="A3095" s="36" t="s">
        <v>4805</v>
      </c>
      <c r="B3095" s="25" t="s">
        <v>4804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5374</v>
      </c>
    </row>
    <row r="3097" spans="1:7" ht="15" customHeight="1" x14ac:dyDescent="0.35">
      <c r="A3097" s="32" t="s">
        <v>5375</v>
      </c>
    </row>
    <row r="3098" spans="1:7" x14ac:dyDescent="0.3">
      <c r="A3098" s="36" t="s">
        <v>4807</v>
      </c>
      <c r="B3098" s="25" t="s">
        <v>4806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4809</v>
      </c>
      <c r="B3099" s="25" t="s">
        <v>4808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5376</v>
      </c>
    </row>
    <row r="3101" spans="1:7" x14ac:dyDescent="0.3">
      <c r="A3101" s="36" t="s">
        <v>4811</v>
      </c>
      <c r="B3101" s="25" t="s">
        <v>4810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4813</v>
      </c>
      <c r="B3102" s="25" t="s">
        <v>4812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5377</v>
      </c>
    </row>
    <row r="3104" spans="1:7" x14ac:dyDescent="0.3">
      <c r="A3104" s="36" t="s">
        <v>4815</v>
      </c>
      <c r="B3104" s="25" t="s">
        <v>4814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5378</v>
      </c>
    </row>
    <row r="3106" spans="1:7" x14ac:dyDescent="0.3">
      <c r="A3106" s="36" t="s">
        <v>4817</v>
      </c>
      <c r="B3106" s="25" t="s">
        <v>4816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5379</v>
      </c>
    </row>
    <row r="3108" spans="1:7" x14ac:dyDescent="0.3">
      <c r="A3108" s="36" t="s">
        <v>4818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4820</v>
      </c>
      <c r="B3109" s="25" t="s">
        <v>4819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4821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4823</v>
      </c>
      <c r="B3111" s="25" t="s">
        <v>4822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4824</v>
      </c>
      <c r="B3112" s="25" t="s">
        <v>4822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5380</v>
      </c>
    </row>
    <row r="3114" spans="1:7" x14ac:dyDescent="0.3">
      <c r="A3114" s="36" t="s">
        <v>4826</v>
      </c>
      <c r="B3114" s="25" t="s">
        <v>4825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4828</v>
      </c>
      <c r="B3115" s="25" t="s">
        <v>4827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5381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2" sqref="C2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4" t="s">
        <v>127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x14ac:dyDescent="0.3">
      <c r="A2" s="14" t="s">
        <v>138</v>
      </c>
      <c r="B2" s="27"/>
      <c r="C2" s="27" t="s">
        <v>5446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5429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2"/>
      <c r="C7" s="82"/>
      <c r="D7" s="82"/>
      <c r="E7" s="82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0" t="s">
        <v>656</v>
      </c>
      <c r="B10" s="44" t="str">
        <f>IF(LEN(VLOOKUP(A10,'Species List'!$A:$G,2,FALSE))=0,"",VLOOKUP(A10,'Species List'!$A:$G,2,FALSE))</f>
        <v>paper birch</v>
      </c>
      <c r="C10" s="44">
        <f>IF(LEN(VLOOKUP(A10,'Species List'!$A:$G,3,FALSE))=0,"",VLOOKUP(A10,'Species List'!$A:$G,3,FALSE))</f>
        <v>3</v>
      </c>
      <c r="D10" s="52">
        <f t="shared" ref="D10:D11" si="0">VALUE(C10)</f>
        <v>3</v>
      </c>
      <c r="E10" s="44" t="str">
        <f>IF(LEN(VLOOKUP(A10,'Species List'!$A:$G,4,FALSE))=0,"",VLOOKUP(A10,'Species List'!$A:$G,4,FALSE))</f>
        <v>D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[FACU+]</v>
      </c>
      <c r="H10" s="44">
        <f>VLOOKUP(A10,'Species List'!$A:$G,7,FALSE)</f>
        <v>0</v>
      </c>
      <c r="J10" s="43" t="s">
        <v>5416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3">
        <f t="shared" ref="M10:M11" si="1">VALUE(L10)</f>
        <v>3</v>
      </c>
      <c r="N10" s="25">
        <f t="shared" ref="N10:N75" si="2">L10/$L$151</f>
        <v>2.8985507246376812E-2</v>
      </c>
      <c r="O10" s="25">
        <f t="shared" ref="O10:O11" si="3">D10*N10</f>
        <v>8.6956521739130432E-2</v>
      </c>
    </row>
    <row r="11" spans="1:15" x14ac:dyDescent="0.3">
      <c r="A11" s="41" t="s">
        <v>288</v>
      </c>
      <c r="B11" s="44" t="str">
        <f>IF(LEN(VLOOKUP(A11,'Species List'!$A:$G,2,FALSE))=0,"",VLOOKUP(A11,'Species List'!$A:$G,2,FALSE))</f>
        <v>speckled alder</v>
      </c>
      <c r="C11" s="44">
        <f>IF(LEN(VLOOKUP(A11,'Species List'!$A:$G,3,FALSE))=0,"",VLOOKUP(A11,'Species List'!$A:$G,3,FALSE))</f>
        <v>4</v>
      </c>
      <c r="D11" s="52">
        <f t="shared" si="0"/>
        <v>4</v>
      </c>
      <c r="E11" s="44" t="str">
        <f>IF(LEN(VLOOKUP(A11,'Species List'!$A:$G,4,FALSE))=0,"",VLOOKUP(A11,'Species List'!$A:$G,4,FALSE))</f>
        <v>D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FACW</v>
      </c>
      <c r="H11" s="44">
        <f>VLOOKUP(A11,'Species List'!$A:$G,7,FALSE)</f>
        <v>0</v>
      </c>
      <c r="J11" s="43">
        <v>4</v>
      </c>
      <c r="K11" s="27" t="str">
        <f>VLOOKUP(J11,'Species List'!$H$1:$J$9,2,FALSE)</f>
        <v>&gt;50-75%</v>
      </c>
      <c r="L11" s="27">
        <f>VLOOKUP(K11,'Species List'!$I$1:$N$8,2,FALSE)</f>
        <v>62.5</v>
      </c>
      <c r="M11" s="53">
        <f t="shared" si="1"/>
        <v>62.5</v>
      </c>
      <c r="N11" s="25">
        <f t="shared" si="2"/>
        <v>0.60386473429951693</v>
      </c>
      <c r="O11" s="25">
        <f t="shared" si="3"/>
        <v>2.4154589371980677</v>
      </c>
    </row>
    <row r="12" spans="1:15" x14ac:dyDescent="0.3">
      <c r="A12" s="41" t="s">
        <v>2138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0</v>
      </c>
      <c r="D12" s="52">
        <f>VALUE(C12)</f>
        <v>0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[FAC+]</v>
      </c>
      <c r="H12" s="44">
        <f>VLOOKUP(A12,'Species List'!$A:$G,7,FALSE)</f>
        <v>0</v>
      </c>
      <c r="J12" s="43">
        <v>2</v>
      </c>
      <c r="K12" s="27" t="str">
        <f>VLOOKUP(J12,'Species List'!$H$1:$J$9,2,FALSE)</f>
        <v>&gt;5-25%</v>
      </c>
      <c r="L12" s="27">
        <f>VLOOKUP(K12,'Species List'!$I$1:$N$8,2,FALSE)</f>
        <v>15</v>
      </c>
      <c r="M12" s="53">
        <f>VALUE(L12)</f>
        <v>15</v>
      </c>
      <c r="N12" s="25">
        <f t="shared" si="2"/>
        <v>0.14492753623188406</v>
      </c>
      <c r="O12" s="25">
        <f>D12*N12</f>
        <v>0</v>
      </c>
    </row>
    <row r="13" spans="1:15" x14ac:dyDescent="0.3">
      <c r="A13" s="41" t="s">
        <v>2594</v>
      </c>
      <c r="B13" s="44" t="str">
        <f>IF(LEN(VLOOKUP(A13,'Species List'!$A:$G,2,FALSE))=0,"",VLOOKUP(A13,'Species List'!$A:$G,2,FALSE))</f>
        <v>tamarack</v>
      </c>
      <c r="C13" s="44">
        <f>IF(LEN(VLOOKUP(A13,'Species List'!$A:$G,3,FALSE))=0,"",VLOOKUP(A13,'Species List'!$A:$G,3,FALSE))</f>
        <v>7</v>
      </c>
      <c r="D13" s="52">
        <f t="shared" ref="D13:D76" si="4">VALUE(C13)</f>
        <v>7</v>
      </c>
      <c r="E13" s="44" t="str">
        <f>IF(LEN(VLOOKUP(A13,'Species List'!$A:$G,4,FALSE))=0,"",VLOOKUP(A13,'Species List'!$A:$G,4,FALSE))</f>
        <v>E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</v>
      </c>
      <c r="H13" s="44">
        <f>VLOOKUP(A13,'Species List'!$A:$G,7,FALSE)</f>
        <v>0</v>
      </c>
      <c r="J13" s="43" t="s">
        <v>5418</v>
      </c>
      <c r="K13" s="27" t="str">
        <f>VLOOKUP(J13,'Species List'!$H$1:$J$9,2,FALSE)</f>
        <v>&gt;0-1%</v>
      </c>
      <c r="L13" s="27">
        <f>VLOOKUP(K13,'Species List'!$I$1:$N$8,2,FALSE)</f>
        <v>0.5</v>
      </c>
      <c r="M13" s="53">
        <f t="shared" ref="M13:M76" si="5">VALUE(L13)</f>
        <v>0.5</v>
      </c>
      <c r="N13" s="25">
        <f t="shared" si="2"/>
        <v>4.830917874396135E-3</v>
      </c>
      <c r="O13" s="25">
        <f t="shared" ref="O13:O76" si="6">D13*N13</f>
        <v>3.3816425120772944E-2</v>
      </c>
    </row>
    <row r="14" spans="1:15" x14ac:dyDescent="0.3">
      <c r="A14" s="42" t="s">
        <v>3952</v>
      </c>
      <c r="B14" s="44" t="str">
        <f>IF(LEN(VLOOKUP(A14,'Species List'!$A:$G,2,FALSE))=0,"",VLOOKUP(A14,'Species List'!$A:$G,2,FALSE))</f>
        <v>pussy willow</v>
      </c>
      <c r="C14" s="44">
        <f>IF(LEN(VLOOKUP(A14,'Species List'!$A:$G,3,FALSE))=0,"",VLOOKUP(A14,'Species List'!$A:$G,3,FALSE))</f>
        <v>3</v>
      </c>
      <c r="D14" s="52">
        <f t="shared" si="4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43" t="s">
        <v>5416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3">
        <f t="shared" si="5"/>
        <v>3</v>
      </c>
      <c r="N14" s="25">
        <f t="shared" si="2"/>
        <v>2.8985507246376812E-2</v>
      </c>
      <c r="O14" s="25">
        <f t="shared" si="6"/>
        <v>8.6956521739130432E-2</v>
      </c>
    </row>
    <row r="15" spans="1:15" x14ac:dyDescent="0.3">
      <c r="A15" s="41" t="s">
        <v>3849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3</v>
      </c>
      <c r="D15" s="52">
        <f t="shared" si="4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43" t="s">
        <v>5416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3">
        <f t="shared" si="5"/>
        <v>3</v>
      </c>
      <c r="N15" s="25">
        <f t="shared" si="2"/>
        <v>2.8985507246376812E-2</v>
      </c>
      <c r="O15" s="25">
        <f t="shared" si="6"/>
        <v>8.6956521739130432E-2</v>
      </c>
    </row>
    <row r="16" spans="1:15" x14ac:dyDescent="0.3">
      <c r="A16" s="41" t="s">
        <v>3776</v>
      </c>
      <c r="B16" s="44" t="str">
        <f>IF(LEN(VLOOKUP(A16,'Species List'!$A:$G,2,FALSE))=0,"",VLOOKUP(A16,'Species List'!$A:$G,2,FALSE))</f>
        <v>wild black currant</v>
      </c>
      <c r="C16" s="44">
        <f>IF(LEN(VLOOKUP(A16,'Species List'!$A:$G,3,FALSE))=0,"",VLOOKUP(A16,'Species List'!$A:$G,3,FALSE))</f>
        <v>4</v>
      </c>
      <c r="D16" s="52">
        <f t="shared" si="4"/>
        <v>4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</v>
      </c>
      <c r="H16" s="44">
        <f>VLOOKUP(A16,'Species List'!$A:$G,7,FALSE)</f>
        <v>0</v>
      </c>
      <c r="J16" s="43" t="s">
        <v>5416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3">
        <f t="shared" si="5"/>
        <v>3</v>
      </c>
      <c r="N16" s="25">
        <f t="shared" si="2"/>
        <v>2.8985507246376812E-2</v>
      </c>
      <c r="O16" s="25">
        <f t="shared" si="6"/>
        <v>0.11594202898550725</v>
      </c>
    </row>
    <row r="17" spans="1:15" x14ac:dyDescent="0.3">
      <c r="A17" s="41" t="s">
        <v>3657</v>
      </c>
      <c r="B17" s="44" t="str">
        <f>IF(LEN(VLOOKUP(A17,'Species List'!$A:$G,2,FALSE))=0,"",VLOOKUP(A17,'Species List'!$A:$G,2,FALSE))</f>
        <v>chokecherry</v>
      </c>
      <c r="C17" s="44">
        <f>IF(LEN(VLOOKUP(A17,'Species List'!$A:$G,3,FALSE))=0,"",VLOOKUP(A17,'Species List'!$A:$G,3,FALSE))</f>
        <v>3</v>
      </c>
      <c r="D17" s="52">
        <f t="shared" si="4"/>
        <v>3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[FAC-]</v>
      </c>
      <c r="H17" s="44">
        <f>VLOOKUP(A17,'Species List'!$A:$G,7,FALSE)</f>
        <v>0</v>
      </c>
      <c r="J17" s="43" t="s">
        <v>5418</v>
      </c>
      <c r="K17" s="27" t="str">
        <f>VLOOKUP(J17,'Species List'!$H$1:$J$9,2,FALSE)</f>
        <v>&gt;0-1%</v>
      </c>
      <c r="L17" s="27">
        <f>VLOOKUP(K17,'Species List'!$I$1:$N$8,2,FALSE)</f>
        <v>0.5</v>
      </c>
      <c r="M17" s="53">
        <f t="shared" si="5"/>
        <v>0.5</v>
      </c>
      <c r="N17" s="25">
        <f t="shared" si="2"/>
        <v>4.830917874396135E-3</v>
      </c>
      <c r="O17" s="25">
        <f t="shared" si="6"/>
        <v>1.4492753623188404E-2</v>
      </c>
    </row>
    <row r="18" spans="1:15" x14ac:dyDescent="0.3">
      <c r="A18" s="41" t="s">
        <v>4702</v>
      </c>
      <c r="B18" s="44" t="str">
        <f>IF(LEN(VLOOKUP(A18,'Species List'!$A:$G,2,FALSE))=0,"",VLOOKUP(A18,'Species List'!$A:$G,2,FALSE))</f>
        <v/>
      </c>
      <c r="C18" s="44">
        <f>IF(LEN(VLOOKUP(A18,'Species List'!$A:$G,3,FALSE))=0,"",VLOOKUP(A18,'Species List'!$A:$G,3,FALSE))</f>
        <v>0</v>
      </c>
      <c r="D18" s="52">
        <f t="shared" si="4"/>
        <v>0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/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43" t="s">
        <v>5416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3">
        <f t="shared" si="5"/>
        <v>3</v>
      </c>
      <c r="N18" s="25">
        <f t="shared" si="2"/>
        <v>2.8985507246376812E-2</v>
      </c>
      <c r="O18" s="25">
        <f t="shared" si="6"/>
        <v>0</v>
      </c>
    </row>
    <row r="19" spans="1:15" x14ac:dyDescent="0.3">
      <c r="A19" s="41" t="s">
        <v>3756</v>
      </c>
      <c r="B19" s="44" t="str">
        <f>IF(LEN(VLOOKUP(A19,'Species List'!$A:$G,2,FALSE))=0,"",VLOOKUP(A19,'Species List'!$A:$G,2,FALSE))</f>
        <v>common buckthorn</v>
      </c>
      <c r="C19" s="44">
        <f>IF(LEN(VLOOKUP(A19,'Species List'!$A:$G,3,FALSE))=0,"",VLOOKUP(A19,'Species List'!$A:$G,3,FALSE))</f>
        <v>0</v>
      </c>
      <c r="D19" s="52">
        <f t="shared" si="4"/>
        <v>0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43">
        <v>1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3">
        <f t="shared" si="5"/>
        <v>3</v>
      </c>
      <c r="N19" s="25">
        <f t="shared" si="2"/>
        <v>2.8985507246376812E-2</v>
      </c>
      <c r="O19" s="25">
        <f t="shared" si="6"/>
        <v>0</v>
      </c>
    </row>
    <row r="20" spans="1:15" x14ac:dyDescent="0.3">
      <c r="A20" s="41" t="s">
        <v>5444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0</v>
      </c>
      <c r="D20" s="52">
        <f t="shared" si="4"/>
        <v>0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/>
      </c>
      <c r="H20" s="44">
        <f>VLOOKUP(A20,'Species List'!$A:$G,7,FALSE)</f>
        <v>0</v>
      </c>
      <c r="J20" s="43" t="s">
        <v>5418</v>
      </c>
      <c r="K20" s="27" t="str">
        <f>VLOOKUP(J20,'Species List'!$H$1:$J$9,2,FALSE)</f>
        <v>&gt;0-1%</v>
      </c>
      <c r="L20" s="27">
        <f>VLOOKUP(K20,'Species List'!$I$1:$N$8,2,FALSE)</f>
        <v>0.5</v>
      </c>
      <c r="M20" s="53">
        <f t="shared" si="5"/>
        <v>0.5</v>
      </c>
      <c r="N20" s="25">
        <f t="shared" si="2"/>
        <v>4.830917874396135E-3</v>
      </c>
      <c r="O20" s="25">
        <f t="shared" si="6"/>
        <v>0</v>
      </c>
    </row>
    <row r="21" spans="1:15" x14ac:dyDescent="0.3">
      <c r="A21" s="41" t="s">
        <v>3861</v>
      </c>
      <c r="B21" s="44" t="str">
        <f>IF(LEN(VLOOKUP(A21,'Species List'!$A:$G,2,FALSE))=0,"",VLOOKUP(A21,'Species List'!$A:$G,2,FALSE))</f>
        <v>dwarf raspberry</v>
      </c>
      <c r="C21" s="44">
        <f>IF(LEN(VLOOKUP(A21,'Species List'!$A:$G,3,FALSE))=0,"",VLOOKUP(A21,'Species List'!$A:$G,3,FALSE))</f>
        <v>6</v>
      </c>
      <c r="D21" s="52">
        <f t="shared" si="4"/>
        <v>6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[FACW+]</v>
      </c>
      <c r="H21" s="44">
        <f>VLOOKUP(A21,'Species List'!$A:$G,7,FALSE)</f>
        <v>0</v>
      </c>
      <c r="J21" s="43">
        <v>1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3">
        <f t="shared" si="5"/>
        <v>3</v>
      </c>
      <c r="N21" s="25">
        <f t="shared" si="2"/>
        <v>2.8985507246376812E-2</v>
      </c>
      <c r="O21" s="25">
        <f t="shared" si="6"/>
        <v>0.17391304347826086</v>
      </c>
    </row>
    <row r="22" spans="1:15" x14ac:dyDescent="0.3">
      <c r="A22" s="41" t="s">
        <v>2144</v>
      </c>
      <c r="B22" s="44" t="str">
        <f>IF(LEN(VLOOKUP(A22,'Species List'!$A:$G,2,FALSE))=0,"",VLOOKUP(A22,'Species List'!$A:$G,2,FALSE))</f>
        <v>green ash</v>
      </c>
      <c r="C22" s="44">
        <f>IF(LEN(VLOOKUP(A22,'Species List'!$A:$G,3,FALSE))=0,"",VLOOKUP(A22,'Species List'!$A:$G,3,FALSE))</f>
        <v>2</v>
      </c>
      <c r="D22" s="52">
        <f t="shared" si="4"/>
        <v>2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</v>
      </c>
      <c r="H22" s="44">
        <f>VLOOKUP(A22,'Species List'!$A:$G,7,FALSE)</f>
        <v>0</v>
      </c>
      <c r="J22" s="43" t="s">
        <v>5416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3">
        <f t="shared" si="5"/>
        <v>3</v>
      </c>
      <c r="N22" s="25">
        <f t="shared" si="2"/>
        <v>2.8985507246376812E-2</v>
      </c>
      <c r="O22" s="25">
        <f t="shared" si="6"/>
        <v>5.7971014492753624E-2</v>
      </c>
    </row>
    <row r="23" spans="1:15" x14ac:dyDescent="0.3">
      <c r="A23" s="41" t="s">
        <v>4596</v>
      </c>
      <c r="B23" s="44" t="str">
        <f>IF(LEN(VLOOKUP(A23,'Species List'!$A:$G,2,FALSE))=0,"",VLOOKUP(A23,'Species List'!$A:$G,2,FALSE))</f>
        <v>American elm</v>
      </c>
      <c r="C23" s="44">
        <f>IF(LEN(VLOOKUP(A23,'Species List'!$A:$G,3,FALSE))=0,"",VLOOKUP(A23,'Species List'!$A:$G,3,FALSE))</f>
        <v>3</v>
      </c>
      <c r="D23" s="52">
        <f t="shared" si="4"/>
        <v>3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FACW-</v>
      </c>
      <c r="H23" s="44">
        <f>VLOOKUP(A23,'Species List'!$A:$G,7,FALSE)</f>
        <v>0</v>
      </c>
      <c r="J23" s="43" t="s">
        <v>5418</v>
      </c>
      <c r="K23" s="27" t="str">
        <f>VLOOKUP(J23,'Species List'!$H$1:$J$9,2,FALSE)</f>
        <v>&gt;0-1%</v>
      </c>
      <c r="L23" s="27">
        <f>VLOOKUP(K23,'Species List'!$I$1:$N$8,2,FALSE)</f>
        <v>0.5</v>
      </c>
      <c r="M23" s="53">
        <f t="shared" si="5"/>
        <v>0.5</v>
      </c>
      <c r="N23" s="25">
        <f t="shared" si="2"/>
        <v>4.830917874396135E-3</v>
      </c>
      <c r="O23" s="25">
        <f t="shared" si="6"/>
        <v>1.4492753623188404E-2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7" t="e">
        <f>VLOOKUP(J24,'Species List'!$H$1:$J$9,2,FALSE)</f>
        <v>#N/A</v>
      </c>
      <c r="L24" s="27" t="e">
        <f>VLOOKUP(K24,'Species List'!$I$1:$N$8,2,FALSE)</f>
        <v>#N/A</v>
      </c>
      <c r="M24" s="53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7" t="e">
        <f>VLOOKUP(J25,'Species List'!$H$1:$J$9,2,FALSE)</f>
        <v>#N/A</v>
      </c>
      <c r="L25" s="27" t="e">
        <f>VLOOKUP(K25,'Species List'!$I$1:$N$8,2,FALSE)</f>
        <v>#N/A</v>
      </c>
      <c r="M25" s="53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7" t="e">
        <f>VLOOKUP(J26,'Species List'!$H$1:$J$9,2,FALSE)</f>
        <v>#N/A</v>
      </c>
      <c r="L26" s="27" t="e">
        <f>VLOOKUP(K26,'Species List'!$I$1:$N$8,2,FALSE)</f>
        <v>#N/A</v>
      </c>
      <c r="M26" s="53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7" t="e">
        <f>VLOOKUP(J27,'Species List'!$H$1:$J$9,2,FALSE)</f>
        <v>#N/A</v>
      </c>
      <c r="L27" s="27" t="e">
        <f>VLOOKUP(K27,'Species List'!$I$1:$N$8,2,FALSE)</f>
        <v>#N/A</v>
      </c>
      <c r="M27" s="53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7" t="e">
        <f>VLOOKUP(J28,'Species List'!$H$1:$J$9,2,FALSE)</f>
        <v>#N/A</v>
      </c>
      <c r="L28" s="27" t="e">
        <f>VLOOKUP(K28,'Species List'!$I$1:$N$8,2,FALSE)</f>
        <v>#N/A</v>
      </c>
      <c r="M28" s="53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7" t="e">
        <f>VLOOKUP(J29,'Species List'!$H$1:$J$9,2,FALSE)</f>
        <v>#N/A</v>
      </c>
      <c r="L29" s="27" t="e">
        <f>VLOOKUP(K29,'Species List'!$I$1:$N$8,2,FALSE)</f>
        <v>#N/A</v>
      </c>
      <c r="M29" s="53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7" t="e">
        <f>VLOOKUP(J30,'Species List'!$H$1:$J$9,2,FALSE)</f>
        <v>#N/A</v>
      </c>
      <c r="L30" s="27" t="e">
        <f>VLOOKUP(K30,'Species List'!$I$1:$N$8,2,FALSE)</f>
        <v>#N/A</v>
      </c>
      <c r="M30" s="53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7" t="e">
        <f>VLOOKUP(J31,'Species List'!$H$1:$J$9,2,FALSE)</f>
        <v>#N/A</v>
      </c>
      <c r="L31" s="27" t="e">
        <f>VLOOKUP(K31,'Species List'!$I$1:$N$8,2,FALSE)</f>
        <v>#N/A</v>
      </c>
      <c r="M31" s="53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7" t="e">
        <f>VLOOKUP(J32,'Species List'!$H$1:$J$9,2,FALSE)</f>
        <v>#N/A</v>
      </c>
      <c r="L32" s="27" t="e">
        <f>VLOOKUP(K32,'Species List'!$I$1:$N$8,2,FALSE)</f>
        <v>#N/A</v>
      </c>
      <c r="M32" s="53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7" t="e">
        <f>VLOOKUP(J33,'Species List'!$H$1:$J$9,2,FALSE)</f>
        <v>#N/A</v>
      </c>
      <c r="L33" s="27" t="e">
        <f>VLOOKUP(K33,'Species List'!$I$1:$N$8,2,FALSE)</f>
        <v>#N/A</v>
      </c>
      <c r="M33" s="53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7" t="e">
        <f>VLOOKUP(J34,'Species List'!$H$1:$J$9,2,FALSE)</f>
        <v>#N/A</v>
      </c>
      <c r="L34" s="27" t="e">
        <f>VLOOKUP(K34,'Species List'!$I$1:$N$8,2,FALSE)</f>
        <v>#N/A</v>
      </c>
      <c r="M34" s="53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7" t="e">
        <f>VLOOKUP(J35,'Species List'!$H$1:$J$9,2,FALSE)</f>
        <v>#N/A</v>
      </c>
      <c r="L35" s="27" t="e">
        <f>VLOOKUP(K35,'Species List'!$I$1:$N$8,2,FALSE)</f>
        <v>#N/A</v>
      </c>
      <c r="M35" s="53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7" t="e">
        <f>VLOOKUP(J36,'Species List'!$H$1:$J$9,2,FALSE)</f>
        <v>#N/A</v>
      </c>
      <c r="L36" s="27" t="e">
        <f>VLOOKUP(K36,'Species List'!$I$1:$N$8,2,FALSE)</f>
        <v>#N/A</v>
      </c>
      <c r="M36" s="53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7" t="e">
        <f>VLOOKUP(J37,'Species List'!$H$1:$J$9,2,FALSE)</f>
        <v>#N/A</v>
      </c>
      <c r="L37" s="27" t="e">
        <f>VLOOKUP(K37,'Species List'!$I$1:$N$8,2,FALSE)</f>
        <v>#N/A</v>
      </c>
      <c r="M37" s="53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7" t="e">
        <f>VLOOKUP(J38,'Species List'!$H$1:$J$9,2,FALSE)</f>
        <v>#N/A</v>
      </c>
      <c r="L38" s="27" t="e">
        <f>VLOOKUP(K38,'Species List'!$I$1:$N$8,2,FALSE)</f>
        <v>#N/A</v>
      </c>
      <c r="M38" s="53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7" t="e">
        <f>VLOOKUP(J39,'Species List'!$H$1:$J$9,2,FALSE)</f>
        <v>#N/A</v>
      </c>
      <c r="L39" s="27" t="e">
        <f>VLOOKUP(K39,'Species List'!$I$1:$N$8,2,FALSE)</f>
        <v>#N/A</v>
      </c>
      <c r="M39" s="53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7" t="e">
        <f>VLOOKUP(J40,'Species List'!$H$1:$J$9,2,FALSE)</f>
        <v>#N/A</v>
      </c>
      <c r="L40" s="27" t="e">
        <f>VLOOKUP(K40,'Species List'!$I$1:$N$8,2,FALSE)</f>
        <v>#N/A</v>
      </c>
      <c r="M40" s="53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7" t="e">
        <f>VLOOKUP(J41,'Species List'!$H$1:$J$9,2,FALSE)</f>
        <v>#N/A</v>
      </c>
      <c r="L41" s="27" t="e">
        <f>VLOOKUP(K41,'Species List'!$I$1:$N$8,2,FALSE)</f>
        <v>#N/A</v>
      </c>
      <c r="M41" s="53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7" t="e">
        <f>VLOOKUP(J42,'Species List'!$H$1:$J$9,2,FALSE)</f>
        <v>#N/A</v>
      </c>
      <c r="L42" s="27" t="e">
        <f>VLOOKUP(K42,'Species List'!$I$1:$N$8,2,FALSE)</f>
        <v>#N/A</v>
      </c>
      <c r="M42" s="53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7" t="e">
        <f>VLOOKUP(J43,'Species List'!$H$1:$J$9,2,FALSE)</f>
        <v>#N/A</v>
      </c>
      <c r="L43" s="27" t="e">
        <f>VLOOKUP(K43,'Species List'!$I$1:$N$8,2,FALSE)</f>
        <v>#N/A</v>
      </c>
      <c r="M43" s="53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7" t="e">
        <f>VLOOKUP(J44,'Species List'!$H$1:$J$9,2,FALSE)</f>
        <v>#N/A</v>
      </c>
      <c r="L44" s="27" t="e">
        <f>VLOOKUP(K44,'Species List'!$I$1:$N$8,2,FALSE)</f>
        <v>#N/A</v>
      </c>
      <c r="M44" s="53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7" t="e">
        <f>VLOOKUP(J45,'Species List'!$H$1:$J$9,2,FALSE)</f>
        <v>#N/A</v>
      </c>
      <c r="L45" s="27" t="e">
        <f>VLOOKUP(K45,'Species List'!$I$1:$N$8,2,FALSE)</f>
        <v>#N/A</v>
      </c>
      <c r="M45" s="53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7" t="e">
        <f>VLOOKUP(J46,'Species List'!$H$1:$J$9,2,FALSE)</f>
        <v>#N/A</v>
      </c>
      <c r="L46" s="27" t="e">
        <f>VLOOKUP(K46,'Species List'!$I$1:$N$8,2,FALSE)</f>
        <v>#N/A</v>
      </c>
      <c r="M46" s="53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7" t="e">
        <f>VLOOKUP(J47,'Species List'!$H$1:$J$9,2,FALSE)</f>
        <v>#N/A</v>
      </c>
      <c r="L47" s="27" t="e">
        <f>VLOOKUP(K47,'Species List'!$I$1:$N$8,2,FALSE)</f>
        <v>#N/A</v>
      </c>
      <c r="M47" s="53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7" t="e">
        <f>VLOOKUP(J48,'Species List'!$H$1:$J$9,2,FALSE)</f>
        <v>#N/A</v>
      </c>
      <c r="L48" s="27" t="e">
        <f>VLOOKUP(K48,'Species List'!$I$1:$N$8,2,FALSE)</f>
        <v>#N/A</v>
      </c>
      <c r="M48" s="53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7" t="e">
        <f>VLOOKUP(J49,'Species List'!$H$1:$J$9,2,FALSE)</f>
        <v>#N/A</v>
      </c>
      <c r="L49" s="27" t="e">
        <f>VLOOKUP(K49,'Species List'!$I$1:$N$8,2,FALSE)</f>
        <v>#N/A</v>
      </c>
      <c r="M49" s="53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7" t="e">
        <f>VLOOKUP(J50,'Species List'!$H$1:$J$9,2,FALSE)</f>
        <v>#N/A</v>
      </c>
      <c r="L50" s="27" t="e">
        <f>VLOOKUP(K50,'Species List'!$I$1:$N$8,2,FALSE)</f>
        <v>#N/A</v>
      </c>
      <c r="M50" s="53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7" t="e">
        <f>VLOOKUP(J51,'Species List'!$H$1:$J$9,2,FALSE)</f>
        <v>#N/A</v>
      </c>
      <c r="L51" s="27" t="e">
        <f>VLOOKUP(K51,'Species List'!$I$1:$N$8,2,FALSE)</f>
        <v>#N/A</v>
      </c>
      <c r="M51" s="53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7" t="e">
        <f>VLOOKUP(J52,'Species List'!$H$1:$J$9,2,FALSE)</f>
        <v>#N/A</v>
      </c>
      <c r="L52" s="27" t="e">
        <f>VLOOKUP(K52,'Species List'!$I$1:$N$8,2,FALSE)</f>
        <v>#N/A</v>
      </c>
      <c r="M52" s="53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7" t="e">
        <f>VLOOKUP(J53,'Species List'!$H$1:$J$9,2,FALSE)</f>
        <v>#N/A</v>
      </c>
      <c r="L53" s="27" t="e">
        <f>VLOOKUP(K53,'Species List'!$I$1:$N$8,2,FALSE)</f>
        <v>#N/A</v>
      </c>
      <c r="M53" s="53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7" t="e">
        <f>VLOOKUP(J54,'Species List'!$H$1:$J$9,2,FALSE)</f>
        <v>#N/A</v>
      </c>
      <c r="L54" s="27" t="e">
        <f>VLOOKUP(K54,'Species List'!$I$1:$N$8,2,FALSE)</f>
        <v>#N/A</v>
      </c>
      <c r="M54" s="53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7" t="e">
        <f>VLOOKUP(J55,'Species List'!$H$1:$J$9,2,FALSE)</f>
        <v>#N/A</v>
      </c>
      <c r="L55" s="27" t="e">
        <f>VLOOKUP(K55,'Species List'!$I$1:$N$8,2,FALSE)</f>
        <v>#N/A</v>
      </c>
      <c r="M55" s="53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7" t="e">
        <f>VLOOKUP(J56,'Species List'!$H$1:$J$9,2,FALSE)</f>
        <v>#N/A</v>
      </c>
      <c r="L56" s="27" t="e">
        <f>VLOOKUP(K56,'Species List'!$I$1:$N$8,2,FALSE)</f>
        <v>#N/A</v>
      </c>
      <c r="M56" s="53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7" t="e">
        <f>VLOOKUP(J57,'Species List'!$H$1:$J$9,2,FALSE)</f>
        <v>#N/A</v>
      </c>
      <c r="L57" s="27" t="e">
        <f>VLOOKUP(K57,'Species List'!$I$1:$N$8,2,FALSE)</f>
        <v>#N/A</v>
      </c>
      <c r="M57" s="53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7" t="e">
        <f>VLOOKUP(J58,'Species List'!$H$1:$J$9,2,FALSE)</f>
        <v>#N/A</v>
      </c>
      <c r="L58" s="27" t="e">
        <f>VLOOKUP(K58,'Species List'!$I$1:$N$8,2,FALSE)</f>
        <v>#N/A</v>
      </c>
      <c r="M58" s="53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7" t="e">
        <f>VLOOKUP(J59,'Species List'!$H$1:$J$9,2,FALSE)</f>
        <v>#N/A</v>
      </c>
      <c r="L59" s="27" t="e">
        <f>VLOOKUP(K59,'Species List'!$I$1:$N$8,2,FALSE)</f>
        <v>#N/A</v>
      </c>
      <c r="M59" s="53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7" t="e">
        <f>VLOOKUP(J60,'Species List'!$H$1:$J$9,2,FALSE)</f>
        <v>#N/A</v>
      </c>
      <c r="L60" s="27" t="e">
        <f>VLOOKUP(K60,'Species List'!$I$1:$N$8,2,FALSE)</f>
        <v>#N/A</v>
      </c>
      <c r="M60" s="53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7" t="e">
        <f>VLOOKUP(J61,'Species List'!$H$1:$J$9,2,FALSE)</f>
        <v>#N/A</v>
      </c>
      <c r="L61" s="27" t="e">
        <f>VLOOKUP(K61,'Species List'!$I$1:$N$8,2,FALSE)</f>
        <v>#N/A</v>
      </c>
      <c r="M61" s="53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7" t="e">
        <f>VLOOKUP(J62,'Species List'!$H$1:$J$9,2,FALSE)</f>
        <v>#N/A</v>
      </c>
      <c r="L62" s="27" t="e">
        <f>VLOOKUP(K62,'Species List'!$I$1:$N$8,2,FALSE)</f>
        <v>#N/A</v>
      </c>
      <c r="M62" s="53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7" t="e">
        <f>VLOOKUP(J63,'Species List'!$H$1:$J$9,2,FALSE)</f>
        <v>#N/A</v>
      </c>
      <c r="L63" s="27" t="e">
        <f>VLOOKUP(K63,'Species List'!$I$1:$N$8,2,FALSE)</f>
        <v>#N/A</v>
      </c>
      <c r="M63" s="53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7" t="e">
        <f>VLOOKUP(J64,'Species List'!$H$1:$J$9,2,FALSE)</f>
        <v>#N/A</v>
      </c>
      <c r="L64" s="27" t="e">
        <f>VLOOKUP(K64,'Species List'!$I$1:$N$8,2,FALSE)</f>
        <v>#N/A</v>
      </c>
      <c r="M64" s="53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7" t="e">
        <f>VLOOKUP(J65,'Species List'!$H$1:$J$9,2,FALSE)</f>
        <v>#N/A</v>
      </c>
      <c r="L65" s="27" t="e">
        <f>VLOOKUP(K65,'Species List'!$I$1:$N$8,2,FALSE)</f>
        <v>#N/A</v>
      </c>
      <c r="M65" s="53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7" t="e">
        <f>VLOOKUP(J66,'Species List'!$H$1:$J$9,2,FALSE)</f>
        <v>#N/A</v>
      </c>
      <c r="L66" s="27" t="e">
        <f>VLOOKUP(K66,'Species List'!$I$1:$N$8,2,FALSE)</f>
        <v>#N/A</v>
      </c>
      <c r="M66" s="53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7" t="e">
        <f>VLOOKUP(J67,'Species List'!$H$1:$J$9,2,FALSE)</f>
        <v>#N/A</v>
      </c>
      <c r="L67" s="27" t="e">
        <f>VLOOKUP(K67,'Species List'!$I$1:$N$8,2,FALSE)</f>
        <v>#N/A</v>
      </c>
      <c r="M67" s="53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7" t="e">
        <f>VLOOKUP(J68,'Species List'!$H$1:$J$9,2,FALSE)</f>
        <v>#N/A</v>
      </c>
      <c r="L68" s="27" t="e">
        <f>VLOOKUP(K68,'Species List'!$I$1:$N$8,2,FALSE)</f>
        <v>#N/A</v>
      </c>
      <c r="M68" s="53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7" t="e">
        <f>VLOOKUP(J69,'Species List'!$H$1:$J$9,2,FALSE)</f>
        <v>#N/A</v>
      </c>
      <c r="L69" s="27" t="e">
        <f>VLOOKUP(K69,'Species List'!$I$1:$N$8,2,FALSE)</f>
        <v>#N/A</v>
      </c>
      <c r="M69" s="53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7" t="e">
        <f>VLOOKUP(J70,'Species List'!$H$1:$J$9,2,FALSE)</f>
        <v>#N/A</v>
      </c>
      <c r="L70" s="27" t="e">
        <f>VLOOKUP(K70,'Species List'!$I$1:$N$8,2,FALSE)</f>
        <v>#N/A</v>
      </c>
      <c r="M70" s="53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7" t="e">
        <f>VLOOKUP(J71,'Species List'!$H$1:$J$9,2,FALSE)</f>
        <v>#N/A</v>
      </c>
      <c r="L71" s="27" t="e">
        <f>VLOOKUP(K71,'Species List'!$I$1:$N$8,2,FALSE)</f>
        <v>#N/A</v>
      </c>
      <c r="M71" s="53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7" t="e">
        <f>VLOOKUP(J72,'Species List'!$H$1:$J$9,2,FALSE)</f>
        <v>#N/A</v>
      </c>
      <c r="L72" s="27" t="e">
        <f>VLOOKUP(K72,'Species List'!$I$1:$N$8,2,FALSE)</f>
        <v>#N/A</v>
      </c>
      <c r="M72" s="53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7" t="e">
        <f>VLOOKUP(J73,'Species List'!$H$1:$J$9,2,FALSE)</f>
        <v>#N/A</v>
      </c>
      <c r="L73" s="27" t="e">
        <f>VLOOKUP(K73,'Species List'!$I$1:$N$8,2,FALSE)</f>
        <v>#N/A</v>
      </c>
      <c r="M73" s="53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7" t="e">
        <f>VLOOKUP(J74,'Species List'!$H$1:$J$9,2,FALSE)</f>
        <v>#N/A</v>
      </c>
      <c r="L74" s="27" t="e">
        <f>VLOOKUP(K74,'Species List'!$I$1:$N$8,2,FALSE)</f>
        <v>#N/A</v>
      </c>
      <c r="M74" s="53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7" t="e">
        <f>VLOOKUP(J75,'Species List'!$H$1:$J$9,2,FALSE)</f>
        <v>#N/A</v>
      </c>
      <c r="L75" s="27" t="e">
        <f>VLOOKUP(K75,'Species List'!$I$1:$N$8,2,FALSE)</f>
        <v>#N/A</v>
      </c>
      <c r="M75" s="53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7" t="e">
        <f>VLOOKUP(J76,'Species List'!$H$1:$J$9,2,FALSE)</f>
        <v>#N/A</v>
      </c>
      <c r="L76" s="27" t="e">
        <f>VLOOKUP(K76,'Species List'!$I$1:$N$8,2,FALSE)</f>
        <v>#N/A</v>
      </c>
      <c r="M76" s="53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7" t="e">
        <f>VLOOKUP(J77,'Species List'!$H$1:$J$9,2,FALSE)</f>
        <v>#N/A</v>
      </c>
      <c r="L77" s="27" t="e">
        <f>VLOOKUP(K77,'Species List'!$I$1:$N$8,2,FALSE)</f>
        <v>#N/A</v>
      </c>
      <c r="M77" s="53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7" t="e">
        <f>VLOOKUP(J78,'Species List'!$H$1:$J$9,2,FALSE)</f>
        <v>#N/A</v>
      </c>
      <c r="L78" s="27" t="e">
        <f>VLOOKUP(K78,'Species List'!$I$1:$N$8,2,FALSE)</f>
        <v>#N/A</v>
      </c>
      <c r="M78" s="53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7" t="e">
        <f>VLOOKUP(J79,'Species List'!$H$1:$J$9,2,FALSE)</f>
        <v>#N/A</v>
      </c>
      <c r="L79" s="27" t="e">
        <f>VLOOKUP(K79,'Species List'!$I$1:$N$8,2,FALSE)</f>
        <v>#N/A</v>
      </c>
      <c r="M79" s="53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7" t="e">
        <f>VLOOKUP(J80,'Species List'!$H$1:$J$9,2,FALSE)</f>
        <v>#N/A</v>
      </c>
      <c r="L80" s="27" t="e">
        <f>VLOOKUP(K80,'Species List'!$I$1:$N$8,2,FALSE)</f>
        <v>#N/A</v>
      </c>
      <c r="M80" s="53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7" t="e">
        <f>VLOOKUP(J81,'Species List'!$H$1:$J$9,2,FALSE)</f>
        <v>#N/A</v>
      </c>
      <c r="L81" s="27" t="e">
        <f>VLOOKUP(K81,'Species List'!$I$1:$N$8,2,FALSE)</f>
        <v>#N/A</v>
      </c>
      <c r="M81" s="53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7" t="e">
        <f>VLOOKUP(J82,'Species List'!$H$1:$J$9,2,FALSE)</f>
        <v>#N/A</v>
      </c>
      <c r="L82" s="27" t="e">
        <f>VLOOKUP(K82,'Species List'!$I$1:$N$8,2,FALSE)</f>
        <v>#N/A</v>
      </c>
      <c r="M82" s="53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7" t="e">
        <f>VLOOKUP(J83,'Species List'!$H$1:$J$9,2,FALSE)</f>
        <v>#N/A</v>
      </c>
      <c r="L83" s="27" t="e">
        <f>VLOOKUP(K83,'Species List'!$I$1:$N$8,2,FALSE)</f>
        <v>#N/A</v>
      </c>
      <c r="M83" s="53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7" t="e">
        <f>VLOOKUP(J84,'Species List'!$H$1:$J$9,2,FALSE)</f>
        <v>#N/A</v>
      </c>
      <c r="L84" s="27" t="e">
        <f>VLOOKUP(K84,'Species List'!$I$1:$N$8,2,FALSE)</f>
        <v>#N/A</v>
      </c>
      <c r="M84" s="53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7" t="e">
        <f>VLOOKUP(J85,'Species List'!$H$1:$J$9,2,FALSE)</f>
        <v>#N/A</v>
      </c>
      <c r="L85" s="27" t="e">
        <f>VLOOKUP(K85,'Species List'!$I$1:$N$8,2,FALSE)</f>
        <v>#N/A</v>
      </c>
      <c r="M85" s="53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7" t="e">
        <f>VLOOKUP(J86,'Species List'!$H$1:$J$9,2,FALSE)</f>
        <v>#N/A</v>
      </c>
      <c r="L86" s="27" t="e">
        <f>VLOOKUP(K86,'Species List'!$I$1:$N$8,2,FALSE)</f>
        <v>#N/A</v>
      </c>
      <c r="M86" s="53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7" t="e">
        <f>VLOOKUP(J87,'Species List'!$H$1:$J$9,2,FALSE)</f>
        <v>#N/A</v>
      </c>
      <c r="L87" s="27" t="e">
        <f>VLOOKUP(K87,'Species List'!$I$1:$N$8,2,FALSE)</f>
        <v>#N/A</v>
      </c>
      <c r="M87" s="53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7" t="e">
        <f>VLOOKUP(J88,'Species List'!$H$1:$J$9,2,FALSE)</f>
        <v>#N/A</v>
      </c>
      <c r="L88" s="27" t="e">
        <f>VLOOKUP(K88,'Species List'!$I$1:$N$8,2,FALSE)</f>
        <v>#N/A</v>
      </c>
      <c r="M88" s="53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7" t="e">
        <f>VLOOKUP(J89,'Species List'!$H$1:$J$9,2,FALSE)</f>
        <v>#N/A</v>
      </c>
      <c r="L89" s="27" t="e">
        <f>VLOOKUP(K89,'Species List'!$I$1:$N$8,2,FALSE)</f>
        <v>#N/A</v>
      </c>
      <c r="M89" s="53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7" t="e">
        <f>VLOOKUP(J90,'Species List'!$H$1:$J$9,2,FALSE)</f>
        <v>#N/A</v>
      </c>
      <c r="L90" s="27" t="e">
        <f>VLOOKUP(K90,'Species List'!$I$1:$N$8,2,FALSE)</f>
        <v>#N/A</v>
      </c>
      <c r="M90" s="53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7" t="e">
        <f>VLOOKUP(J91,'Species List'!$H$1:$J$9,2,FALSE)</f>
        <v>#N/A</v>
      </c>
      <c r="L91" s="27" t="e">
        <f>VLOOKUP(K91,'Species List'!$I$1:$N$8,2,FALSE)</f>
        <v>#N/A</v>
      </c>
      <c r="M91" s="53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7" t="e">
        <f>VLOOKUP(J92,'Species List'!$H$1:$J$9,2,FALSE)</f>
        <v>#N/A</v>
      </c>
      <c r="L92" s="27" t="e">
        <f>VLOOKUP(K92,'Species List'!$I$1:$N$8,2,FALSE)</f>
        <v>#N/A</v>
      </c>
      <c r="M92" s="53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7" t="e">
        <f>VLOOKUP(J93,'Species List'!$H$1:$J$9,2,FALSE)</f>
        <v>#N/A</v>
      </c>
      <c r="L93" s="27" t="e">
        <f>VLOOKUP(K93,'Species List'!$I$1:$N$8,2,FALSE)</f>
        <v>#N/A</v>
      </c>
      <c r="M93" s="53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7" t="e">
        <f>VLOOKUP(J94,'Species List'!$H$1:$J$9,2,FALSE)</f>
        <v>#N/A</v>
      </c>
      <c r="L94" s="27" t="e">
        <f>VLOOKUP(K94,'Species List'!$I$1:$N$8,2,FALSE)</f>
        <v>#N/A</v>
      </c>
      <c r="M94" s="53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7" t="e">
        <f>VLOOKUP(J95,'Species List'!$H$1:$J$9,2,FALSE)</f>
        <v>#N/A</v>
      </c>
      <c r="L95" s="27" t="e">
        <f>VLOOKUP(K95,'Species List'!$I$1:$N$8,2,FALSE)</f>
        <v>#N/A</v>
      </c>
      <c r="M95" s="53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7" t="e">
        <f>VLOOKUP(J96,'Species List'!$H$1:$J$9,2,FALSE)</f>
        <v>#N/A</v>
      </c>
      <c r="L96" s="27" t="e">
        <f>VLOOKUP(K96,'Species List'!$I$1:$N$8,2,FALSE)</f>
        <v>#N/A</v>
      </c>
      <c r="M96" s="53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7" t="e">
        <f>VLOOKUP(J97,'Species List'!$H$1:$J$9,2,FALSE)</f>
        <v>#N/A</v>
      </c>
      <c r="L97" s="27" t="e">
        <f>VLOOKUP(K97,'Species List'!$I$1:$N$8,2,FALSE)</f>
        <v>#N/A</v>
      </c>
      <c r="M97" s="53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7" t="e">
        <f>VLOOKUP(J98,'Species List'!$H$1:$J$9,2,FALSE)</f>
        <v>#N/A</v>
      </c>
      <c r="L98" s="27" t="e">
        <f>VLOOKUP(K98,'Species List'!$I$1:$N$8,2,FALSE)</f>
        <v>#N/A</v>
      </c>
      <c r="M98" s="53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7" t="e">
        <f>VLOOKUP(J99,'Species List'!$H$1:$J$9,2,FALSE)</f>
        <v>#N/A</v>
      </c>
      <c r="L99" s="27" t="e">
        <f>VLOOKUP(K99,'Species List'!$I$1:$N$8,2,FALSE)</f>
        <v>#N/A</v>
      </c>
      <c r="M99" s="53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7" t="e">
        <f>VLOOKUP(J100,'Species List'!$H$1:$J$9,2,FALSE)</f>
        <v>#N/A</v>
      </c>
      <c r="L100" s="27" t="e">
        <f>VLOOKUP(K100,'Species List'!$I$1:$N$8,2,FALSE)</f>
        <v>#N/A</v>
      </c>
      <c r="M100" s="53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7" t="e">
        <f>VLOOKUP(J101,'Species List'!$H$1:$J$9,2,FALSE)</f>
        <v>#N/A</v>
      </c>
      <c r="L101" s="27" t="e">
        <f>VLOOKUP(K101,'Species List'!$I$1:$N$8,2,FALSE)</f>
        <v>#N/A</v>
      </c>
      <c r="M101" s="53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7" t="e">
        <f>VLOOKUP(J102,'Species List'!$H$1:$J$9,2,FALSE)</f>
        <v>#N/A</v>
      </c>
      <c r="L102" s="27" t="e">
        <f>VLOOKUP(K102,'Species List'!$I$1:$N$8,2,FALSE)</f>
        <v>#N/A</v>
      </c>
      <c r="M102" s="53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7" t="e">
        <f>VLOOKUP(J103,'Species List'!$H$1:$J$9,2,FALSE)</f>
        <v>#N/A</v>
      </c>
      <c r="L103" s="27" t="e">
        <f>VLOOKUP(K103,'Species List'!$I$1:$N$8,2,FALSE)</f>
        <v>#N/A</v>
      </c>
      <c r="M103" s="53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7" t="e">
        <f>VLOOKUP(J104,'Species List'!$H$1:$J$9,2,FALSE)</f>
        <v>#N/A</v>
      </c>
      <c r="L104" s="27" t="e">
        <f>VLOOKUP(K104,'Species List'!$I$1:$N$8,2,FALSE)</f>
        <v>#N/A</v>
      </c>
      <c r="M104" s="53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7" t="e">
        <f>VLOOKUP(J105,'Species List'!$H$1:$J$9,2,FALSE)</f>
        <v>#N/A</v>
      </c>
      <c r="L105" s="27" t="e">
        <f>VLOOKUP(K105,'Species List'!$I$1:$N$8,2,FALSE)</f>
        <v>#N/A</v>
      </c>
      <c r="M105" s="53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7" t="e">
        <f>VLOOKUP(J106,'Species List'!$H$1:$J$9,2,FALSE)</f>
        <v>#N/A</v>
      </c>
      <c r="L106" s="27" t="e">
        <f>VLOOKUP(K106,'Species List'!$I$1:$N$8,2,FALSE)</f>
        <v>#N/A</v>
      </c>
      <c r="M106" s="53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7" t="e">
        <f>VLOOKUP(J107,'Species List'!$H$1:$J$9,2,FALSE)</f>
        <v>#N/A</v>
      </c>
      <c r="L107" s="27" t="e">
        <f>VLOOKUP(K107,'Species List'!$I$1:$N$8,2,FALSE)</f>
        <v>#N/A</v>
      </c>
      <c r="M107" s="53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7" t="e">
        <f>VLOOKUP(J108,'Species List'!$H$1:$J$9,2,FALSE)</f>
        <v>#N/A</v>
      </c>
      <c r="L108" s="27" t="e">
        <f>VLOOKUP(K108,'Species List'!$I$1:$N$8,2,FALSE)</f>
        <v>#N/A</v>
      </c>
      <c r="M108" s="53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7" t="e">
        <f>VLOOKUP(J109,'Species List'!$H$1:$J$9,2,FALSE)</f>
        <v>#N/A</v>
      </c>
      <c r="L109" s="27" t="e">
        <f>VLOOKUP(K109,'Species List'!$I$1:$N$8,2,FALSE)</f>
        <v>#N/A</v>
      </c>
      <c r="M109" s="53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7" t="e">
        <f>VLOOKUP(J110,'Species List'!$H$1:$J$9,2,FALSE)</f>
        <v>#N/A</v>
      </c>
      <c r="L110" s="27" t="e">
        <f>VLOOKUP(K110,'Species List'!$I$1:$N$8,2,FALSE)</f>
        <v>#N/A</v>
      </c>
      <c r="M110" s="53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7" t="e">
        <f>VLOOKUP(J111,'Species List'!$H$1:$J$9,2,FALSE)</f>
        <v>#N/A</v>
      </c>
      <c r="L111" s="27" t="e">
        <f>VLOOKUP(K111,'Species List'!$I$1:$N$8,2,FALSE)</f>
        <v>#N/A</v>
      </c>
      <c r="M111" s="53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7" t="e">
        <f>VLOOKUP(J112,'Species List'!$H$1:$J$9,2,FALSE)</f>
        <v>#N/A</v>
      </c>
      <c r="L112" s="27" t="e">
        <f>VLOOKUP(K112,'Species List'!$I$1:$N$8,2,FALSE)</f>
        <v>#N/A</v>
      </c>
      <c r="M112" s="53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7" t="e">
        <f>VLOOKUP(J113,'Species List'!$H$1:$J$9,2,FALSE)</f>
        <v>#N/A</v>
      </c>
      <c r="L113" s="27" t="e">
        <f>VLOOKUP(K113,'Species List'!$I$1:$N$8,2,FALSE)</f>
        <v>#N/A</v>
      </c>
      <c r="M113" s="53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7" t="e">
        <f>VLOOKUP(J114,'Species List'!$H$1:$J$9,2,FALSE)</f>
        <v>#N/A</v>
      </c>
      <c r="L114" s="27" t="e">
        <f>VLOOKUP(K114,'Species List'!$I$1:$N$8,2,FALSE)</f>
        <v>#N/A</v>
      </c>
      <c r="M114" s="53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7" t="e">
        <f>VLOOKUP(J115,'Species List'!$H$1:$J$9,2,FALSE)</f>
        <v>#N/A</v>
      </c>
      <c r="L115" s="27" t="e">
        <f>VLOOKUP(K115,'Species List'!$I$1:$N$8,2,FALSE)</f>
        <v>#N/A</v>
      </c>
      <c r="M115" s="53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7" t="e">
        <f>VLOOKUP(J116,'Species List'!$H$1:$J$9,2,FALSE)</f>
        <v>#N/A</v>
      </c>
      <c r="L116" s="27" t="e">
        <f>VLOOKUP(K116,'Species List'!$I$1:$N$8,2,FALSE)</f>
        <v>#N/A</v>
      </c>
      <c r="M116" s="53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7" t="e">
        <f>VLOOKUP(J117,'Species List'!$H$1:$J$9,2,FALSE)</f>
        <v>#N/A</v>
      </c>
      <c r="L117" s="27" t="e">
        <f>VLOOKUP(K117,'Species List'!$I$1:$N$8,2,FALSE)</f>
        <v>#N/A</v>
      </c>
      <c r="M117" s="53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7" t="e">
        <f>VLOOKUP(J118,'Species List'!$H$1:$J$9,2,FALSE)</f>
        <v>#N/A</v>
      </c>
      <c r="L118" s="27" t="e">
        <f>VLOOKUP(K118,'Species List'!$I$1:$N$8,2,FALSE)</f>
        <v>#N/A</v>
      </c>
      <c r="M118" s="53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7" t="e">
        <f>VLOOKUP(J119,'Species List'!$H$1:$J$9,2,FALSE)</f>
        <v>#N/A</v>
      </c>
      <c r="L119" s="27" t="e">
        <f>VLOOKUP(K119,'Species List'!$I$1:$N$8,2,FALSE)</f>
        <v>#N/A</v>
      </c>
      <c r="M119" s="53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7" t="e">
        <f>VLOOKUP(J120,'Species List'!$H$1:$J$9,2,FALSE)</f>
        <v>#N/A</v>
      </c>
      <c r="L120" s="27" t="e">
        <f>VLOOKUP(K120,'Species List'!$I$1:$N$8,2,FALSE)</f>
        <v>#N/A</v>
      </c>
      <c r="M120" s="53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7" t="e">
        <f>VLOOKUP(J121,'Species List'!$H$1:$J$9,2,FALSE)</f>
        <v>#N/A</v>
      </c>
      <c r="L121" s="27" t="e">
        <f>VLOOKUP(K121,'Species List'!$I$1:$N$8,2,FALSE)</f>
        <v>#N/A</v>
      </c>
      <c r="M121" s="53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7" t="e">
        <f>VLOOKUP(J122,'Species List'!$H$1:$J$9,2,FALSE)</f>
        <v>#N/A</v>
      </c>
      <c r="L122" s="27" t="e">
        <f>VLOOKUP(K122,'Species List'!$I$1:$N$8,2,FALSE)</f>
        <v>#N/A</v>
      </c>
      <c r="M122" s="53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7" t="e">
        <f>VLOOKUP(J123,'Species List'!$H$1:$J$9,2,FALSE)</f>
        <v>#N/A</v>
      </c>
      <c r="L123" s="27" t="e">
        <f>VLOOKUP(K123,'Species List'!$I$1:$N$8,2,FALSE)</f>
        <v>#N/A</v>
      </c>
      <c r="M123" s="53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7" t="e">
        <f>VLOOKUP(J124,'Species List'!$H$1:$J$9,2,FALSE)</f>
        <v>#N/A</v>
      </c>
      <c r="L124" s="27" t="e">
        <f>VLOOKUP(K124,'Species List'!$I$1:$N$8,2,FALSE)</f>
        <v>#N/A</v>
      </c>
      <c r="M124" s="53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7" t="e">
        <f>VLOOKUP(J125,'Species List'!$H$1:$J$9,2,FALSE)</f>
        <v>#N/A</v>
      </c>
      <c r="L125" s="27" t="e">
        <f>VLOOKUP(K125,'Species List'!$I$1:$N$8,2,FALSE)</f>
        <v>#N/A</v>
      </c>
      <c r="M125" s="53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7" t="e">
        <f>VLOOKUP(J126,'Species List'!$H$1:$J$9,2,FALSE)</f>
        <v>#N/A</v>
      </c>
      <c r="L126" s="27" t="e">
        <f>VLOOKUP(K126,'Species List'!$I$1:$N$8,2,FALSE)</f>
        <v>#N/A</v>
      </c>
      <c r="M126" s="53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7" t="e">
        <f>VLOOKUP(J127,'Species List'!$H$1:$J$9,2,FALSE)</f>
        <v>#N/A</v>
      </c>
      <c r="L127" s="27" t="e">
        <f>VLOOKUP(K127,'Species List'!$I$1:$N$8,2,FALSE)</f>
        <v>#N/A</v>
      </c>
      <c r="M127" s="53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7" t="e">
        <f>VLOOKUP(J128,'Species List'!$H$1:$J$9,2,FALSE)</f>
        <v>#N/A</v>
      </c>
      <c r="L128" s="27" t="e">
        <f>VLOOKUP(K128,'Species List'!$I$1:$N$8,2,FALSE)</f>
        <v>#N/A</v>
      </c>
      <c r="M128" s="53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7" t="e">
        <f>VLOOKUP(J129,'Species List'!$H$1:$J$9,2,FALSE)</f>
        <v>#N/A</v>
      </c>
      <c r="L129" s="27" t="e">
        <f>VLOOKUP(K129,'Species List'!$I$1:$N$8,2,FALSE)</f>
        <v>#N/A</v>
      </c>
      <c r="M129" s="53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7" t="e">
        <f>VLOOKUP(J130,'Species List'!$H$1:$J$9,2,FALSE)</f>
        <v>#N/A</v>
      </c>
      <c r="L130" s="27" t="e">
        <f>VLOOKUP(K130,'Species List'!$I$1:$N$8,2,FALSE)</f>
        <v>#N/A</v>
      </c>
      <c r="M130" s="53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7" t="e">
        <f>VLOOKUP(J131,'Species List'!$H$1:$J$9,2,FALSE)</f>
        <v>#N/A</v>
      </c>
      <c r="L131" s="27" t="e">
        <f>VLOOKUP(K131,'Species List'!$I$1:$N$8,2,FALSE)</f>
        <v>#N/A</v>
      </c>
      <c r="M131" s="53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7" t="e">
        <f>VLOOKUP(J132,'Species List'!$H$1:$J$9,2,FALSE)</f>
        <v>#N/A</v>
      </c>
      <c r="L132" s="27" t="e">
        <f>VLOOKUP(K132,'Species List'!$I$1:$N$8,2,FALSE)</f>
        <v>#N/A</v>
      </c>
      <c r="M132" s="53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7" t="e">
        <f>VLOOKUP(J133,'Species List'!$H$1:$J$9,2,FALSE)</f>
        <v>#N/A</v>
      </c>
      <c r="L133" s="27" t="e">
        <f>VLOOKUP(K133,'Species List'!$I$1:$N$8,2,FALSE)</f>
        <v>#N/A</v>
      </c>
      <c r="M133" s="53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7" t="e">
        <f>VLOOKUP(J134,'Species List'!$H$1:$J$9,2,FALSE)</f>
        <v>#N/A</v>
      </c>
      <c r="L134" s="27" t="e">
        <f>VLOOKUP(K134,'Species List'!$I$1:$N$8,2,FALSE)</f>
        <v>#N/A</v>
      </c>
      <c r="M134" s="53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7" t="e">
        <f>VLOOKUP(J135,'Species List'!$H$1:$J$9,2,FALSE)</f>
        <v>#N/A</v>
      </c>
      <c r="L135" s="27" t="e">
        <f>VLOOKUP(K135,'Species List'!$I$1:$N$8,2,FALSE)</f>
        <v>#N/A</v>
      </c>
      <c r="M135" s="53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7" t="e">
        <f>VLOOKUP(J136,'Species List'!$H$1:$J$9,2,FALSE)</f>
        <v>#N/A</v>
      </c>
      <c r="L136" s="27" t="e">
        <f>VLOOKUP(K136,'Species List'!$I$1:$N$8,2,FALSE)</f>
        <v>#N/A</v>
      </c>
      <c r="M136" s="53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7" t="e">
        <f>VLOOKUP(J137,'Species List'!$H$1:$J$9,2,FALSE)</f>
        <v>#N/A</v>
      </c>
      <c r="L137" s="27" t="e">
        <f>VLOOKUP(K137,'Species List'!$I$1:$N$8,2,FALSE)</f>
        <v>#N/A</v>
      </c>
      <c r="M137" s="53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7" t="e">
        <f>VLOOKUP(J138,'Species List'!$H$1:$J$9,2,FALSE)</f>
        <v>#N/A</v>
      </c>
      <c r="L138" s="27" t="e">
        <f>VLOOKUP(K138,'Species List'!$I$1:$N$8,2,FALSE)</f>
        <v>#N/A</v>
      </c>
      <c r="M138" s="53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7" t="e">
        <f>VLOOKUP(J139,'Species List'!$H$1:$J$9,2,FALSE)</f>
        <v>#N/A</v>
      </c>
      <c r="L139" s="27" t="e">
        <f>VLOOKUP(K139,'Species List'!$I$1:$N$8,2,FALSE)</f>
        <v>#N/A</v>
      </c>
      <c r="M139" s="53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7" t="e">
        <f>VLOOKUP(J140,'Species List'!$H$1:$J$9,2,FALSE)</f>
        <v>#N/A</v>
      </c>
      <c r="L140" s="27" t="e">
        <f>VLOOKUP(K140,'Species List'!$I$1:$N$8,2,FALSE)</f>
        <v>#N/A</v>
      </c>
      <c r="M140" s="53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7" t="e">
        <f>VLOOKUP(J141,'Species List'!$H$1:$J$9,2,FALSE)</f>
        <v>#N/A</v>
      </c>
      <c r="L141" s="27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7" t="e">
        <f>VLOOKUP(J142,'Species List'!$H$1:$J$9,2,FALSE)</f>
        <v>#N/A</v>
      </c>
      <c r="L142" s="27" t="e">
        <f>VLOOKUP(K142,'Species List'!$I$1:$N$8,2,FALSE)</f>
        <v>#N/A</v>
      </c>
      <c r="M142" s="53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7" t="e">
        <f>VLOOKUP(J143,'Species List'!$H$1:$J$9,2,FALSE)</f>
        <v>#N/A</v>
      </c>
      <c r="L143" s="27" t="e">
        <f>VLOOKUP(K143,'Species List'!$I$1:$N$8,2,FALSE)</f>
        <v>#N/A</v>
      </c>
      <c r="M143" s="53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7" t="e">
        <f>VLOOKUP(J144,'Species List'!$H$1:$J$9,2,FALSE)</f>
        <v>#N/A</v>
      </c>
      <c r="L144" s="27" t="e">
        <f>VLOOKUP(K144,'Species List'!$I$1:$N$8,2,FALSE)</f>
        <v>#N/A</v>
      </c>
      <c r="M144" s="53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7" t="e">
        <f>VLOOKUP(J145,'Species List'!$H$1:$J$9,2,FALSE)</f>
        <v>#N/A</v>
      </c>
      <c r="L145" s="27" t="e">
        <f>VLOOKUP(K145,'Species List'!$I$1:$N$8,2,FALSE)</f>
        <v>#N/A</v>
      </c>
      <c r="M145" s="53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7" t="e">
        <f>VLOOKUP(J146,'Species List'!$H$1:$J$9,2,FALSE)</f>
        <v>#N/A</v>
      </c>
      <c r="L146" s="27" t="e">
        <f>VLOOKUP(K146,'Species List'!$I$1:$N$8,2,FALSE)</f>
        <v>#N/A</v>
      </c>
      <c r="M146" s="53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7" t="e">
        <f>VLOOKUP(J147,'Species List'!$H$1:$J$9,2,FALSE)</f>
        <v>#N/A</v>
      </c>
      <c r="L147" s="27" t="e">
        <f>VLOOKUP(K147,'Species List'!$I$1:$N$8,2,FALSE)</f>
        <v>#N/A</v>
      </c>
      <c r="M147" s="53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7" t="e">
        <f>VLOOKUP(J148,'Species List'!$H$1:$J$9,2,FALSE)</f>
        <v>#N/A</v>
      </c>
      <c r="L148" s="27" t="e">
        <f>VLOOKUP(K148,'Species List'!$I$1:$N$8,2,FALSE)</f>
        <v>#N/A</v>
      </c>
      <c r="M148" s="53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7" t="e">
        <f>VLOOKUP(J149,'Species List'!$H$1:$J$9,2,FALSE)</f>
        <v>#N/A</v>
      </c>
      <c r="L149" s="27" t="e">
        <f>VLOOKUP(K149,'Species List'!$I$1:$N$8,2,FALSE)</f>
        <v>#N/A</v>
      </c>
      <c r="M149" s="53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0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2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3"/>
        <v>#N/A</v>
      </c>
      <c r="N150" s="45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3" t="s">
        <v>5385</v>
      </c>
      <c r="J151" s="84"/>
      <c r="K151" s="85"/>
      <c r="L151" s="47">
        <f>SUMIF(L10:L150,"&gt;=0")</f>
        <v>103.5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18" workbookViewId="0">
      <selection activeCell="B51" sqref="B51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4" t="s">
        <v>127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5430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2"/>
      <c r="C7" s="82"/>
      <c r="D7" s="82"/>
      <c r="E7" s="82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1" t="s">
        <v>2834</v>
      </c>
      <c r="B10" s="44" t="str">
        <f>IF(LEN(VLOOKUP(A10,'Species List'!$A:$G,2,FALSE))=0,"",VLOOKUP(A10,'Species List'!$A:$G,2,FALSE))</f>
        <v>tufted loosestrife</v>
      </c>
      <c r="C10" s="44">
        <f>IF(LEN(VLOOKUP(A10,'Species List'!$A:$G,3,FALSE))=0,"",VLOOKUP(A10,'Species List'!$A:$G,3,FALSE))</f>
        <v>6</v>
      </c>
      <c r="D10" s="52">
        <f t="shared" ref="D10:D11" si="0">VALUE(C10)</f>
        <v>6</v>
      </c>
      <c r="E10" s="44" t="str">
        <f>IF(LEN(VLOOKUP(A10,'Species List'!$A:$G,4,FALSE))=0,"",VLOOKUP(A10,'Species List'!$A:$G,4,FALSE))</f>
        <v>H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OBL</v>
      </c>
      <c r="H10" s="44">
        <f>VLOOKUP(A10,'Species List'!$A:$G,7,FALSE)</f>
        <v>0</v>
      </c>
      <c r="J10" s="43" t="s">
        <v>5416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3">
        <f t="shared" ref="M10:M12" si="1">VALUE(L10)</f>
        <v>3</v>
      </c>
      <c r="N10" s="25">
        <f t="shared" ref="N10:N11" si="2">L10/$L$151</f>
        <v>1.9933554817275746E-2</v>
      </c>
      <c r="O10" s="25">
        <f t="shared" ref="O10:O11" si="3">D10*N10</f>
        <v>0.11960132890365448</v>
      </c>
    </row>
    <row r="11" spans="1:15" x14ac:dyDescent="0.3">
      <c r="A11" s="41" t="s">
        <v>4202</v>
      </c>
      <c r="B11" s="44" t="str">
        <f>IF(LEN(VLOOKUP(A11,'Species List'!$A:$G,2,FALSE))=0,"",VLOOKUP(A11,'Species List'!$A:$G,2,FALSE))</f>
        <v>bittersweet nightshade</v>
      </c>
      <c r="C11" s="44">
        <f>IF(LEN(VLOOKUP(A11,'Species List'!$A:$G,3,FALSE))=0,"",VLOOKUP(A11,'Species List'!$A:$G,3,FALSE))</f>
        <v>0</v>
      </c>
      <c r="D11" s="52">
        <f t="shared" si="0"/>
        <v>0</v>
      </c>
      <c r="E11" s="44" t="str">
        <f>IF(LEN(VLOOKUP(A11,'Species List'!$A:$G,4,FALSE))=0,"",VLOOKUP(A11,'Species List'!$A:$G,4,FALSE))</f>
        <v>H</v>
      </c>
      <c r="F11" s="44" t="str">
        <f>IF(LEN(VLOOKUP(A11,'Species List'!$A:$G,5,FALSE))=0,"",VLOOKUP(A11,'Species List'!$A:$G,5,FALSE))</f>
        <v>Introduced</v>
      </c>
      <c r="G11" s="44" t="str">
        <f>IF(LEN(VLOOKUP(A11,'Species List'!$A:$G,6,FALSE))=0,"",VLOOKUP(A11,'Species List'!$A:$G,6,FALSE))</f>
        <v>[FAC]</v>
      </c>
      <c r="H11" s="44">
        <f>VLOOKUP(A11,'Species List'!$A:$G,7,FALSE)</f>
        <v>0</v>
      </c>
      <c r="J11" s="43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3">
        <f t="shared" si="1"/>
        <v>15</v>
      </c>
      <c r="N11" s="25">
        <f t="shared" si="2"/>
        <v>9.9667774086378738E-2</v>
      </c>
      <c r="O11" s="25">
        <f t="shared" si="3"/>
        <v>0</v>
      </c>
    </row>
    <row r="12" spans="1:15" x14ac:dyDescent="0.3">
      <c r="A12" s="41" t="s">
        <v>4490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7</v>
      </c>
      <c r="D12" s="52">
        <f>VALUE(C12)</f>
        <v>7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OBL</v>
      </c>
      <c r="H12" s="44">
        <f>VLOOKUP(A12,'Species List'!$A:$G,7,FALSE)</f>
        <v>0</v>
      </c>
      <c r="J12" s="43">
        <v>1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3">
        <f t="shared" si="1"/>
        <v>3</v>
      </c>
      <c r="N12" s="25">
        <f>L12/$L$151</f>
        <v>1.9933554817275746E-2</v>
      </c>
      <c r="O12" s="25">
        <f>D12*N12</f>
        <v>0.13953488372093023</v>
      </c>
    </row>
    <row r="13" spans="1:15" x14ac:dyDescent="0.3">
      <c r="A13" s="41" t="s">
        <v>3101</v>
      </c>
      <c r="B13" s="44" t="str">
        <f>IF(LEN(VLOOKUP(A13,'Species List'!$A:$G,2,FALSE))=0,"",VLOOKUP(A13,'Species List'!$A:$G,2,FALSE))</f>
        <v>sensitive fern</v>
      </c>
      <c r="C13" s="44">
        <f>IF(LEN(VLOOKUP(A13,'Species List'!$A:$G,3,FALSE))=0,"",VLOOKUP(A13,'Species List'!$A:$G,3,FALSE))</f>
        <v>4</v>
      </c>
      <c r="D13" s="52">
        <f t="shared" ref="D13:D76" si="4">VALUE(C13)</f>
        <v>4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</v>
      </c>
      <c r="H13" s="44">
        <f>VLOOKUP(A13,'Species List'!$A:$G,7,FALSE)</f>
        <v>0</v>
      </c>
      <c r="J13" s="43" t="s">
        <v>5416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3">
        <f t="shared" ref="M13:M76" si="5">VALUE(L13)</f>
        <v>3</v>
      </c>
      <c r="N13" s="25">
        <f t="shared" ref="N13:N76" si="6">L13/$L$151</f>
        <v>1.9933554817275746E-2</v>
      </c>
      <c r="O13" s="25">
        <f t="shared" ref="O13:O76" si="7">D13*N13</f>
        <v>7.9734219269102985E-2</v>
      </c>
    </row>
    <row r="14" spans="1:15" x14ac:dyDescent="0.3">
      <c r="A14" s="41" t="s">
        <v>2474</v>
      </c>
      <c r="B14" s="44" t="str">
        <f>IF(LEN(VLOOKUP(A14,'Species List'!$A:$G,2,FALSE))=0,"",VLOOKUP(A14,'Species List'!$A:$G,2,FALSE))</f>
        <v>spotted touch-me-not</v>
      </c>
      <c r="C14" s="44">
        <f>IF(LEN(VLOOKUP(A14,'Species List'!$A:$G,3,FALSE))=0,"",VLOOKUP(A14,'Species List'!$A:$G,3,FALSE))</f>
        <v>2</v>
      </c>
      <c r="D14" s="52">
        <f t="shared" si="4"/>
        <v>2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43">
        <v>3</v>
      </c>
      <c r="K14" s="27" t="str">
        <f>VLOOKUP(J14,'Species List'!$H$1:$J$9,2,FALSE)</f>
        <v>&gt;25-50%</v>
      </c>
      <c r="L14" s="27">
        <f>VLOOKUP(K14,'Species List'!$I$1:$N$8,2,FALSE)</f>
        <v>37.5</v>
      </c>
      <c r="M14" s="53">
        <f t="shared" si="5"/>
        <v>37.5</v>
      </c>
      <c r="N14" s="25">
        <f t="shared" si="6"/>
        <v>0.24916943521594684</v>
      </c>
      <c r="O14" s="25">
        <f t="shared" si="7"/>
        <v>0.49833887043189368</v>
      </c>
    </row>
    <row r="15" spans="1:15" x14ac:dyDescent="0.3">
      <c r="A15" s="41" t="s">
        <v>597</v>
      </c>
      <c r="B15" s="44" t="str">
        <f>IF(LEN(VLOOKUP(A15,'Species List'!$A:$G,2,FALSE))=0,"",VLOOKUP(A15,'Species List'!$A:$G,2,FALSE))</f>
        <v>lady fern</v>
      </c>
      <c r="C15" s="44">
        <f>IF(LEN(VLOOKUP(A15,'Species List'!$A:$G,3,FALSE))=0,"",VLOOKUP(A15,'Species List'!$A:$G,3,FALSE))</f>
        <v>5</v>
      </c>
      <c r="D15" s="52">
        <f t="shared" si="4"/>
        <v>5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NA</v>
      </c>
      <c r="H15" s="44">
        <f>VLOOKUP(A15,'Species List'!$A:$G,7,FALSE)</f>
        <v>0</v>
      </c>
      <c r="J15" s="43">
        <v>1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3">
        <f t="shared" si="5"/>
        <v>3</v>
      </c>
      <c r="N15" s="25">
        <f t="shared" si="6"/>
        <v>1.9933554817275746E-2</v>
      </c>
      <c r="O15" s="25">
        <f t="shared" si="7"/>
        <v>9.9667774086378724E-2</v>
      </c>
    </row>
    <row r="16" spans="1:15" x14ac:dyDescent="0.3">
      <c r="A16" s="41" t="s">
        <v>2812</v>
      </c>
      <c r="B16" s="44" t="str">
        <f>IF(LEN(VLOOKUP(A16,'Species List'!$A:$G,2,FALSE))=0,"",VLOOKUP(A16,'Species List'!$A:$G,2,FALSE))</f>
        <v>northern bugleweed</v>
      </c>
      <c r="C16" s="44">
        <f>IF(LEN(VLOOKUP(A16,'Species List'!$A:$G,3,FALSE))=0,"",VLOOKUP(A16,'Species List'!$A:$G,3,FALSE))</f>
        <v>5</v>
      </c>
      <c r="D16" s="52">
        <f t="shared" si="4"/>
        <v>5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OBL</v>
      </c>
      <c r="H16" s="44">
        <f>VLOOKUP(A16,'Species List'!$A:$G,7,FALSE)</f>
        <v>0</v>
      </c>
      <c r="J16" s="43" t="s">
        <v>5416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3">
        <f t="shared" si="5"/>
        <v>3</v>
      </c>
      <c r="N16" s="25">
        <f t="shared" si="6"/>
        <v>1.9933554817275746E-2</v>
      </c>
      <c r="O16" s="25">
        <f t="shared" si="7"/>
        <v>9.9667774086378724E-2</v>
      </c>
    </row>
    <row r="17" spans="1:15" x14ac:dyDescent="0.3">
      <c r="A17" s="41" t="s">
        <v>3900</v>
      </c>
      <c r="B17" s="44" t="str">
        <f>IF(LEN(VLOOKUP(A17,'Species List'!$A:$G,2,FALSE))=0,"",VLOOKUP(A17,'Species List'!$A:$G,2,FALSE))</f>
        <v>great water dock</v>
      </c>
      <c r="C17" s="44">
        <f>IF(LEN(VLOOKUP(A17,'Species List'!$A:$G,3,FALSE))=0,"",VLOOKUP(A17,'Species List'!$A:$G,3,FALSE))</f>
        <v>6</v>
      </c>
      <c r="D17" s="52">
        <f t="shared" si="4"/>
        <v>6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OBL</v>
      </c>
      <c r="H17" s="44">
        <f>VLOOKUP(A17,'Species List'!$A:$G,7,FALSE)</f>
        <v>0</v>
      </c>
      <c r="J17" s="43" t="s">
        <v>5418</v>
      </c>
      <c r="K17" s="27" t="str">
        <f>VLOOKUP(J17,'Species List'!$H$1:$J$9,2,FALSE)</f>
        <v>&gt;0-1%</v>
      </c>
      <c r="L17" s="27">
        <f>VLOOKUP(K17,'Species List'!$I$1:$N$8,2,FALSE)</f>
        <v>0.5</v>
      </c>
      <c r="M17" s="53">
        <f t="shared" si="5"/>
        <v>0.5</v>
      </c>
      <c r="N17" s="25">
        <f t="shared" si="6"/>
        <v>3.3222591362126247E-3</v>
      </c>
      <c r="O17" s="25">
        <f t="shared" si="7"/>
        <v>1.9933554817275746E-2</v>
      </c>
    </row>
    <row r="18" spans="1:15" x14ac:dyDescent="0.3">
      <c r="A18" s="41" t="s">
        <v>473</v>
      </c>
      <c r="B18" s="44" t="str">
        <f>IF(LEN(VLOOKUP(A18,'Species List'!$A:$G,2,FALSE))=0,"",VLOOKUP(A18,'Species List'!$A:$G,2,FALSE))</f>
        <v>Jack-in-the-pulpit</v>
      </c>
      <c r="C18" s="44">
        <f>IF(LEN(VLOOKUP(A18,'Species List'!$A:$G,3,FALSE))=0,"",VLOOKUP(A18,'Species List'!$A:$G,3,FALSE))</f>
        <v>4</v>
      </c>
      <c r="D18" s="52">
        <f t="shared" si="4"/>
        <v>4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FACW-</v>
      </c>
      <c r="H18" s="44">
        <f>VLOOKUP(A18,'Species List'!$A:$G,7,FALSE)</f>
        <v>0</v>
      </c>
      <c r="J18" s="43">
        <v>1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3">
        <f t="shared" si="5"/>
        <v>3</v>
      </c>
      <c r="N18" s="25">
        <f t="shared" si="6"/>
        <v>1.9933554817275746E-2</v>
      </c>
      <c r="O18" s="25">
        <f t="shared" si="7"/>
        <v>7.9734219269102985E-2</v>
      </c>
    </row>
    <row r="19" spans="1:15" x14ac:dyDescent="0.3">
      <c r="A19" s="41" t="s">
        <v>4735</v>
      </c>
      <c r="B19" s="44" t="str">
        <f>IF(LEN(VLOOKUP(A19,'Species List'!$A:$G,2,FALSE))=0,"",VLOOKUP(A19,'Species List'!$A:$G,2,FALSE))</f>
        <v>northern white violet</v>
      </c>
      <c r="C19" s="44">
        <f>IF(LEN(VLOOKUP(A19,'Species List'!$A:$G,3,FALSE))=0,"",VLOOKUP(A19,'Species List'!$A:$G,3,FALSE))</f>
        <v>7</v>
      </c>
      <c r="D19" s="52">
        <f t="shared" si="4"/>
        <v>7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[OBL]</v>
      </c>
      <c r="H19" s="44">
        <f>VLOOKUP(A19,'Species List'!$A:$G,7,FALSE)</f>
        <v>0</v>
      </c>
      <c r="J19" s="43" t="s">
        <v>5416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3">
        <f t="shared" si="5"/>
        <v>3</v>
      </c>
      <c r="N19" s="25">
        <f t="shared" si="6"/>
        <v>1.9933554817275746E-2</v>
      </c>
      <c r="O19" s="25">
        <f t="shared" si="7"/>
        <v>0.13953488372093023</v>
      </c>
    </row>
    <row r="20" spans="1:15" x14ac:dyDescent="0.3">
      <c r="A20" s="41" t="s">
        <v>2240</v>
      </c>
      <c r="B20" s="44" t="str">
        <f>IF(LEN(VLOOKUP(A20,'Species List'!$A:$G,2,FALSE))=0,"",VLOOKUP(A20,'Species List'!$A:$G,2,FALSE))</f>
        <v>white avens</v>
      </c>
      <c r="C20" s="44">
        <f>IF(LEN(VLOOKUP(A20,'Species List'!$A:$G,3,FALSE))=0,"",VLOOKUP(A20,'Species List'!$A:$G,3,FALSE))</f>
        <v>2</v>
      </c>
      <c r="D20" s="52">
        <f t="shared" si="4"/>
        <v>2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</v>
      </c>
      <c r="H20" s="44">
        <f>VLOOKUP(A20,'Species List'!$A:$G,7,FALSE)</f>
        <v>0</v>
      </c>
      <c r="J20" s="43" t="s">
        <v>5416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3">
        <f t="shared" si="5"/>
        <v>3</v>
      </c>
      <c r="N20" s="25">
        <f t="shared" si="6"/>
        <v>1.9933554817275746E-2</v>
      </c>
      <c r="O20" s="25">
        <f t="shared" si="7"/>
        <v>3.9867109634551492E-2</v>
      </c>
    </row>
    <row r="21" spans="1:15" x14ac:dyDescent="0.3">
      <c r="A21" s="41" t="s">
        <v>1914</v>
      </c>
      <c r="B21" s="44" t="str">
        <f>IF(LEN(VLOOKUP(A21,'Species List'!$A:$G,2,FALSE))=0,"",VLOOKUP(A21,'Species List'!$A:$G,2,FALSE))</f>
        <v>purple-leaved willow herb</v>
      </c>
      <c r="C21" s="44">
        <f>IF(LEN(VLOOKUP(A21,'Species List'!$A:$G,3,FALSE))=0,"",VLOOKUP(A21,'Species List'!$A:$G,3,FALSE))</f>
        <v>3</v>
      </c>
      <c r="D21" s="52">
        <f t="shared" si="4"/>
        <v>3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OBL</v>
      </c>
      <c r="H21" s="44">
        <f>VLOOKUP(A21,'Species List'!$A:$G,7,FALSE)</f>
        <v>0</v>
      </c>
      <c r="J21" s="43">
        <v>1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3">
        <f t="shared" si="5"/>
        <v>3</v>
      </c>
      <c r="N21" s="25">
        <f t="shared" si="6"/>
        <v>1.9933554817275746E-2</v>
      </c>
      <c r="O21" s="25">
        <f t="shared" si="7"/>
        <v>5.9800664451827239E-2</v>
      </c>
    </row>
    <row r="22" spans="1:15" x14ac:dyDescent="0.3">
      <c r="A22" s="41" t="s">
        <v>3270</v>
      </c>
      <c r="B22" s="44" t="str">
        <f>IF(LEN(VLOOKUP(A22,'Species List'!$A:$G,2,FALSE))=0,"",VLOOKUP(A22,'Species List'!$A:$G,2,FALSE))</f>
        <v>dotted smartweed</v>
      </c>
      <c r="C22" s="44">
        <f>IF(LEN(VLOOKUP(A22,'Species List'!$A:$G,3,FALSE))=0,"",VLOOKUP(A22,'Species List'!$A:$G,3,FALSE))</f>
        <v>5</v>
      </c>
      <c r="D22" s="52">
        <f t="shared" si="4"/>
        <v>5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OBL</v>
      </c>
      <c r="H22" s="44">
        <f>VLOOKUP(A22,'Species List'!$A:$G,7,FALSE)</f>
        <v>0</v>
      </c>
      <c r="J22" s="43" t="s">
        <v>5416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3">
        <f t="shared" si="5"/>
        <v>3</v>
      </c>
      <c r="N22" s="25">
        <f t="shared" si="6"/>
        <v>1.9933554817275746E-2</v>
      </c>
      <c r="O22" s="25">
        <f t="shared" si="7"/>
        <v>9.9667774086378724E-2</v>
      </c>
    </row>
    <row r="23" spans="1:15" x14ac:dyDescent="0.3">
      <c r="A23" s="41" t="s">
        <v>5190</v>
      </c>
      <c r="B23" s="44" t="str">
        <f>IF(LEN(VLOOKUP(A23,'Species List'!$A:$G,2,FALSE))=0,"",VLOOKUP(A23,'Species List'!$A:$G,2,FALSE))</f>
        <v/>
      </c>
      <c r="C23" s="44">
        <v>3</v>
      </c>
      <c r="D23" s="52">
        <f t="shared" si="4"/>
        <v>3</v>
      </c>
      <c r="E23" s="44" t="s">
        <v>149</v>
      </c>
      <c r="F23" s="44" t="s">
        <v>147</v>
      </c>
      <c r="G23" s="44" t="str">
        <f>IF(LEN(VLOOKUP(A23,'Species List'!$A:$G,6,FALSE))=0,"",VLOOKUP(A23,'Species List'!$A:$G,6,FALSE))</f>
        <v/>
      </c>
      <c r="H23" s="44">
        <f>VLOOKUP(A23,'Species List'!$A:$G,7,FALSE)</f>
        <v>0</v>
      </c>
      <c r="J23" s="43">
        <v>1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3">
        <f t="shared" si="5"/>
        <v>3</v>
      </c>
      <c r="N23" s="25">
        <f t="shared" si="6"/>
        <v>1.9933554817275746E-2</v>
      </c>
      <c r="O23" s="25">
        <f t="shared" si="7"/>
        <v>5.9800664451827239E-2</v>
      </c>
    </row>
    <row r="24" spans="1:15" x14ac:dyDescent="0.3">
      <c r="A24" s="41" t="s">
        <v>4356</v>
      </c>
      <c r="B24" s="44" t="str">
        <f>IF(LEN(VLOOKUP(A24,'Species List'!$A:$G,2,FALSE))=0,"",VLOOKUP(A24,'Species List'!$A:$G,2,FALSE))</f>
        <v>long-leaved chickweed</v>
      </c>
      <c r="C24" s="44">
        <f>IF(LEN(VLOOKUP(A24,'Species List'!$A:$G,3,FALSE))=0,"",VLOOKUP(A24,'Species List'!$A:$G,3,FALSE))</f>
        <v>6</v>
      </c>
      <c r="D24" s="52">
        <f t="shared" si="4"/>
        <v>6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FACW+</v>
      </c>
      <c r="H24" s="44">
        <f>VLOOKUP(A24,'Species List'!$A:$G,7,FALSE)</f>
        <v>0</v>
      </c>
      <c r="J24" s="43">
        <v>1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3">
        <f t="shared" si="5"/>
        <v>3</v>
      </c>
      <c r="N24" s="25">
        <f t="shared" si="6"/>
        <v>1.9933554817275746E-2</v>
      </c>
      <c r="O24" s="25">
        <f t="shared" si="7"/>
        <v>0.11960132890365448</v>
      </c>
    </row>
    <row r="25" spans="1:15" x14ac:dyDescent="0.3">
      <c r="A25" s="41" t="s">
        <v>1775</v>
      </c>
      <c r="B25" s="44" t="str">
        <f>IF(LEN(VLOOKUP(A25,'Species List'!$A:$G,2,FALSE))=0,"",VLOOKUP(A25,'Species List'!$A:$G,2,FALSE))</f>
        <v>crested fern</v>
      </c>
      <c r="C25" s="44">
        <f>IF(LEN(VLOOKUP(A25,'Species List'!$A:$G,3,FALSE))=0,"",VLOOKUP(A25,'Species List'!$A:$G,3,FALSE))</f>
        <v>7</v>
      </c>
      <c r="D25" s="52">
        <f t="shared" si="4"/>
        <v>7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OBL</v>
      </c>
      <c r="H25" s="44">
        <f>VLOOKUP(A25,'Species List'!$A:$G,7,FALSE)</f>
        <v>0</v>
      </c>
      <c r="J25" s="43">
        <v>1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3">
        <f t="shared" si="5"/>
        <v>3</v>
      </c>
      <c r="N25" s="25">
        <f t="shared" si="6"/>
        <v>1.9933554817275746E-2</v>
      </c>
      <c r="O25" s="25">
        <f t="shared" si="7"/>
        <v>0.13953488372093023</v>
      </c>
    </row>
    <row r="26" spans="1:15" x14ac:dyDescent="0.3">
      <c r="A26" s="41" t="s">
        <v>4211</v>
      </c>
      <c r="B26" s="44" t="str">
        <f>IF(LEN(VLOOKUP(A26,'Species List'!$A:$G,2,FALSE))=0,"",VLOOKUP(A26,'Species List'!$A:$G,2,FALSE))</f>
        <v>late goldenrod</v>
      </c>
      <c r="C26" s="44">
        <f>IF(LEN(VLOOKUP(A26,'Species List'!$A:$G,3,FALSE))=0,"",VLOOKUP(A26,'Species List'!$A:$G,3,FALSE))</f>
        <v>1</v>
      </c>
      <c r="D26" s="52">
        <f t="shared" si="4"/>
        <v>1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FACU</v>
      </c>
      <c r="H26" s="44">
        <f>VLOOKUP(A26,'Species List'!$A:$G,7,FALSE)</f>
        <v>0</v>
      </c>
      <c r="J26" s="43" t="s">
        <v>5416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3">
        <f t="shared" si="5"/>
        <v>3</v>
      </c>
      <c r="N26" s="25">
        <f t="shared" si="6"/>
        <v>1.9933554817275746E-2</v>
      </c>
      <c r="O26" s="25">
        <f t="shared" si="7"/>
        <v>1.9933554817275746E-2</v>
      </c>
    </row>
    <row r="27" spans="1:15" x14ac:dyDescent="0.3">
      <c r="A27" s="41" t="s">
        <v>706</v>
      </c>
      <c r="B27" s="44" t="str">
        <f>IF(LEN(VLOOKUP(A27,'Species List'!$A:$G,2,FALSE))=0,"",VLOOKUP(A27,'Species List'!$A:$G,2,FALSE))</f>
        <v>false nettle</v>
      </c>
      <c r="C27" s="44">
        <f>IF(LEN(VLOOKUP(A27,'Species List'!$A:$G,3,FALSE))=0,"",VLOOKUP(A27,'Species List'!$A:$G,3,FALSE))</f>
        <v>5</v>
      </c>
      <c r="D27" s="52">
        <f t="shared" si="4"/>
        <v>5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OBL</v>
      </c>
      <c r="H27" s="44">
        <f>VLOOKUP(A27,'Species List'!$A:$G,7,FALSE)</f>
        <v>0</v>
      </c>
      <c r="J27" s="43">
        <v>1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3">
        <f t="shared" si="5"/>
        <v>3</v>
      </c>
      <c r="N27" s="25">
        <f t="shared" si="6"/>
        <v>1.9933554817275746E-2</v>
      </c>
      <c r="O27" s="25">
        <f t="shared" si="7"/>
        <v>9.9667774086378724E-2</v>
      </c>
    </row>
    <row r="28" spans="1:15" x14ac:dyDescent="0.3">
      <c r="A28" s="40" t="s">
        <v>4092</v>
      </c>
      <c r="B28" s="44" t="str">
        <f>IF(LEN(VLOOKUP(A28,'Species List'!$A:$G,2,FALSE))=0,"",VLOOKUP(A28,'Species List'!$A:$G,2,FALSE))</f>
        <v>marsh skullcap</v>
      </c>
      <c r="C28" s="44">
        <f>IF(LEN(VLOOKUP(A28,'Species List'!$A:$G,3,FALSE))=0,"",VLOOKUP(A28,'Species List'!$A:$G,3,FALSE))</f>
        <v>5</v>
      </c>
      <c r="D28" s="52">
        <f t="shared" si="4"/>
        <v>5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OBL</v>
      </c>
      <c r="H28" s="44">
        <f>VLOOKUP(A28,'Species List'!$A:$G,7,FALSE)</f>
        <v>0</v>
      </c>
      <c r="J28" s="43" t="s">
        <v>5418</v>
      </c>
      <c r="K28" s="27" t="str">
        <f>VLOOKUP(J28,'Species List'!$H$1:$J$9,2,FALSE)</f>
        <v>&gt;0-1%</v>
      </c>
      <c r="L28" s="27">
        <f>VLOOKUP(K28,'Species List'!$I$1:$N$8,2,FALSE)</f>
        <v>0.5</v>
      </c>
      <c r="M28" s="53">
        <f t="shared" si="5"/>
        <v>0.5</v>
      </c>
      <c r="N28" s="25">
        <f t="shared" si="6"/>
        <v>3.3222591362126247E-3</v>
      </c>
      <c r="O28" s="25">
        <f t="shared" si="7"/>
        <v>1.6611295681063124E-2</v>
      </c>
    </row>
    <row r="29" spans="1:15" x14ac:dyDescent="0.3">
      <c r="A29" s="41" t="s">
        <v>2186</v>
      </c>
      <c r="B29" s="44" t="str">
        <f>IF(LEN(VLOOKUP(A29,'Species List'!$A:$G,2,FALSE))=0,"",VLOOKUP(A29,'Species List'!$A:$G,2,FALSE))</f>
        <v/>
      </c>
      <c r="C29" s="44">
        <f>IF(LEN(VLOOKUP(A29,'Species List'!$A:$G,3,FALSE))=0,"",VLOOKUP(A29,'Species List'!$A:$G,3,FALSE))</f>
        <v>4</v>
      </c>
      <c r="D29" s="52">
        <f t="shared" si="4"/>
        <v>4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FACU+</v>
      </c>
      <c r="H29" s="44">
        <f>VLOOKUP(A29,'Species List'!$A:$G,7,FALSE)</f>
        <v>0</v>
      </c>
      <c r="J29" s="43" t="s">
        <v>5416</v>
      </c>
      <c r="K29" s="27" t="str">
        <f>VLOOKUP(J29,'Species List'!$H$1:$J$9,2,FALSE)</f>
        <v>&gt;1-5%</v>
      </c>
      <c r="L29" s="27">
        <f>VLOOKUP(K29,'Species List'!$I$1:$N$8,2,FALSE)</f>
        <v>3</v>
      </c>
      <c r="M29" s="53">
        <f t="shared" si="5"/>
        <v>3</v>
      </c>
      <c r="N29" s="25">
        <f t="shared" si="6"/>
        <v>1.9933554817275746E-2</v>
      </c>
      <c r="O29" s="25">
        <f t="shared" si="7"/>
        <v>7.9734219269102985E-2</v>
      </c>
    </row>
    <row r="30" spans="1:15" x14ac:dyDescent="0.3">
      <c r="A30" s="41" t="s">
        <v>2045</v>
      </c>
      <c r="B30" s="44" t="str">
        <f>IF(LEN(VLOOKUP(A30,'Species List'!$A:$G,2,FALSE))=0,"",VLOOKUP(A30,'Species List'!$A:$G,2,FALSE))</f>
        <v>common boneset</v>
      </c>
      <c r="C30" s="44">
        <f>IF(LEN(VLOOKUP(A30,'Species List'!$A:$G,3,FALSE))=0,"",VLOOKUP(A30,'Species List'!$A:$G,3,FALSE))</f>
        <v>4</v>
      </c>
      <c r="D30" s="52">
        <f t="shared" si="4"/>
        <v>4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[FACW+]</v>
      </c>
      <c r="H30" s="44">
        <f>VLOOKUP(A30,'Species List'!$A:$G,7,FALSE)</f>
        <v>0</v>
      </c>
      <c r="J30" s="43" t="s">
        <v>5418</v>
      </c>
      <c r="K30" s="27" t="str">
        <f>VLOOKUP(J30,'Species List'!$H$1:$J$9,2,FALSE)</f>
        <v>&gt;0-1%</v>
      </c>
      <c r="L30" s="27">
        <f>VLOOKUP(K30,'Species List'!$I$1:$N$8,2,FALSE)</f>
        <v>0.5</v>
      </c>
      <c r="M30" s="53">
        <f t="shared" si="5"/>
        <v>0.5</v>
      </c>
      <c r="N30" s="25">
        <f t="shared" si="6"/>
        <v>3.3222591362126247E-3</v>
      </c>
      <c r="O30" s="25">
        <f t="shared" si="7"/>
        <v>1.3289036544850499E-2</v>
      </c>
    </row>
    <row r="31" spans="1:15" x14ac:dyDescent="0.3">
      <c r="A31" s="41" t="s">
        <v>860</v>
      </c>
      <c r="B31" s="44" t="str">
        <f>IF(LEN(VLOOKUP(A31,'Species List'!$A:$G,2,FALSE))=0,"",VLOOKUP(A31,'Species List'!$A:$G,2,FALSE))</f>
        <v>marsh bellflower</v>
      </c>
      <c r="C31" s="44">
        <f>IF(LEN(VLOOKUP(A31,'Species List'!$A:$G,3,FALSE))=0,"",VLOOKUP(A31,'Species List'!$A:$G,3,FALSE))</f>
        <v>5</v>
      </c>
      <c r="D31" s="52">
        <f t="shared" si="4"/>
        <v>5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OBL</v>
      </c>
      <c r="H31" s="44">
        <f>VLOOKUP(A31,'Species List'!$A:$G,7,FALSE)</f>
        <v>0</v>
      </c>
      <c r="J31" s="43" t="s">
        <v>5416</v>
      </c>
      <c r="K31" s="27" t="str">
        <f>VLOOKUP(J31,'Species List'!$H$1:$J$9,2,FALSE)</f>
        <v>&gt;1-5%</v>
      </c>
      <c r="L31" s="27">
        <f>VLOOKUP(K31,'Species List'!$I$1:$N$8,2,FALSE)</f>
        <v>3</v>
      </c>
      <c r="M31" s="53">
        <f t="shared" si="5"/>
        <v>3</v>
      </c>
      <c r="N31" s="25">
        <f t="shared" si="6"/>
        <v>1.9933554817275746E-2</v>
      </c>
      <c r="O31" s="25">
        <f t="shared" si="7"/>
        <v>9.9667774086378724E-2</v>
      </c>
    </row>
    <row r="32" spans="1:15" x14ac:dyDescent="0.3">
      <c r="A32" s="41" t="s">
        <v>4590</v>
      </c>
      <c r="B32" s="44" t="str">
        <f>IF(LEN(VLOOKUP(A32,'Species List'!$A:$G,2,FALSE))=0,"",VLOOKUP(A32,'Species List'!$A:$G,2,FALSE))</f>
        <v>narrow-leaved cattail</v>
      </c>
      <c r="C32" s="44">
        <f>IF(LEN(VLOOKUP(A32,'Species List'!$A:$G,3,FALSE))=0,"",VLOOKUP(A32,'Species List'!$A:$G,3,FALSE))</f>
        <v>0</v>
      </c>
      <c r="D32" s="52">
        <f t="shared" si="4"/>
        <v>0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Introduced</v>
      </c>
      <c r="G32" s="44" t="str">
        <f>IF(LEN(VLOOKUP(A32,'Species List'!$A:$G,6,FALSE))=0,"",VLOOKUP(A32,'Species List'!$A:$G,6,FALSE))</f>
        <v>OBL</v>
      </c>
      <c r="H32" s="44">
        <f>VLOOKUP(A32,'Species List'!$A:$G,7,FALSE)</f>
        <v>0</v>
      </c>
      <c r="J32" s="43">
        <v>1</v>
      </c>
      <c r="K32" s="27" t="str">
        <f>VLOOKUP(J32,'Species List'!$H$1:$J$9,2,FALSE)</f>
        <v>&gt;1-5%</v>
      </c>
      <c r="L32" s="27">
        <f>VLOOKUP(K32,'Species List'!$I$1:$N$8,2,FALSE)</f>
        <v>3</v>
      </c>
      <c r="M32" s="53">
        <f t="shared" si="5"/>
        <v>3</v>
      </c>
      <c r="N32" s="25">
        <f t="shared" si="6"/>
        <v>1.9933554817275746E-2</v>
      </c>
      <c r="O32" s="25">
        <f t="shared" si="7"/>
        <v>0</v>
      </c>
    </row>
    <row r="33" spans="1:15" x14ac:dyDescent="0.3">
      <c r="A33" s="41" t="s">
        <v>2845</v>
      </c>
      <c r="B33" s="44" t="str">
        <f>IF(LEN(VLOOKUP(A33,'Species List'!$A:$G,2,FALSE))=0,"",VLOOKUP(A33,'Species List'!$A:$G,2,FALSE))</f>
        <v>Canada mayflower</v>
      </c>
      <c r="C33" s="44">
        <f>IF(LEN(VLOOKUP(A33,'Species List'!$A:$G,3,FALSE))=0,"",VLOOKUP(A33,'Species List'!$A:$G,3,FALSE))</f>
        <v>5</v>
      </c>
      <c r="D33" s="52">
        <f t="shared" si="4"/>
        <v>5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</v>
      </c>
      <c r="H33" s="44">
        <f>VLOOKUP(A33,'Species List'!$A:$G,7,FALSE)</f>
        <v>0</v>
      </c>
      <c r="J33" s="43">
        <v>1</v>
      </c>
      <c r="K33" s="27" t="str">
        <f>VLOOKUP(J33,'Species List'!$H$1:$J$9,2,FALSE)</f>
        <v>&gt;1-5%</v>
      </c>
      <c r="L33" s="27">
        <f>VLOOKUP(K33,'Species List'!$I$1:$N$8,2,FALSE)</f>
        <v>3</v>
      </c>
      <c r="M33" s="53">
        <f t="shared" si="5"/>
        <v>3</v>
      </c>
      <c r="N33" s="25">
        <f t="shared" si="6"/>
        <v>1.9933554817275746E-2</v>
      </c>
      <c r="O33" s="25">
        <f t="shared" si="7"/>
        <v>9.9667774086378724E-2</v>
      </c>
    </row>
    <row r="34" spans="1:15" x14ac:dyDescent="0.3">
      <c r="A34" s="41" t="s">
        <v>5445</v>
      </c>
      <c r="B34" s="44" t="s">
        <v>3136</v>
      </c>
      <c r="C34" s="44">
        <v>7</v>
      </c>
      <c r="D34" s="52">
        <f t="shared" si="4"/>
        <v>7</v>
      </c>
      <c r="E34" s="44" t="s">
        <v>149</v>
      </c>
      <c r="F34" s="44" t="s">
        <v>147</v>
      </c>
      <c r="G34" s="44" t="s">
        <v>253</v>
      </c>
      <c r="H34" s="44">
        <v>0</v>
      </c>
      <c r="J34" s="43" t="s">
        <v>5416</v>
      </c>
      <c r="K34" s="27" t="str">
        <f>VLOOKUP(J34,'Species List'!$H$1:$J$9,2,FALSE)</f>
        <v>&gt;1-5%</v>
      </c>
      <c r="L34" s="27">
        <f>VLOOKUP(K34,'Species List'!$I$1:$N$8,2,FALSE)</f>
        <v>3</v>
      </c>
      <c r="M34" s="53">
        <f t="shared" si="5"/>
        <v>3</v>
      </c>
      <c r="N34" s="25">
        <f t="shared" si="6"/>
        <v>1.9933554817275746E-2</v>
      </c>
      <c r="O34" s="25">
        <f t="shared" si="7"/>
        <v>0.13953488372093023</v>
      </c>
    </row>
    <row r="35" spans="1:15" x14ac:dyDescent="0.3">
      <c r="A35" s="41" t="s">
        <v>4603</v>
      </c>
      <c r="B35" s="44" t="str">
        <f>IF(LEN(VLOOKUP(A35,'Species List'!$A:$G,2,FALSE))=0,"",VLOOKUP(A35,'Species List'!$A:$G,2,FALSE))</f>
        <v/>
      </c>
      <c r="C35" s="44">
        <f>IF(LEN(VLOOKUP(A35,'Species List'!$A:$G,3,FALSE))=0,"",VLOOKUP(A35,'Species List'!$A:$G,3,FALSE))</f>
        <v>1</v>
      </c>
      <c r="D35" s="52">
        <f t="shared" si="4"/>
        <v>1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FACW</v>
      </c>
      <c r="H35" s="44">
        <f>VLOOKUP(A35,'Species List'!$A:$G,7,FALSE)</f>
        <v>0</v>
      </c>
      <c r="J35" s="43" t="s">
        <v>5416</v>
      </c>
      <c r="K35" s="27" t="str">
        <f>VLOOKUP(J35,'Species List'!$H$1:$J$9,2,FALSE)</f>
        <v>&gt;1-5%</v>
      </c>
      <c r="L35" s="27">
        <f>VLOOKUP(K35,'Species List'!$I$1:$N$8,2,FALSE)</f>
        <v>3</v>
      </c>
      <c r="M35" s="53">
        <f t="shared" si="5"/>
        <v>3</v>
      </c>
      <c r="N35" s="25">
        <f t="shared" si="6"/>
        <v>1.9933554817275746E-2</v>
      </c>
      <c r="O35" s="25">
        <f t="shared" si="7"/>
        <v>1.9933554817275746E-2</v>
      </c>
    </row>
    <row r="36" spans="1:15" x14ac:dyDescent="0.3">
      <c r="A36" s="41" t="s">
        <v>1937</v>
      </c>
      <c r="B36" s="44" t="str">
        <f>IF(LEN(VLOOKUP(A36,'Species List'!$A:$G,2,FALSE))=0,"",VLOOKUP(A36,'Species List'!$A:$G,2,FALSE))</f>
        <v>marsh horsetail</v>
      </c>
      <c r="C36" s="44">
        <f>IF(LEN(VLOOKUP(A36,'Species List'!$A:$G,3,FALSE))=0,"",VLOOKUP(A36,'Species List'!$A:$G,3,FALSE))</f>
        <v>9</v>
      </c>
      <c r="D36" s="52">
        <f t="shared" si="4"/>
        <v>9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FACW</v>
      </c>
      <c r="H36" s="44">
        <f>VLOOKUP(A36,'Species List'!$A:$G,7,FALSE)</f>
        <v>0</v>
      </c>
      <c r="J36" s="43" t="s">
        <v>5416</v>
      </c>
      <c r="K36" s="27" t="str">
        <f>VLOOKUP(J36,'Species List'!$H$1:$J$9,2,FALSE)</f>
        <v>&gt;1-5%</v>
      </c>
      <c r="L36" s="27">
        <f>VLOOKUP(K36,'Species List'!$I$1:$N$8,2,FALSE)</f>
        <v>3</v>
      </c>
      <c r="M36" s="53">
        <f t="shared" si="5"/>
        <v>3</v>
      </c>
      <c r="N36" s="25">
        <f t="shared" si="6"/>
        <v>1.9933554817275746E-2</v>
      </c>
      <c r="O36" s="25">
        <f t="shared" si="7"/>
        <v>0.17940199335548171</v>
      </c>
    </row>
    <row r="37" spans="1:15" x14ac:dyDescent="0.3">
      <c r="A37" s="41" t="s">
        <v>2180</v>
      </c>
      <c r="B37" s="44" t="str">
        <f>IF(LEN(VLOOKUP(A37,'Species List'!$A:$G,2,FALSE))=0,"",VLOOKUP(A37,'Species List'!$A:$G,2,FALSE))</f>
        <v/>
      </c>
      <c r="C37" s="44">
        <f>IF(LEN(VLOOKUP(A37,'Species List'!$A:$G,3,FALSE))=0,"",VLOOKUP(A37,'Species List'!$A:$G,3,FALSE))</f>
        <v>5</v>
      </c>
      <c r="D37" s="52">
        <f t="shared" si="4"/>
        <v>5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OBL</v>
      </c>
      <c r="H37" s="44">
        <f>VLOOKUP(A37,'Species List'!$A:$G,7,FALSE)</f>
        <v>0</v>
      </c>
      <c r="J37" s="43" t="s">
        <v>5416</v>
      </c>
      <c r="K37" s="27" t="str">
        <f>VLOOKUP(J37,'Species List'!$H$1:$J$9,2,FALSE)</f>
        <v>&gt;1-5%</v>
      </c>
      <c r="L37" s="27">
        <f>VLOOKUP(K37,'Species List'!$I$1:$N$8,2,FALSE)</f>
        <v>3</v>
      </c>
      <c r="M37" s="53">
        <f t="shared" si="5"/>
        <v>3</v>
      </c>
      <c r="N37" s="25">
        <f t="shared" si="6"/>
        <v>1.9933554817275746E-2</v>
      </c>
      <c r="O37" s="25">
        <f t="shared" si="7"/>
        <v>9.9667774086378724E-2</v>
      </c>
    </row>
    <row r="38" spans="1:15" x14ac:dyDescent="0.3">
      <c r="A38" s="41" t="s">
        <v>4592</v>
      </c>
      <c r="B38" s="44" t="str">
        <f>IF(LEN(VLOOKUP(A38,'Species List'!$A:$G,2,FALSE))=0,"",VLOOKUP(A38,'Species List'!$A:$G,2,FALSE))</f>
        <v>broad-leaved cattail</v>
      </c>
      <c r="C38" s="44">
        <f>IF(LEN(VLOOKUP(A38,'Species List'!$A:$G,3,FALSE))=0,"",VLOOKUP(A38,'Species List'!$A:$G,3,FALSE))</f>
        <v>2</v>
      </c>
      <c r="D38" s="52">
        <f t="shared" si="4"/>
        <v>2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>OBL</v>
      </c>
      <c r="H38" s="44">
        <f>VLOOKUP(A38,'Species List'!$A:$G,7,FALSE)</f>
        <v>0</v>
      </c>
      <c r="J38" s="43" t="s">
        <v>5416</v>
      </c>
      <c r="K38" s="27" t="str">
        <f>VLOOKUP(J38,'Species List'!$H$1:$J$9,2,FALSE)</f>
        <v>&gt;1-5%</v>
      </c>
      <c r="L38" s="27">
        <f>VLOOKUP(K38,'Species List'!$I$1:$N$8,2,FALSE)</f>
        <v>3</v>
      </c>
      <c r="M38" s="53">
        <f t="shared" si="5"/>
        <v>3</v>
      </c>
      <c r="N38" s="25">
        <f t="shared" si="6"/>
        <v>1.9933554817275746E-2</v>
      </c>
      <c r="O38" s="25">
        <f t="shared" si="7"/>
        <v>3.9867109634551492E-2</v>
      </c>
    </row>
    <row r="39" spans="1:15" x14ac:dyDescent="0.3">
      <c r="A39" s="41" t="s">
        <v>2910</v>
      </c>
      <c r="B39" s="44" t="str">
        <f>IF(LEN(VLOOKUP(A39,'Species List'!$A:$G,2,FALSE))=0,"",VLOOKUP(A39,'Species List'!$A:$G,2,FALSE))</f>
        <v>swamp saxifrage</v>
      </c>
      <c r="C39" s="44">
        <f>IF(LEN(VLOOKUP(A39,'Species List'!$A:$G,3,FALSE))=0,"",VLOOKUP(A39,'Species List'!$A:$G,3,FALSE))</f>
        <v>7</v>
      </c>
      <c r="D39" s="52">
        <f t="shared" si="4"/>
        <v>7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>OBL</v>
      </c>
      <c r="H39" s="44">
        <f>VLOOKUP(A39,'Species List'!$A:$G,7,FALSE)</f>
        <v>0</v>
      </c>
      <c r="J39" s="43" t="s">
        <v>5416</v>
      </c>
      <c r="K39" s="27" t="str">
        <f>VLOOKUP(J39,'Species List'!$H$1:$J$9,2,FALSE)</f>
        <v>&gt;1-5%</v>
      </c>
      <c r="L39" s="27">
        <f>VLOOKUP(K39,'Species List'!$I$1:$N$8,2,FALSE)</f>
        <v>3</v>
      </c>
      <c r="M39" s="53">
        <f t="shared" si="5"/>
        <v>3</v>
      </c>
      <c r="N39" s="25">
        <f t="shared" si="6"/>
        <v>1.9933554817275746E-2</v>
      </c>
      <c r="O39" s="25">
        <f t="shared" si="7"/>
        <v>0.13953488372093023</v>
      </c>
    </row>
    <row r="40" spans="1:15" x14ac:dyDescent="0.3">
      <c r="A40" s="41" t="s">
        <v>1747</v>
      </c>
      <c r="B40" s="44" t="str">
        <f>IF(LEN(VLOOKUP(A40,'Species List'!$A:$G,2,FALSE))=0,"",VLOOKUP(A40,'Species List'!$A:$G,2,FALSE))</f>
        <v>flat-topped aster</v>
      </c>
      <c r="C40" s="44">
        <f>IF(LEN(VLOOKUP(A40,'Species List'!$A:$G,3,FALSE))=0,"",VLOOKUP(A40,'Species List'!$A:$G,3,FALSE))</f>
        <v>5</v>
      </c>
      <c r="D40" s="52">
        <f t="shared" si="4"/>
        <v>5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Native</v>
      </c>
      <c r="G40" s="44" t="str">
        <f>IF(LEN(VLOOKUP(A40,'Species List'!$A:$G,6,FALSE))=0,"",VLOOKUP(A40,'Species List'!$A:$G,6,FALSE))</f>
        <v>[FACW]</v>
      </c>
      <c r="H40" s="44">
        <f>VLOOKUP(A40,'Species List'!$A:$G,7,FALSE)</f>
        <v>0</v>
      </c>
      <c r="J40" s="43">
        <v>1</v>
      </c>
      <c r="K40" s="27" t="str">
        <f>VLOOKUP(J40,'Species List'!$H$1:$J$9,2,FALSE)</f>
        <v>&gt;1-5%</v>
      </c>
      <c r="L40" s="27">
        <f>VLOOKUP(K40,'Species List'!$I$1:$N$8,2,FALSE)</f>
        <v>3</v>
      </c>
      <c r="M40" s="53">
        <f t="shared" si="5"/>
        <v>3</v>
      </c>
      <c r="N40" s="25">
        <f t="shared" si="6"/>
        <v>1.9933554817275746E-2</v>
      </c>
      <c r="O40" s="25">
        <f t="shared" si="7"/>
        <v>9.9667774086378724E-2</v>
      </c>
    </row>
    <row r="41" spans="1:15" x14ac:dyDescent="0.3">
      <c r="A41" s="41" t="s">
        <v>3396</v>
      </c>
      <c r="B41" s="44" t="str">
        <f>IF(LEN(VLOOKUP(A41,'Species List'!$A:$G,2,FALSE))=0,"",VLOOKUP(A41,'Species List'!$A:$G,2,FALSE))</f>
        <v>northern green orchid</v>
      </c>
      <c r="C41" s="44">
        <f>IF(LEN(VLOOKUP(A41,'Species List'!$A:$G,3,FALSE))=0,"",VLOOKUP(A41,'Species List'!$A:$G,3,FALSE))</f>
        <v>7</v>
      </c>
      <c r="D41" s="52">
        <f t="shared" si="4"/>
        <v>7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Native</v>
      </c>
      <c r="G41" s="44" t="str">
        <f>IF(LEN(VLOOKUP(A41,'Species List'!$A:$G,6,FALSE))=0,"",VLOOKUP(A41,'Species List'!$A:$G,6,FALSE))</f>
        <v>FACW</v>
      </c>
      <c r="H41" s="44">
        <f>VLOOKUP(A41,'Species List'!$A:$G,7,FALSE)</f>
        <v>0</v>
      </c>
      <c r="J41" s="43" t="s">
        <v>5416</v>
      </c>
      <c r="K41" s="27" t="str">
        <f>VLOOKUP(J41,'Species List'!$H$1:$J$9,2,FALSE)</f>
        <v>&gt;1-5%</v>
      </c>
      <c r="L41" s="27">
        <f>VLOOKUP(K41,'Species List'!$I$1:$N$8,2,FALSE)</f>
        <v>3</v>
      </c>
      <c r="M41" s="53">
        <f t="shared" si="5"/>
        <v>3</v>
      </c>
      <c r="N41" s="25">
        <f t="shared" si="6"/>
        <v>1.9933554817275746E-2</v>
      </c>
      <c r="O41" s="25">
        <f t="shared" si="7"/>
        <v>0.13953488372093023</v>
      </c>
    </row>
    <row r="42" spans="1:15" x14ac:dyDescent="0.3">
      <c r="A42" s="41" t="s">
        <v>3272</v>
      </c>
      <c r="B42" s="44" t="str">
        <f>IF(LEN(VLOOKUP(A42,'Species List'!$A:$G,2,FALSE))=0,"",VLOOKUP(A42,'Species List'!$A:$G,2,FALSE))</f>
        <v>arrow-leaved tearthumb</v>
      </c>
      <c r="C42" s="44">
        <f>IF(LEN(VLOOKUP(A42,'Species List'!$A:$G,3,FALSE))=0,"",VLOOKUP(A42,'Species List'!$A:$G,3,FALSE))</f>
        <v>4</v>
      </c>
      <c r="D42" s="52">
        <f t="shared" si="4"/>
        <v>4</v>
      </c>
      <c r="E42" s="44" t="str">
        <f>IF(LEN(VLOOKUP(A42,'Species List'!$A:$G,4,FALSE))=0,"",VLOOKUP(A42,'Species List'!$A:$G,4,FALSE))</f>
        <v>H</v>
      </c>
      <c r="F42" s="44" t="str">
        <f>IF(LEN(VLOOKUP(A42,'Species List'!$A:$G,5,FALSE))=0,"",VLOOKUP(A42,'Species List'!$A:$G,5,FALSE))</f>
        <v>Native</v>
      </c>
      <c r="G42" s="44" t="str">
        <f>IF(LEN(VLOOKUP(A42,'Species List'!$A:$G,6,FALSE))=0,"",VLOOKUP(A42,'Species List'!$A:$G,6,FALSE))</f>
        <v>OBL</v>
      </c>
      <c r="H42" s="44">
        <f>VLOOKUP(A42,'Species List'!$A:$G,7,FALSE)</f>
        <v>0</v>
      </c>
      <c r="J42" s="43">
        <v>1</v>
      </c>
      <c r="K42" s="27" t="str">
        <f>VLOOKUP(J42,'Species List'!$H$1:$J$9,2,FALSE)</f>
        <v>&gt;1-5%</v>
      </c>
      <c r="L42" s="27">
        <f>VLOOKUP(K42,'Species List'!$I$1:$N$8,2,FALSE)</f>
        <v>3</v>
      </c>
      <c r="M42" s="53">
        <f t="shared" si="5"/>
        <v>3</v>
      </c>
      <c r="N42" s="25">
        <f t="shared" si="6"/>
        <v>1.9933554817275746E-2</v>
      </c>
      <c r="O42" s="25">
        <f t="shared" si="7"/>
        <v>7.9734219269102985E-2</v>
      </c>
    </row>
    <row r="43" spans="1:15" x14ac:dyDescent="0.3">
      <c r="A43" s="41" t="s">
        <v>1773</v>
      </c>
      <c r="B43" s="44" t="str">
        <f>IF(LEN(VLOOKUP(A43,'Species List'!$A:$G,2,FALSE))=0,"",VLOOKUP(A43,'Species List'!$A:$G,2,FALSE))</f>
        <v>spinulose shield fern</v>
      </c>
      <c r="C43" s="44">
        <f>IF(LEN(VLOOKUP(A43,'Species List'!$A:$G,3,FALSE))=0,"",VLOOKUP(A43,'Species List'!$A:$G,3,FALSE))</f>
        <v>6</v>
      </c>
      <c r="D43" s="52">
        <f t="shared" si="4"/>
        <v>6</v>
      </c>
      <c r="E43" s="44" t="str">
        <f>IF(LEN(VLOOKUP(A43,'Species List'!$A:$G,4,FALSE))=0,"",VLOOKUP(A43,'Species List'!$A:$G,4,FALSE))</f>
        <v>H</v>
      </c>
      <c r="F43" s="44" t="str">
        <f>IF(LEN(VLOOKUP(A43,'Species List'!$A:$G,5,FALSE))=0,"",VLOOKUP(A43,'Species List'!$A:$G,5,FALSE))</f>
        <v>Native</v>
      </c>
      <c r="G43" s="44" t="str">
        <f>IF(LEN(VLOOKUP(A43,'Species List'!$A:$G,6,FALSE))=0,"",VLOOKUP(A43,'Species List'!$A:$G,6,FALSE))</f>
        <v>[FACW-]</v>
      </c>
      <c r="H43" s="44">
        <f>VLOOKUP(A43,'Species List'!$A:$G,7,FALSE)</f>
        <v>0</v>
      </c>
      <c r="J43" s="43" t="s">
        <v>5416</v>
      </c>
      <c r="K43" s="27" t="str">
        <f>VLOOKUP(J43,'Species List'!$H$1:$J$9,2,FALSE)</f>
        <v>&gt;1-5%</v>
      </c>
      <c r="L43" s="27">
        <f>VLOOKUP(K43,'Species List'!$I$1:$N$8,2,FALSE)</f>
        <v>3</v>
      </c>
      <c r="M43" s="53">
        <f t="shared" si="5"/>
        <v>3</v>
      </c>
      <c r="N43" s="25">
        <f t="shared" si="6"/>
        <v>1.9933554817275746E-2</v>
      </c>
      <c r="O43" s="25">
        <f t="shared" si="7"/>
        <v>0.11960132890365448</v>
      </c>
    </row>
    <row r="44" spans="1:15" x14ac:dyDescent="0.3">
      <c r="A44" s="41" t="s">
        <v>4441</v>
      </c>
      <c r="B44" s="44" t="str">
        <f>IF(LEN(VLOOKUP(A44,'Species List'!$A:$G,2,FALSE))=0,"",VLOOKUP(A44,'Species List'!$A:$G,2,FALSE))</f>
        <v/>
      </c>
      <c r="C44" s="44">
        <f>IF(LEN(VLOOKUP(A44,'Species List'!$A:$G,3,FALSE))=0,"",VLOOKUP(A44,'Species List'!$A:$G,3,FALSE))</f>
        <v>6</v>
      </c>
      <c r="D44" s="52">
        <f t="shared" si="4"/>
        <v>6</v>
      </c>
      <c r="E44" s="44" t="str">
        <f>IF(LEN(VLOOKUP(A44,'Species List'!$A:$G,4,FALSE))=0,"",VLOOKUP(A44,'Species List'!$A:$G,4,FALSE))</f>
        <v>H</v>
      </c>
      <c r="F44" s="44" t="str">
        <f>IF(LEN(VLOOKUP(A44,'Species List'!$A:$G,5,FALSE))=0,"",VLOOKUP(A44,'Species List'!$A:$G,5,FALSE))</f>
        <v>Native</v>
      </c>
      <c r="G44" s="44" t="str">
        <f>IF(LEN(VLOOKUP(A44,'Species List'!$A:$G,6,FALSE))=0,"",VLOOKUP(A44,'Species List'!$A:$G,6,FALSE))</f>
        <v>[OBL]</v>
      </c>
      <c r="H44" s="44">
        <f>VLOOKUP(A44,'Species List'!$A:$G,7,FALSE)</f>
        <v>0</v>
      </c>
      <c r="J44" s="43" t="s">
        <v>5416</v>
      </c>
      <c r="K44" s="27" t="str">
        <f>VLOOKUP(J44,'Species List'!$H$1:$J$9,2,FALSE)</f>
        <v>&gt;1-5%</v>
      </c>
      <c r="L44" s="27">
        <f>VLOOKUP(K44,'Species List'!$I$1:$N$8,2,FALSE)</f>
        <v>3</v>
      </c>
      <c r="M44" s="53">
        <f t="shared" si="5"/>
        <v>3</v>
      </c>
      <c r="N44" s="25">
        <f t="shared" si="6"/>
        <v>1.9933554817275746E-2</v>
      </c>
      <c r="O44" s="25">
        <f t="shared" si="7"/>
        <v>0.11960132890365448</v>
      </c>
    </row>
    <row r="45" spans="1:15" x14ac:dyDescent="0.3">
      <c r="A45" s="41" t="s">
        <v>2846</v>
      </c>
      <c r="B45" s="44" t="str">
        <f>IF(LEN(VLOOKUP(A45,'Species List'!$A:$G,2,FALSE))=0,"",VLOOKUP(A45,'Species List'!$A:$G,2,FALSE))</f>
        <v/>
      </c>
      <c r="C45" s="44">
        <f>IF(LEN(VLOOKUP(A45,'Species List'!$A:$G,3,FALSE))=0,"",VLOOKUP(A45,'Species List'!$A:$G,3,FALSE))</f>
        <v>5</v>
      </c>
      <c r="D45" s="52">
        <f t="shared" si="4"/>
        <v>5</v>
      </c>
      <c r="E45" s="44" t="str">
        <f>IF(LEN(VLOOKUP(A45,'Species List'!$A:$G,4,FALSE))=0,"",VLOOKUP(A45,'Species List'!$A:$G,4,FALSE))</f>
        <v>H</v>
      </c>
      <c r="F45" s="44" t="str">
        <f>IF(LEN(VLOOKUP(A45,'Species List'!$A:$G,5,FALSE))=0,"",VLOOKUP(A45,'Species List'!$A:$G,5,FALSE))</f>
        <v>Native</v>
      </c>
      <c r="G45" s="44" t="str">
        <f>IF(LEN(VLOOKUP(A45,'Species List'!$A:$G,6,FALSE))=0,"",VLOOKUP(A45,'Species List'!$A:$G,6,FALSE))</f>
        <v>FACU</v>
      </c>
      <c r="H45" s="44">
        <f>VLOOKUP(A45,'Species List'!$A:$G,7,FALSE)</f>
        <v>0</v>
      </c>
      <c r="J45" s="43" t="s">
        <v>5418</v>
      </c>
      <c r="K45" s="27" t="str">
        <f>VLOOKUP(J45,'Species List'!$H$1:$J$9,2,FALSE)</f>
        <v>&gt;0-1%</v>
      </c>
      <c r="L45" s="27">
        <f>VLOOKUP(K45,'Species List'!$I$1:$N$8,2,FALSE)</f>
        <v>0.5</v>
      </c>
      <c r="M45" s="53">
        <f t="shared" si="5"/>
        <v>0.5</v>
      </c>
      <c r="N45" s="25">
        <f t="shared" si="6"/>
        <v>3.3222591362126247E-3</v>
      </c>
      <c r="O45" s="25">
        <f t="shared" si="7"/>
        <v>1.6611295681063124E-2</v>
      </c>
    </row>
    <row r="46" spans="1:15" x14ac:dyDescent="0.3">
      <c r="A46" s="41" t="s">
        <v>4220</v>
      </c>
      <c r="B46" s="44" t="str">
        <f>IF(LEN(VLOOKUP(A46,'Species List'!$A:$G,2,FALSE))=0,"",VLOOKUP(A46,'Species List'!$A:$G,2,FALSE))</f>
        <v>giant goldenrod</v>
      </c>
      <c r="C46" s="44">
        <f>IF(LEN(VLOOKUP(A46,'Species List'!$A:$G,3,FALSE))=0,"",VLOOKUP(A46,'Species List'!$A:$G,3,FALSE))</f>
        <v>3</v>
      </c>
      <c r="D46" s="52">
        <f t="shared" si="4"/>
        <v>3</v>
      </c>
      <c r="E46" s="44" t="str">
        <f>IF(LEN(VLOOKUP(A46,'Species List'!$A:$G,4,FALSE))=0,"",VLOOKUP(A46,'Species List'!$A:$G,4,FALSE))</f>
        <v>H</v>
      </c>
      <c r="F46" s="44" t="str">
        <f>IF(LEN(VLOOKUP(A46,'Species List'!$A:$G,5,FALSE))=0,"",VLOOKUP(A46,'Species List'!$A:$G,5,FALSE))</f>
        <v>Native</v>
      </c>
      <c r="G46" s="44" t="str">
        <f>IF(LEN(VLOOKUP(A46,'Species List'!$A:$G,6,FALSE))=0,"",VLOOKUP(A46,'Species List'!$A:$G,6,FALSE))</f>
        <v>FACW</v>
      </c>
      <c r="H46" s="44">
        <f>VLOOKUP(A46,'Species List'!$A:$G,7,FALSE)</f>
        <v>0</v>
      </c>
      <c r="J46" s="43" t="s">
        <v>5416</v>
      </c>
      <c r="K46" s="27" t="str">
        <f>VLOOKUP(J46,'Species List'!$H$1:$J$9,2,FALSE)</f>
        <v>&gt;1-5%</v>
      </c>
      <c r="L46" s="27">
        <f>VLOOKUP(K46,'Species List'!$I$1:$N$8,2,FALSE)</f>
        <v>3</v>
      </c>
      <c r="M46" s="53">
        <f t="shared" si="5"/>
        <v>3</v>
      </c>
      <c r="N46" s="25">
        <f t="shared" si="6"/>
        <v>1.9933554817275746E-2</v>
      </c>
      <c r="O46" s="25">
        <f t="shared" si="7"/>
        <v>5.9800664451827239E-2</v>
      </c>
    </row>
    <row r="47" spans="1:15" x14ac:dyDescent="0.3">
      <c r="A47" s="41" t="s">
        <v>3139</v>
      </c>
      <c r="B47" s="44" t="str">
        <f>IF(LEN(VLOOKUP(A47,'Species List'!$A:$G,2,FALSE))=0,"",VLOOKUP(A47,'Species List'!$A:$G,2,FALSE))</f>
        <v>interrupted fern</v>
      </c>
      <c r="C47" s="44">
        <f>IF(LEN(VLOOKUP(A47,'Species List'!$A:$G,3,FALSE))=0,"",VLOOKUP(A47,'Species List'!$A:$G,3,FALSE))</f>
        <v>6</v>
      </c>
      <c r="D47" s="52">
        <f t="shared" si="4"/>
        <v>6</v>
      </c>
      <c r="E47" s="44" t="str">
        <f>IF(LEN(VLOOKUP(A47,'Species List'!$A:$G,4,FALSE))=0,"",VLOOKUP(A47,'Species List'!$A:$G,4,FALSE))</f>
        <v>H</v>
      </c>
      <c r="F47" s="44" t="str">
        <f>IF(LEN(VLOOKUP(A47,'Species List'!$A:$G,5,FALSE))=0,"",VLOOKUP(A47,'Species List'!$A:$G,5,FALSE))</f>
        <v>Native</v>
      </c>
      <c r="G47" s="44" t="str">
        <f>IF(LEN(VLOOKUP(A47,'Species List'!$A:$G,6,FALSE))=0,"",VLOOKUP(A47,'Species List'!$A:$G,6,FALSE))</f>
        <v>FAC+</v>
      </c>
      <c r="H47" s="44">
        <f>VLOOKUP(A47,'Species List'!$A:$G,7,FALSE)</f>
        <v>0</v>
      </c>
      <c r="J47" s="43" t="s">
        <v>5418</v>
      </c>
      <c r="K47" s="27" t="str">
        <f>VLOOKUP(J47,'Species List'!$H$1:$J$9,2,FALSE)</f>
        <v>&gt;0-1%</v>
      </c>
      <c r="L47" s="27">
        <f>VLOOKUP(K47,'Species List'!$I$1:$N$8,2,FALSE)</f>
        <v>0.5</v>
      </c>
      <c r="M47" s="53">
        <f t="shared" si="5"/>
        <v>0.5</v>
      </c>
      <c r="N47" s="25">
        <f t="shared" si="6"/>
        <v>3.3222591362126247E-3</v>
      </c>
      <c r="O47" s="25">
        <f t="shared" si="7"/>
        <v>1.9933554817275746E-2</v>
      </c>
    </row>
    <row r="48" spans="1:15" x14ac:dyDescent="0.3">
      <c r="A48" s="41" t="s">
        <v>1372</v>
      </c>
      <c r="B48" s="44" t="str">
        <f>IF(LEN(VLOOKUP(A48,'Species List'!$A:$G,2,FALSE))=0,"",VLOOKUP(A48,'Species List'!$A:$G,2,FALSE))</f>
        <v>Canada thistle</v>
      </c>
      <c r="C48" s="44">
        <f>IF(LEN(VLOOKUP(A48,'Species List'!$A:$G,3,FALSE))=0,"",VLOOKUP(A48,'Species List'!$A:$G,3,FALSE))</f>
        <v>0</v>
      </c>
      <c r="D48" s="52">
        <f t="shared" si="4"/>
        <v>0</v>
      </c>
      <c r="E48" s="44" t="str">
        <f>IF(LEN(VLOOKUP(A48,'Species List'!$A:$G,4,FALSE))=0,"",VLOOKUP(A48,'Species List'!$A:$G,4,FALSE))</f>
        <v>H</v>
      </c>
      <c r="F48" s="44" t="str">
        <f>IF(LEN(VLOOKUP(A48,'Species List'!$A:$G,5,FALSE))=0,"",VLOOKUP(A48,'Species List'!$A:$G,5,FALSE))</f>
        <v>Introduced</v>
      </c>
      <c r="G48" s="44" t="str">
        <f>IF(LEN(VLOOKUP(A48,'Species List'!$A:$G,6,FALSE))=0,"",VLOOKUP(A48,'Species List'!$A:$G,6,FALSE))</f>
        <v>FACU</v>
      </c>
      <c r="H48" s="44">
        <f>VLOOKUP(A48,'Species List'!$A:$G,7,FALSE)</f>
        <v>0</v>
      </c>
      <c r="J48" s="43" t="s">
        <v>5418</v>
      </c>
      <c r="K48" s="27" t="str">
        <f>VLOOKUP(J48,'Species List'!$H$1:$J$9,2,FALSE)</f>
        <v>&gt;0-1%</v>
      </c>
      <c r="L48" s="27">
        <f>VLOOKUP(K48,'Species List'!$I$1:$N$8,2,FALSE)</f>
        <v>0.5</v>
      </c>
      <c r="M48" s="53">
        <f t="shared" si="5"/>
        <v>0.5</v>
      </c>
      <c r="N48" s="25">
        <f t="shared" si="6"/>
        <v>3.3222591362126247E-3</v>
      </c>
      <c r="O48" s="25">
        <f t="shared" si="7"/>
        <v>0</v>
      </c>
    </row>
    <row r="49" spans="1:15" x14ac:dyDescent="0.3">
      <c r="A49" s="41" t="s">
        <v>1374</v>
      </c>
      <c r="B49" s="44" t="str">
        <f>IF(LEN(VLOOKUP(A49,'Species List'!$A:$G,2,FALSE))=0,"",VLOOKUP(A49,'Species List'!$A:$G,2,FALSE))</f>
        <v>field thistle</v>
      </c>
      <c r="C49" s="44">
        <f>IF(LEN(VLOOKUP(A49,'Species List'!$A:$G,3,FALSE))=0,"",VLOOKUP(A49,'Species List'!$A:$G,3,FALSE))</f>
        <v>4</v>
      </c>
      <c r="D49" s="52">
        <f t="shared" si="4"/>
        <v>4</v>
      </c>
      <c r="E49" s="44" t="str">
        <f>IF(LEN(VLOOKUP(A49,'Species List'!$A:$G,4,FALSE))=0,"",VLOOKUP(A49,'Species List'!$A:$G,4,FALSE))</f>
        <v>H</v>
      </c>
      <c r="F49" s="44" t="str">
        <f>IF(LEN(VLOOKUP(A49,'Species List'!$A:$G,5,FALSE))=0,"",VLOOKUP(A49,'Species List'!$A:$G,5,FALSE))</f>
        <v>Native</v>
      </c>
      <c r="G49" s="44" t="str">
        <f>IF(LEN(VLOOKUP(A49,'Species List'!$A:$G,6,FALSE))=0,"",VLOOKUP(A49,'Species List'!$A:$G,6,FALSE))</f>
        <v>FACU</v>
      </c>
      <c r="H49" s="44">
        <f>VLOOKUP(A49,'Species List'!$A:$G,7,FALSE)</f>
        <v>0</v>
      </c>
      <c r="J49" s="43" t="s">
        <v>5418</v>
      </c>
      <c r="K49" s="27" t="str">
        <f>VLOOKUP(J49,'Species List'!$H$1:$J$9,2,FALSE)</f>
        <v>&gt;0-1%</v>
      </c>
      <c r="L49" s="27">
        <f>VLOOKUP(K49,'Species List'!$I$1:$N$8,2,FALSE)</f>
        <v>0.5</v>
      </c>
      <c r="M49" s="53">
        <f t="shared" si="5"/>
        <v>0.5</v>
      </c>
      <c r="N49" s="25">
        <f t="shared" si="6"/>
        <v>3.3222591362126247E-3</v>
      </c>
      <c r="O49" s="25">
        <f t="shared" si="7"/>
        <v>1.3289036544850499E-2</v>
      </c>
    </row>
    <row r="50" spans="1:15" x14ac:dyDescent="0.3">
      <c r="A50" s="41" t="s">
        <v>4884</v>
      </c>
      <c r="B50" s="44" t="str">
        <f>IF(LEN(VLOOKUP(A50,'Species List'!$A:$G,2,FALSE))=0,"",VLOOKUP(A50,'Species List'!$A:$G,2,FALSE))</f>
        <v/>
      </c>
      <c r="C50" s="44">
        <v>1</v>
      </c>
      <c r="D50" s="52">
        <f t="shared" si="4"/>
        <v>1</v>
      </c>
      <c r="E50" s="44" t="s">
        <v>149</v>
      </c>
      <c r="F50" s="44" t="s">
        <v>147</v>
      </c>
      <c r="G50" s="44" t="str">
        <f>IF(LEN(VLOOKUP(A50,'Species List'!$A:$G,6,FALSE))=0,"",VLOOKUP(A50,'Species List'!$A:$G,6,FALSE))</f>
        <v/>
      </c>
      <c r="H50" s="44">
        <f>VLOOKUP(A50,'Species List'!$A:$G,7,FALSE)</f>
        <v>0</v>
      </c>
      <c r="J50" s="43" t="s">
        <v>5418</v>
      </c>
      <c r="K50" s="27" t="str">
        <f>VLOOKUP(J50,'Species List'!$H$1:$J$9,2,FALSE)</f>
        <v>&gt;0-1%</v>
      </c>
      <c r="L50" s="27">
        <f>VLOOKUP(K50,'Species List'!$I$1:$N$8,2,FALSE)</f>
        <v>0.5</v>
      </c>
      <c r="M50" s="53">
        <f t="shared" si="5"/>
        <v>0.5</v>
      </c>
      <c r="N50" s="25">
        <f t="shared" si="6"/>
        <v>3.3222591362126247E-3</v>
      </c>
      <c r="O50" s="25">
        <f t="shared" si="7"/>
        <v>3.3222591362126247E-3</v>
      </c>
    </row>
    <row r="51" spans="1:15" x14ac:dyDescent="0.3">
      <c r="A51" s="41" t="s">
        <v>1930</v>
      </c>
      <c r="B51" s="44" t="str">
        <f>IF(LEN(VLOOKUP(A51,'Species List'!$A:$G,2,FALSE))=0,"",VLOOKUP(A51,'Species List'!$A:$G,2,FALSE))</f>
        <v>water horsetail</v>
      </c>
      <c r="C51" s="44">
        <f>IF(LEN(VLOOKUP(A51,'Species List'!$A:$G,3,FALSE))=0,"",VLOOKUP(A51,'Species List'!$A:$G,3,FALSE))</f>
        <v>7</v>
      </c>
      <c r="D51" s="52">
        <f t="shared" si="4"/>
        <v>7</v>
      </c>
      <c r="E51" s="44" t="str">
        <f>IF(LEN(VLOOKUP(A51,'Species List'!$A:$G,4,FALSE))=0,"",VLOOKUP(A51,'Species List'!$A:$G,4,FALSE))</f>
        <v>H</v>
      </c>
      <c r="F51" s="44" t="str">
        <f>IF(LEN(VLOOKUP(A51,'Species List'!$A:$G,5,FALSE))=0,"",VLOOKUP(A51,'Species List'!$A:$G,5,FALSE))</f>
        <v>Native</v>
      </c>
      <c r="G51" s="44" t="str">
        <f>IF(LEN(VLOOKUP(A51,'Species List'!$A:$G,6,FALSE))=0,"",VLOOKUP(A51,'Species List'!$A:$G,6,FALSE))</f>
        <v>OBL</v>
      </c>
      <c r="H51" s="44">
        <f>VLOOKUP(A51,'Species List'!$A:$G,7,FALSE)</f>
        <v>0</v>
      </c>
      <c r="J51" s="43" t="s">
        <v>5418</v>
      </c>
      <c r="K51" s="27" t="str">
        <f>VLOOKUP(J51,'Species List'!$H$1:$J$9,2,FALSE)</f>
        <v>&gt;0-1%</v>
      </c>
      <c r="L51" s="27">
        <f>VLOOKUP(K51,'Species List'!$I$1:$N$8,2,FALSE)</f>
        <v>0.5</v>
      </c>
      <c r="M51" s="53">
        <f t="shared" si="5"/>
        <v>0.5</v>
      </c>
      <c r="N51" s="25">
        <f t="shared" si="6"/>
        <v>3.3222591362126247E-3</v>
      </c>
      <c r="O51" s="25">
        <f t="shared" si="7"/>
        <v>2.3255813953488372E-2</v>
      </c>
    </row>
    <row r="52" spans="1:15" x14ac:dyDescent="0.3">
      <c r="A52" s="41" t="s">
        <v>1365</v>
      </c>
      <c r="B52" s="44" t="str">
        <f>IF(LEN(VLOOKUP(A52,'Species List'!$A:$G,2,FALSE))=0,"",VLOOKUP(A52,'Species List'!$A:$G,2,FALSE))</f>
        <v>common enchanter's nightshade</v>
      </c>
      <c r="C52" s="44">
        <f>IF(LEN(VLOOKUP(A52,'Species List'!$A:$G,3,FALSE))=0,"",VLOOKUP(A52,'Species List'!$A:$G,3,FALSE))</f>
        <v>2</v>
      </c>
      <c r="D52" s="52">
        <f t="shared" si="4"/>
        <v>2</v>
      </c>
      <c r="E52" s="44" t="str">
        <f>IF(LEN(VLOOKUP(A52,'Species List'!$A:$G,4,FALSE))=0,"",VLOOKUP(A52,'Species List'!$A:$G,4,FALSE))</f>
        <v>H</v>
      </c>
      <c r="F52" s="44" t="str">
        <f>IF(LEN(VLOOKUP(A52,'Species List'!$A:$G,5,FALSE))=0,"",VLOOKUP(A52,'Species List'!$A:$G,5,FALSE))</f>
        <v>Native</v>
      </c>
      <c r="G52" s="44" t="str">
        <f>IF(LEN(VLOOKUP(A52,'Species List'!$A:$G,6,FALSE))=0,"",VLOOKUP(A52,'Species List'!$A:$G,6,FALSE))</f>
        <v>[FACU]</v>
      </c>
      <c r="H52" s="44">
        <f>VLOOKUP(A52,'Species List'!$A:$G,7,FALSE)</f>
        <v>0</v>
      </c>
      <c r="J52" s="43" t="s">
        <v>5418</v>
      </c>
      <c r="K52" s="27" t="str">
        <f>VLOOKUP(J52,'Species List'!$H$1:$J$9,2,FALSE)</f>
        <v>&gt;0-1%</v>
      </c>
      <c r="L52" s="27">
        <f>VLOOKUP(K52,'Species List'!$I$1:$N$8,2,FALSE)</f>
        <v>0.5</v>
      </c>
      <c r="M52" s="53">
        <f t="shared" si="5"/>
        <v>0.5</v>
      </c>
      <c r="N52" s="25">
        <f t="shared" si="6"/>
        <v>3.3222591362126247E-3</v>
      </c>
      <c r="O52" s="25">
        <f t="shared" si="7"/>
        <v>6.6445182724252493E-3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7" t="e">
        <f>VLOOKUP(J53,'Species List'!$H$1:$J$9,2,FALSE)</f>
        <v>#N/A</v>
      </c>
      <c r="L53" s="27" t="e">
        <f>VLOOKUP(K53,'Species List'!$I$1:$N$8,2,FALSE)</f>
        <v>#N/A</v>
      </c>
      <c r="M53" s="53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7" t="e">
        <f>VLOOKUP(J54,'Species List'!$H$1:$J$9,2,FALSE)</f>
        <v>#N/A</v>
      </c>
      <c r="L54" s="27" t="e">
        <f>VLOOKUP(K54,'Species List'!$I$1:$N$8,2,FALSE)</f>
        <v>#N/A</v>
      </c>
      <c r="M54" s="53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7" t="e">
        <f>VLOOKUP(J55,'Species List'!$H$1:$J$9,2,FALSE)</f>
        <v>#N/A</v>
      </c>
      <c r="L55" s="27" t="e">
        <f>VLOOKUP(K55,'Species List'!$I$1:$N$8,2,FALSE)</f>
        <v>#N/A</v>
      </c>
      <c r="M55" s="53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7" t="e">
        <f>VLOOKUP(J56,'Species List'!$H$1:$J$9,2,FALSE)</f>
        <v>#N/A</v>
      </c>
      <c r="L56" s="27" t="e">
        <f>VLOOKUP(K56,'Species List'!$I$1:$N$8,2,FALSE)</f>
        <v>#N/A</v>
      </c>
      <c r="M56" s="53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7" t="e">
        <f>VLOOKUP(J57,'Species List'!$H$1:$J$9,2,FALSE)</f>
        <v>#N/A</v>
      </c>
      <c r="L57" s="27" t="e">
        <f>VLOOKUP(K57,'Species List'!$I$1:$N$8,2,FALSE)</f>
        <v>#N/A</v>
      </c>
      <c r="M57" s="53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7" t="e">
        <f>VLOOKUP(J58,'Species List'!$H$1:$J$9,2,FALSE)</f>
        <v>#N/A</v>
      </c>
      <c r="L58" s="27" t="e">
        <f>VLOOKUP(K58,'Species List'!$I$1:$N$8,2,FALSE)</f>
        <v>#N/A</v>
      </c>
      <c r="M58" s="53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7" t="e">
        <f>VLOOKUP(J59,'Species List'!$H$1:$J$9,2,FALSE)</f>
        <v>#N/A</v>
      </c>
      <c r="L59" s="27" t="e">
        <f>VLOOKUP(K59,'Species List'!$I$1:$N$8,2,FALSE)</f>
        <v>#N/A</v>
      </c>
      <c r="M59" s="53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7" t="e">
        <f>VLOOKUP(J60,'Species List'!$H$1:$J$9,2,FALSE)</f>
        <v>#N/A</v>
      </c>
      <c r="L60" s="27" t="e">
        <f>VLOOKUP(K60,'Species List'!$I$1:$N$8,2,FALSE)</f>
        <v>#N/A</v>
      </c>
      <c r="M60" s="53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7" t="e">
        <f>VLOOKUP(J61,'Species List'!$H$1:$J$9,2,FALSE)</f>
        <v>#N/A</v>
      </c>
      <c r="L61" s="27" t="e">
        <f>VLOOKUP(K61,'Species List'!$I$1:$N$8,2,FALSE)</f>
        <v>#N/A</v>
      </c>
      <c r="M61" s="53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7" t="e">
        <f>VLOOKUP(J62,'Species List'!$H$1:$J$9,2,FALSE)</f>
        <v>#N/A</v>
      </c>
      <c r="L62" s="27" t="e">
        <f>VLOOKUP(K62,'Species List'!$I$1:$N$8,2,FALSE)</f>
        <v>#N/A</v>
      </c>
      <c r="M62" s="53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7" t="e">
        <f>VLOOKUP(J63,'Species List'!$H$1:$J$9,2,FALSE)</f>
        <v>#N/A</v>
      </c>
      <c r="L63" s="27" t="e">
        <f>VLOOKUP(K63,'Species List'!$I$1:$N$8,2,FALSE)</f>
        <v>#N/A</v>
      </c>
      <c r="M63" s="53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7" t="e">
        <f>VLOOKUP(J64,'Species List'!$H$1:$J$9,2,FALSE)</f>
        <v>#N/A</v>
      </c>
      <c r="L64" s="27" t="e">
        <f>VLOOKUP(K64,'Species List'!$I$1:$N$8,2,FALSE)</f>
        <v>#N/A</v>
      </c>
      <c r="M64" s="53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7" t="e">
        <f>VLOOKUP(J65,'Species List'!$H$1:$J$9,2,FALSE)</f>
        <v>#N/A</v>
      </c>
      <c r="L65" s="27" t="e">
        <f>VLOOKUP(K65,'Species List'!$I$1:$N$8,2,FALSE)</f>
        <v>#N/A</v>
      </c>
      <c r="M65" s="53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7" t="e">
        <f>VLOOKUP(J66,'Species List'!$H$1:$J$9,2,FALSE)</f>
        <v>#N/A</v>
      </c>
      <c r="L66" s="27" t="e">
        <f>VLOOKUP(K66,'Species List'!$I$1:$N$8,2,FALSE)</f>
        <v>#N/A</v>
      </c>
      <c r="M66" s="53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7" t="e">
        <f>VLOOKUP(J67,'Species List'!$H$1:$J$9,2,FALSE)</f>
        <v>#N/A</v>
      </c>
      <c r="L67" s="27" t="e">
        <f>VLOOKUP(K67,'Species List'!$I$1:$N$8,2,FALSE)</f>
        <v>#N/A</v>
      </c>
      <c r="M67" s="53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7" t="e">
        <f>VLOOKUP(J68,'Species List'!$H$1:$J$9,2,FALSE)</f>
        <v>#N/A</v>
      </c>
      <c r="L68" s="27" t="e">
        <f>VLOOKUP(K68,'Species List'!$I$1:$N$8,2,FALSE)</f>
        <v>#N/A</v>
      </c>
      <c r="M68" s="53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7" t="e">
        <f>VLOOKUP(J69,'Species List'!$H$1:$J$9,2,FALSE)</f>
        <v>#N/A</v>
      </c>
      <c r="L69" s="27" t="e">
        <f>VLOOKUP(K69,'Species List'!$I$1:$N$8,2,FALSE)</f>
        <v>#N/A</v>
      </c>
      <c r="M69" s="53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7" t="e">
        <f>VLOOKUP(J70,'Species List'!$H$1:$J$9,2,FALSE)</f>
        <v>#N/A</v>
      </c>
      <c r="L70" s="27" t="e">
        <f>VLOOKUP(K70,'Species List'!$I$1:$N$8,2,FALSE)</f>
        <v>#N/A</v>
      </c>
      <c r="M70" s="53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7" t="e">
        <f>VLOOKUP(J71,'Species List'!$H$1:$J$9,2,FALSE)</f>
        <v>#N/A</v>
      </c>
      <c r="L71" s="27" t="e">
        <f>VLOOKUP(K71,'Species List'!$I$1:$N$8,2,FALSE)</f>
        <v>#N/A</v>
      </c>
      <c r="M71" s="53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7" t="e">
        <f>VLOOKUP(J72,'Species List'!$H$1:$J$9,2,FALSE)</f>
        <v>#N/A</v>
      </c>
      <c r="L72" s="27" t="e">
        <f>VLOOKUP(K72,'Species List'!$I$1:$N$8,2,FALSE)</f>
        <v>#N/A</v>
      </c>
      <c r="M72" s="53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7" t="e">
        <f>VLOOKUP(J73,'Species List'!$H$1:$J$9,2,FALSE)</f>
        <v>#N/A</v>
      </c>
      <c r="L73" s="27" t="e">
        <f>VLOOKUP(K73,'Species List'!$I$1:$N$8,2,FALSE)</f>
        <v>#N/A</v>
      </c>
      <c r="M73" s="53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7" t="e">
        <f>VLOOKUP(J74,'Species List'!$H$1:$J$9,2,FALSE)</f>
        <v>#N/A</v>
      </c>
      <c r="L74" s="27" t="e">
        <f>VLOOKUP(K74,'Species List'!$I$1:$N$8,2,FALSE)</f>
        <v>#N/A</v>
      </c>
      <c r="M74" s="53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7" t="e">
        <f>VLOOKUP(J75,'Species List'!$H$1:$J$9,2,FALSE)</f>
        <v>#N/A</v>
      </c>
      <c r="L75" s="27" t="e">
        <f>VLOOKUP(K75,'Species List'!$I$1:$N$8,2,FALSE)</f>
        <v>#N/A</v>
      </c>
      <c r="M75" s="53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7" t="e">
        <f>VLOOKUP(J76,'Species List'!$H$1:$J$9,2,FALSE)</f>
        <v>#N/A</v>
      </c>
      <c r="L76" s="27" t="e">
        <f>VLOOKUP(K76,'Species List'!$I$1:$N$8,2,FALSE)</f>
        <v>#N/A</v>
      </c>
      <c r="M76" s="53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7" t="e">
        <f>VLOOKUP(J77,'Species List'!$H$1:$J$9,2,FALSE)</f>
        <v>#N/A</v>
      </c>
      <c r="L77" s="27" t="e">
        <f>VLOOKUP(K77,'Species List'!$I$1:$N$8,2,FALSE)</f>
        <v>#N/A</v>
      </c>
      <c r="M77" s="53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7" t="e">
        <f>VLOOKUP(J78,'Species List'!$H$1:$J$9,2,FALSE)</f>
        <v>#N/A</v>
      </c>
      <c r="L78" s="27" t="e">
        <f>VLOOKUP(K78,'Species List'!$I$1:$N$8,2,FALSE)</f>
        <v>#N/A</v>
      </c>
      <c r="M78" s="53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7" t="e">
        <f>VLOOKUP(J79,'Species List'!$H$1:$J$9,2,FALSE)</f>
        <v>#N/A</v>
      </c>
      <c r="L79" s="27" t="e">
        <f>VLOOKUP(K79,'Species List'!$I$1:$N$8,2,FALSE)</f>
        <v>#N/A</v>
      </c>
      <c r="M79" s="53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7" t="e">
        <f>VLOOKUP(J80,'Species List'!$H$1:$J$9,2,FALSE)</f>
        <v>#N/A</v>
      </c>
      <c r="L80" s="27" t="e">
        <f>VLOOKUP(K80,'Species List'!$I$1:$N$8,2,FALSE)</f>
        <v>#N/A</v>
      </c>
      <c r="M80" s="53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7" t="e">
        <f>VLOOKUP(J81,'Species List'!$H$1:$J$9,2,FALSE)</f>
        <v>#N/A</v>
      </c>
      <c r="L81" s="27" t="e">
        <f>VLOOKUP(K81,'Species List'!$I$1:$N$8,2,FALSE)</f>
        <v>#N/A</v>
      </c>
      <c r="M81" s="53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7" t="e">
        <f>VLOOKUP(J82,'Species List'!$H$1:$J$9,2,FALSE)</f>
        <v>#N/A</v>
      </c>
      <c r="L82" s="27" t="e">
        <f>VLOOKUP(K82,'Species List'!$I$1:$N$8,2,FALSE)</f>
        <v>#N/A</v>
      </c>
      <c r="M82" s="53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7" t="e">
        <f>VLOOKUP(J83,'Species List'!$H$1:$J$9,2,FALSE)</f>
        <v>#N/A</v>
      </c>
      <c r="L83" s="27" t="e">
        <f>VLOOKUP(K83,'Species List'!$I$1:$N$8,2,FALSE)</f>
        <v>#N/A</v>
      </c>
      <c r="M83" s="53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7" t="e">
        <f>VLOOKUP(J84,'Species List'!$H$1:$J$9,2,FALSE)</f>
        <v>#N/A</v>
      </c>
      <c r="L84" s="27" t="e">
        <f>VLOOKUP(K84,'Species List'!$I$1:$N$8,2,FALSE)</f>
        <v>#N/A</v>
      </c>
      <c r="M84" s="53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7" t="e">
        <f>VLOOKUP(J85,'Species List'!$H$1:$J$9,2,FALSE)</f>
        <v>#N/A</v>
      </c>
      <c r="L85" s="27" t="e">
        <f>VLOOKUP(K85,'Species List'!$I$1:$N$8,2,FALSE)</f>
        <v>#N/A</v>
      </c>
      <c r="M85" s="53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7" t="e">
        <f>VLOOKUP(J86,'Species List'!$H$1:$J$9,2,FALSE)</f>
        <v>#N/A</v>
      </c>
      <c r="L86" s="27" t="e">
        <f>VLOOKUP(K86,'Species List'!$I$1:$N$8,2,FALSE)</f>
        <v>#N/A</v>
      </c>
      <c r="M86" s="53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7" t="e">
        <f>VLOOKUP(J87,'Species List'!$H$1:$J$9,2,FALSE)</f>
        <v>#N/A</v>
      </c>
      <c r="L87" s="27" t="e">
        <f>VLOOKUP(K87,'Species List'!$I$1:$N$8,2,FALSE)</f>
        <v>#N/A</v>
      </c>
      <c r="M87" s="53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7" t="e">
        <f>VLOOKUP(J88,'Species List'!$H$1:$J$9,2,FALSE)</f>
        <v>#N/A</v>
      </c>
      <c r="L88" s="27" t="e">
        <f>VLOOKUP(K88,'Species List'!$I$1:$N$8,2,FALSE)</f>
        <v>#N/A</v>
      </c>
      <c r="M88" s="53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7" t="e">
        <f>VLOOKUP(J89,'Species List'!$H$1:$J$9,2,FALSE)</f>
        <v>#N/A</v>
      </c>
      <c r="L89" s="27" t="e">
        <f>VLOOKUP(K89,'Species List'!$I$1:$N$8,2,FALSE)</f>
        <v>#N/A</v>
      </c>
      <c r="M89" s="53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7" t="e">
        <f>VLOOKUP(J90,'Species List'!$H$1:$J$9,2,FALSE)</f>
        <v>#N/A</v>
      </c>
      <c r="L90" s="27" t="e">
        <f>VLOOKUP(K90,'Species List'!$I$1:$N$8,2,FALSE)</f>
        <v>#N/A</v>
      </c>
      <c r="M90" s="53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7" t="e">
        <f>VLOOKUP(J91,'Species List'!$H$1:$J$9,2,FALSE)</f>
        <v>#N/A</v>
      </c>
      <c r="L91" s="27" t="e">
        <f>VLOOKUP(K91,'Species List'!$I$1:$N$8,2,FALSE)</f>
        <v>#N/A</v>
      </c>
      <c r="M91" s="53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7" t="e">
        <f>VLOOKUP(J92,'Species List'!$H$1:$J$9,2,FALSE)</f>
        <v>#N/A</v>
      </c>
      <c r="L92" s="27" t="e">
        <f>VLOOKUP(K92,'Species List'!$I$1:$N$8,2,FALSE)</f>
        <v>#N/A</v>
      </c>
      <c r="M92" s="53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7" t="e">
        <f>VLOOKUP(J93,'Species List'!$H$1:$J$9,2,FALSE)</f>
        <v>#N/A</v>
      </c>
      <c r="L93" s="27" t="e">
        <f>VLOOKUP(K93,'Species List'!$I$1:$N$8,2,FALSE)</f>
        <v>#N/A</v>
      </c>
      <c r="M93" s="53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7" t="e">
        <f>VLOOKUP(J94,'Species List'!$H$1:$J$9,2,FALSE)</f>
        <v>#N/A</v>
      </c>
      <c r="L94" s="27" t="e">
        <f>VLOOKUP(K94,'Species List'!$I$1:$N$8,2,FALSE)</f>
        <v>#N/A</v>
      </c>
      <c r="M94" s="53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7" t="e">
        <f>VLOOKUP(J95,'Species List'!$H$1:$J$9,2,FALSE)</f>
        <v>#N/A</v>
      </c>
      <c r="L95" s="27" t="e">
        <f>VLOOKUP(K95,'Species List'!$I$1:$N$8,2,FALSE)</f>
        <v>#N/A</v>
      </c>
      <c r="M95" s="53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7" t="e">
        <f>VLOOKUP(J96,'Species List'!$H$1:$J$9,2,FALSE)</f>
        <v>#N/A</v>
      </c>
      <c r="L96" s="27" t="e">
        <f>VLOOKUP(K96,'Species List'!$I$1:$N$8,2,FALSE)</f>
        <v>#N/A</v>
      </c>
      <c r="M96" s="53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7" t="e">
        <f>VLOOKUP(J97,'Species List'!$H$1:$J$9,2,FALSE)</f>
        <v>#N/A</v>
      </c>
      <c r="L97" s="27" t="e">
        <f>VLOOKUP(K97,'Species List'!$I$1:$N$8,2,FALSE)</f>
        <v>#N/A</v>
      </c>
      <c r="M97" s="53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7" t="e">
        <f>VLOOKUP(J98,'Species List'!$H$1:$J$9,2,FALSE)</f>
        <v>#N/A</v>
      </c>
      <c r="L98" s="27" t="e">
        <f>VLOOKUP(K98,'Species List'!$I$1:$N$8,2,FALSE)</f>
        <v>#N/A</v>
      </c>
      <c r="M98" s="53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7" t="e">
        <f>VLOOKUP(J99,'Species List'!$H$1:$J$9,2,FALSE)</f>
        <v>#N/A</v>
      </c>
      <c r="L99" s="27" t="e">
        <f>VLOOKUP(K99,'Species List'!$I$1:$N$8,2,FALSE)</f>
        <v>#N/A</v>
      </c>
      <c r="M99" s="53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7" t="e">
        <f>VLOOKUP(J100,'Species List'!$H$1:$J$9,2,FALSE)</f>
        <v>#N/A</v>
      </c>
      <c r="L100" s="27" t="e">
        <f>VLOOKUP(K100,'Species List'!$I$1:$N$8,2,FALSE)</f>
        <v>#N/A</v>
      </c>
      <c r="M100" s="53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7" t="e">
        <f>VLOOKUP(J101,'Species List'!$H$1:$J$9,2,FALSE)</f>
        <v>#N/A</v>
      </c>
      <c r="L101" s="27" t="e">
        <f>VLOOKUP(K101,'Species List'!$I$1:$N$8,2,FALSE)</f>
        <v>#N/A</v>
      </c>
      <c r="M101" s="53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7" t="e">
        <f>VLOOKUP(J102,'Species List'!$H$1:$J$9,2,FALSE)</f>
        <v>#N/A</v>
      </c>
      <c r="L102" s="27" t="e">
        <f>VLOOKUP(K102,'Species List'!$I$1:$N$8,2,FALSE)</f>
        <v>#N/A</v>
      </c>
      <c r="M102" s="53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7" t="e">
        <f>VLOOKUP(J103,'Species List'!$H$1:$J$9,2,FALSE)</f>
        <v>#N/A</v>
      </c>
      <c r="L103" s="27" t="e">
        <f>VLOOKUP(K103,'Species List'!$I$1:$N$8,2,FALSE)</f>
        <v>#N/A</v>
      </c>
      <c r="M103" s="53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7" t="e">
        <f>VLOOKUP(J104,'Species List'!$H$1:$J$9,2,FALSE)</f>
        <v>#N/A</v>
      </c>
      <c r="L104" s="27" t="e">
        <f>VLOOKUP(K104,'Species List'!$I$1:$N$8,2,FALSE)</f>
        <v>#N/A</v>
      </c>
      <c r="M104" s="53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7" t="e">
        <f>VLOOKUP(J105,'Species List'!$H$1:$J$9,2,FALSE)</f>
        <v>#N/A</v>
      </c>
      <c r="L105" s="27" t="e">
        <f>VLOOKUP(K105,'Species List'!$I$1:$N$8,2,FALSE)</f>
        <v>#N/A</v>
      </c>
      <c r="M105" s="53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7" t="e">
        <f>VLOOKUP(J106,'Species List'!$H$1:$J$9,2,FALSE)</f>
        <v>#N/A</v>
      </c>
      <c r="L106" s="27" t="e">
        <f>VLOOKUP(K106,'Species List'!$I$1:$N$8,2,FALSE)</f>
        <v>#N/A</v>
      </c>
      <c r="M106" s="53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7" t="e">
        <f>VLOOKUP(J107,'Species List'!$H$1:$J$9,2,FALSE)</f>
        <v>#N/A</v>
      </c>
      <c r="L107" s="27" t="e">
        <f>VLOOKUP(K107,'Species List'!$I$1:$N$8,2,FALSE)</f>
        <v>#N/A</v>
      </c>
      <c r="M107" s="53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7" t="e">
        <f>VLOOKUP(J108,'Species List'!$H$1:$J$9,2,FALSE)</f>
        <v>#N/A</v>
      </c>
      <c r="L108" s="27" t="e">
        <f>VLOOKUP(K108,'Species List'!$I$1:$N$8,2,FALSE)</f>
        <v>#N/A</v>
      </c>
      <c r="M108" s="53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7" t="e">
        <f>VLOOKUP(J109,'Species List'!$H$1:$J$9,2,FALSE)</f>
        <v>#N/A</v>
      </c>
      <c r="L109" s="27" t="e">
        <f>VLOOKUP(K109,'Species List'!$I$1:$N$8,2,FALSE)</f>
        <v>#N/A</v>
      </c>
      <c r="M109" s="53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7" t="e">
        <f>VLOOKUP(J110,'Species List'!$H$1:$J$9,2,FALSE)</f>
        <v>#N/A</v>
      </c>
      <c r="L110" s="27" t="e">
        <f>VLOOKUP(K110,'Species List'!$I$1:$N$8,2,FALSE)</f>
        <v>#N/A</v>
      </c>
      <c r="M110" s="53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7" t="e">
        <f>VLOOKUP(J111,'Species List'!$H$1:$J$9,2,FALSE)</f>
        <v>#N/A</v>
      </c>
      <c r="L111" s="27" t="e">
        <f>VLOOKUP(K111,'Species List'!$I$1:$N$8,2,FALSE)</f>
        <v>#N/A</v>
      </c>
      <c r="M111" s="53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7" t="e">
        <f>VLOOKUP(J112,'Species List'!$H$1:$J$9,2,FALSE)</f>
        <v>#N/A</v>
      </c>
      <c r="L112" s="27" t="e">
        <f>VLOOKUP(K112,'Species List'!$I$1:$N$8,2,FALSE)</f>
        <v>#N/A</v>
      </c>
      <c r="M112" s="53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7" t="e">
        <f>VLOOKUP(J113,'Species List'!$H$1:$J$9,2,FALSE)</f>
        <v>#N/A</v>
      </c>
      <c r="L113" s="27" t="e">
        <f>VLOOKUP(K113,'Species List'!$I$1:$N$8,2,FALSE)</f>
        <v>#N/A</v>
      </c>
      <c r="M113" s="53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7" t="e">
        <f>VLOOKUP(J114,'Species List'!$H$1:$J$9,2,FALSE)</f>
        <v>#N/A</v>
      </c>
      <c r="L114" s="27" t="e">
        <f>VLOOKUP(K114,'Species List'!$I$1:$N$8,2,FALSE)</f>
        <v>#N/A</v>
      </c>
      <c r="M114" s="53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7" t="e">
        <f>VLOOKUP(J115,'Species List'!$H$1:$J$9,2,FALSE)</f>
        <v>#N/A</v>
      </c>
      <c r="L115" s="27" t="e">
        <f>VLOOKUP(K115,'Species List'!$I$1:$N$8,2,FALSE)</f>
        <v>#N/A</v>
      </c>
      <c r="M115" s="53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7" t="e">
        <f>VLOOKUP(J116,'Species List'!$H$1:$J$9,2,FALSE)</f>
        <v>#N/A</v>
      </c>
      <c r="L116" s="27" t="e">
        <f>VLOOKUP(K116,'Species List'!$I$1:$N$8,2,FALSE)</f>
        <v>#N/A</v>
      </c>
      <c r="M116" s="53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7" t="e">
        <f>VLOOKUP(J117,'Species List'!$H$1:$J$9,2,FALSE)</f>
        <v>#N/A</v>
      </c>
      <c r="L117" s="27" t="e">
        <f>VLOOKUP(K117,'Species List'!$I$1:$N$8,2,FALSE)</f>
        <v>#N/A</v>
      </c>
      <c r="M117" s="53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7" t="e">
        <f>VLOOKUP(J118,'Species List'!$H$1:$J$9,2,FALSE)</f>
        <v>#N/A</v>
      </c>
      <c r="L118" s="27" t="e">
        <f>VLOOKUP(K118,'Species List'!$I$1:$N$8,2,FALSE)</f>
        <v>#N/A</v>
      </c>
      <c r="M118" s="53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7" t="e">
        <f>VLOOKUP(J119,'Species List'!$H$1:$J$9,2,FALSE)</f>
        <v>#N/A</v>
      </c>
      <c r="L119" s="27" t="e">
        <f>VLOOKUP(K119,'Species List'!$I$1:$N$8,2,FALSE)</f>
        <v>#N/A</v>
      </c>
      <c r="M119" s="53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7" t="e">
        <f>VLOOKUP(J120,'Species List'!$H$1:$J$9,2,FALSE)</f>
        <v>#N/A</v>
      </c>
      <c r="L120" s="27" t="e">
        <f>VLOOKUP(K120,'Species List'!$I$1:$N$8,2,FALSE)</f>
        <v>#N/A</v>
      </c>
      <c r="M120" s="53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7" t="e">
        <f>VLOOKUP(J121,'Species List'!$H$1:$J$9,2,FALSE)</f>
        <v>#N/A</v>
      </c>
      <c r="L121" s="27" t="e">
        <f>VLOOKUP(K121,'Species List'!$I$1:$N$8,2,FALSE)</f>
        <v>#N/A</v>
      </c>
      <c r="M121" s="53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7" t="e">
        <f>VLOOKUP(J122,'Species List'!$H$1:$J$9,2,FALSE)</f>
        <v>#N/A</v>
      </c>
      <c r="L122" s="27" t="e">
        <f>VLOOKUP(K122,'Species List'!$I$1:$N$8,2,FALSE)</f>
        <v>#N/A</v>
      </c>
      <c r="M122" s="53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7" t="e">
        <f>VLOOKUP(J123,'Species List'!$H$1:$J$9,2,FALSE)</f>
        <v>#N/A</v>
      </c>
      <c r="L123" s="27" t="e">
        <f>VLOOKUP(K123,'Species List'!$I$1:$N$8,2,FALSE)</f>
        <v>#N/A</v>
      </c>
      <c r="M123" s="53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7" t="e">
        <f>VLOOKUP(J124,'Species List'!$H$1:$J$9,2,FALSE)</f>
        <v>#N/A</v>
      </c>
      <c r="L124" s="27" t="e">
        <f>VLOOKUP(K124,'Species List'!$I$1:$N$8,2,FALSE)</f>
        <v>#N/A</v>
      </c>
      <c r="M124" s="53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7" t="e">
        <f>VLOOKUP(J125,'Species List'!$H$1:$J$9,2,FALSE)</f>
        <v>#N/A</v>
      </c>
      <c r="L125" s="27" t="e">
        <f>VLOOKUP(K125,'Species List'!$I$1:$N$8,2,FALSE)</f>
        <v>#N/A</v>
      </c>
      <c r="M125" s="53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7" t="e">
        <f>VLOOKUP(J126,'Species List'!$H$1:$J$9,2,FALSE)</f>
        <v>#N/A</v>
      </c>
      <c r="L126" s="27" t="e">
        <f>VLOOKUP(K126,'Species List'!$I$1:$N$8,2,FALSE)</f>
        <v>#N/A</v>
      </c>
      <c r="M126" s="53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7" t="e">
        <f>VLOOKUP(J127,'Species List'!$H$1:$J$9,2,FALSE)</f>
        <v>#N/A</v>
      </c>
      <c r="L127" s="27" t="e">
        <f>VLOOKUP(K127,'Species List'!$I$1:$N$8,2,FALSE)</f>
        <v>#N/A</v>
      </c>
      <c r="M127" s="53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7" t="e">
        <f>VLOOKUP(J128,'Species List'!$H$1:$J$9,2,FALSE)</f>
        <v>#N/A</v>
      </c>
      <c r="L128" s="27" t="e">
        <f>VLOOKUP(K128,'Species List'!$I$1:$N$8,2,FALSE)</f>
        <v>#N/A</v>
      </c>
      <c r="M128" s="53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7" t="e">
        <f>VLOOKUP(J129,'Species List'!$H$1:$J$9,2,FALSE)</f>
        <v>#N/A</v>
      </c>
      <c r="L129" s="27" t="e">
        <f>VLOOKUP(K129,'Species List'!$I$1:$N$8,2,FALSE)</f>
        <v>#N/A</v>
      </c>
      <c r="M129" s="53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7" t="e">
        <f>VLOOKUP(J130,'Species List'!$H$1:$J$9,2,FALSE)</f>
        <v>#N/A</v>
      </c>
      <c r="L130" s="27" t="e">
        <f>VLOOKUP(K130,'Species List'!$I$1:$N$8,2,FALSE)</f>
        <v>#N/A</v>
      </c>
      <c r="M130" s="53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7" t="e">
        <f>VLOOKUP(J131,'Species List'!$H$1:$J$9,2,FALSE)</f>
        <v>#N/A</v>
      </c>
      <c r="L131" s="27" t="e">
        <f>VLOOKUP(K131,'Species List'!$I$1:$N$8,2,FALSE)</f>
        <v>#N/A</v>
      </c>
      <c r="M131" s="53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7" t="e">
        <f>VLOOKUP(J132,'Species List'!$H$1:$J$9,2,FALSE)</f>
        <v>#N/A</v>
      </c>
      <c r="L132" s="27" t="e">
        <f>VLOOKUP(K132,'Species List'!$I$1:$N$8,2,FALSE)</f>
        <v>#N/A</v>
      </c>
      <c r="M132" s="53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7" t="e">
        <f>VLOOKUP(J133,'Species List'!$H$1:$J$9,2,FALSE)</f>
        <v>#N/A</v>
      </c>
      <c r="L133" s="27" t="e">
        <f>VLOOKUP(K133,'Species List'!$I$1:$N$8,2,FALSE)</f>
        <v>#N/A</v>
      </c>
      <c r="M133" s="53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7" t="e">
        <f>VLOOKUP(J134,'Species List'!$H$1:$J$9,2,FALSE)</f>
        <v>#N/A</v>
      </c>
      <c r="L134" s="27" t="e">
        <f>VLOOKUP(K134,'Species List'!$I$1:$N$8,2,FALSE)</f>
        <v>#N/A</v>
      </c>
      <c r="M134" s="53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7" t="e">
        <f>VLOOKUP(J135,'Species List'!$H$1:$J$9,2,FALSE)</f>
        <v>#N/A</v>
      </c>
      <c r="L135" s="27" t="e">
        <f>VLOOKUP(K135,'Species List'!$I$1:$N$8,2,FALSE)</f>
        <v>#N/A</v>
      </c>
      <c r="M135" s="53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7" t="e">
        <f>VLOOKUP(J136,'Species List'!$H$1:$J$9,2,FALSE)</f>
        <v>#N/A</v>
      </c>
      <c r="L136" s="27" t="e">
        <f>VLOOKUP(K136,'Species List'!$I$1:$N$8,2,FALSE)</f>
        <v>#N/A</v>
      </c>
      <c r="M136" s="53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7" t="e">
        <f>VLOOKUP(J137,'Species List'!$H$1:$J$9,2,FALSE)</f>
        <v>#N/A</v>
      </c>
      <c r="L137" s="27" t="e">
        <f>VLOOKUP(K137,'Species List'!$I$1:$N$8,2,FALSE)</f>
        <v>#N/A</v>
      </c>
      <c r="M137" s="53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7" t="e">
        <f>VLOOKUP(J138,'Species List'!$H$1:$J$9,2,FALSE)</f>
        <v>#N/A</v>
      </c>
      <c r="L138" s="27" t="e">
        <f>VLOOKUP(K138,'Species List'!$I$1:$N$8,2,FALSE)</f>
        <v>#N/A</v>
      </c>
      <c r="M138" s="53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7" t="e">
        <f>VLOOKUP(J139,'Species List'!$H$1:$J$9,2,FALSE)</f>
        <v>#N/A</v>
      </c>
      <c r="L139" s="27" t="e">
        <f>VLOOKUP(K139,'Species List'!$I$1:$N$8,2,FALSE)</f>
        <v>#N/A</v>
      </c>
      <c r="M139" s="53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7" t="e">
        <f>VLOOKUP(J140,'Species List'!$H$1:$J$9,2,FALSE)</f>
        <v>#N/A</v>
      </c>
      <c r="L140" s="27" t="e">
        <f>VLOOKUP(K140,'Species List'!$I$1:$N$8,2,FALSE)</f>
        <v>#N/A</v>
      </c>
      <c r="M140" s="53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7" t="e">
        <f>VLOOKUP(J141,'Species List'!$H$1:$J$9,2,FALSE)</f>
        <v>#N/A</v>
      </c>
      <c r="L141" s="27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7" t="e">
        <f>VLOOKUP(J142,'Species List'!$H$1:$J$9,2,FALSE)</f>
        <v>#N/A</v>
      </c>
      <c r="L142" s="27" t="e">
        <f>VLOOKUP(K142,'Species List'!$I$1:$N$8,2,FALSE)</f>
        <v>#N/A</v>
      </c>
      <c r="M142" s="53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7" t="e">
        <f>VLOOKUP(J143,'Species List'!$H$1:$J$9,2,FALSE)</f>
        <v>#N/A</v>
      </c>
      <c r="L143" s="27" t="e">
        <f>VLOOKUP(K143,'Species List'!$I$1:$N$8,2,FALSE)</f>
        <v>#N/A</v>
      </c>
      <c r="M143" s="53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7" t="e">
        <f>VLOOKUP(J144,'Species List'!$H$1:$J$9,2,FALSE)</f>
        <v>#N/A</v>
      </c>
      <c r="L144" s="27" t="e">
        <f>VLOOKUP(K144,'Species List'!$I$1:$N$8,2,FALSE)</f>
        <v>#N/A</v>
      </c>
      <c r="M144" s="53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7" t="e">
        <f>VLOOKUP(J145,'Species List'!$H$1:$J$9,2,FALSE)</f>
        <v>#N/A</v>
      </c>
      <c r="L145" s="27" t="e">
        <f>VLOOKUP(K145,'Species List'!$I$1:$N$8,2,FALSE)</f>
        <v>#N/A</v>
      </c>
      <c r="M145" s="53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7" t="e">
        <f>VLOOKUP(J146,'Species List'!$H$1:$J$9,2,FALSE)</f>
        <v>#N/A</v>
      </c>
      <c r="L146" s="27" t="e">
        <f>VLOOKUP(K146,'Species List'!$I$1:$N$8,2,FALSE)</f>
        <v>#N/A</v>
      </c>
      <c r="M146" s="53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7" t="e">
        <f>VLOOKUP(J147,'Species List'!$H$1:$J$9,2,FALSE)</f>
        <v>#N/A</v>
      </c>
      <c r="L147" s="27" t="e">
        <f>VLOOKUP(K147,'Species List'!$I$1:$N$8,2,FALSE)</f>
        <v>#N/A</v>
      </c>
      <c r="M147" s="53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7" t="e">
        <f>VLOOKUP(J148,'Species List'!$H$1:$J$9,2,FALSE)</f>
        <v>#N/A</v>
      </c>
      <c r="L148" s="27" t="e">
        <f>VLOOKUP(K148,'Species List'!$I$1:$N$8,2,FALSE)</f>
        <v>#N/A</v>
      </c>
      <c r="M148" s="53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7" t="e">
        <f>VLOOKUP(J149,'Species List'!$H$1:$J$9,2,FALSE)</f>
        <v>#N/A</v>
      </c>
      <c r="L149" s="27" t="e">
        <f>VLOOKUP(K149,'Species List'!$I$1:$N$8,2,FALSE)</f>
        <v>#N/A</v>
      </c>
      <c r="M149" s="53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1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2" t="e">
        <f t="shared" si="12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51"/>
      <c r="K150" s="27" t="e">
        <f>VLOOKUP(J150,'Species List'!$H$1:$J$9,2,FALSE)</f>
        <v>#N/A</v>
      </c>
      <c r="L150" s="27" t="e">
        <f>VLOOKUP(K150,'Species List'!$I$1:$N$8,2,FALSE)</f>
        <v>#N/A</v>
      </c>
      <c r="M150" s="53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3" t="s">
        <v>5385</v>
      </c>
      <c r="J151" s="84"/>
      <c r="K151" s="85"/>
      <c r="L151" s="47">
        <f>SUMIF(L10:L150,"&gt;=0")</f>
        <v>150.5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A10:A24 A26:A27 A29:A150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D22" sqref="D22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4" t="s">
        <v>127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5429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2"/>
      <c r="C7" s="82"/>
      <c r="D7" s="82"/>
      <c r="E7" s="82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1" t="s">
        <v>2619</v>
      </c>
      <c r="B10" s="44" t="str">
        <f>IF(LEN(VLOOKUP(A10,'Species List'!$A:$G,2,FALSE))=0,"",VLOOKUP(A10,'Species List'!$A:$G,2,FALSE))</f>
        <v>rice cut grass</v>
      </c>
      <c r="C10" s="44">
        <f>IF(LEN(VLOOKUP(A10,'Species List'!$A:$G,3,FALSE))=0,"",VLOOKUP(A10,'Species List'!$A:$G,3,FALSE))</f>
        <v>3</v>
      </c>
      <c r="D10" s="52">
        <f t="shared" ref="D10:D18" si="0">VALUE(C10)</f>
        <v>3</v>
      </c>
      <c r="E10" s="44" t="str">
        <f>IF(LEN(VLOOKUP(A10,'Species List'!$A:$G,4,FALSE))=0,"",VLOOKUP(A10,'Species List'!$A:$G,4,FALSE))</f>
        <v>G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OBL</v>
      </c>
      <c r="H10" s="44">
        <f>VLOOKUP(A10,'Species List'!$A:$G,7,FALSE)</f>
        <v>0</v>
      </c>
      <c r="J10" s="43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3">
        <f t="shared" ref="M10:M76" si="1">VALUE(L10)</f>
        <v>15</v>
      </c>
      <c r="N10" s="25">
        <f t="shared" ref="N10:N75" si="2">L10/$L$151</f>
        <v>0.24793388429752067</v>
      </c>
      <c r="O10" s="25">
        <f t="shared" ref="O10:O76" si="3">D10*N10</f>
        <v>0.74380165289256195</v>
      </c>
    </row>
    <row r="11" spans="1:15" x14ac:dyDescent="0.3">
      <c r="A11" s="41" t="s">
        <v>954</v>
      </c>
      <c r="B11" s="44" t="str">
        <f>IF(LEN(VLOOKUP(A11,'Species List'!$A:$G,2,FALSE))=0,"",VLOOKUP(A11,'Species List'!$A:$G,2,FALSE))</f>
        <v>bristly sedge</v>
      </c>
      <c r="C11" s="44">
        <f>IF(LEN(VLOOKUP(A11,'Species List'!$A:$G,3,FALSE))=0,"",VLOOKUP(A11,'Species List'!$A:$G,3,FALSE))</f>
        <v>4</v>
      </c>
      <c r="D11" s="52">
        <f t="shared" si="0"/>
        <v>4</v>
      </c>
      <c r="E11" s="44" t="str">
        <f>IF(LEN(VLOOKUP(A11,'Species List'!$A:$G,4,FALSE))=0,"",VLOOKUP(A11,'Species List'!$A:$G,4,FALSE))</f>
        <v>G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OBL</v>
      </c>
      <c r="H11" s="44">
        <f>VLOOKUP(A11,'Species List'!$A:$G,7,FALSE)</f>
        <v>0</v>
      </c>
      <c r="J11" s="43" t="s">
        <v>5416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3">
        <f t="shared" si="1"/>
        <v>3</v>
      </c>
      <c r="N11" s="25">
        <f t="shared" si="2"/>
        <v>4.9586776859504134E-2</v>
      </c>
      <c r="O11" s="25">
        <f t="shared" si="3"/>
        <v>0.19834710743801653</v>
      </c>
    </row>
    <row r="12" spans="1:15" x14ac:dyDescent="0.3">
      <c r="A12" s="41" t="s">
        <v>3289</v>
      </c>
      <c r="B12" s="44" t="str">
        <f>IF(LEN(VLOOKUP(A12,'Species List'!$A:$G,2,FALSE))=0,"",VLOOKUP(A12,'Species List'!$A:$G,2,FALSE))</f>
        <v>reed canary grass</v>
      </c>
      <c r="C12" s="44">
        <f>IF(LEN(VLOOKUP(A12,'Species List'!$A:$G,3,FALSE))=0,"",VLOOKUP(A12,'Species List'!$A:$G,3,FALSE))</f>
        <v>0</v>
      </c>
      <c r="D12" s="52">
        <f t="shared" si="0"/>
        <v>0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FACW+</v>
      </c>
      <c r="H12" s="44">
        <f>VLOOKUP(A12,'Species List'!$A:$G,7,FALSE)</f>
        <v>0</v>
      </c>
      <c r="J12" s="43">
        <v>2</v>
      </c>
      <c r="K12" s="27" t="str">
        <f>VLOOKUP(J12,'Species List'!$H$1:$J$9,2,FALSE)</f>
        <v>&gt;5-25%</v>
      </c>
      <c r="L12" s="27">
        <f>VLOOKUP(K12,'Species List'!$I$1:$N$8,2,FALSE)</f>
        <v>15</v>
      </c>
      <c r="M12" s="53">
        <f t="shared" si="1"/>
        <v>15</v>
      </c>
      <c r="N12" s="25">
        <f t="shared" si="2"/>
        <v>0.24793388429752067</v>
      </c>
      <c r="O12" s="25">
        <f t="shared" si="3"/>
        <v>0</v>
      </c>
    </row>
    <row r="13" spans="1:15" x14ac:dyDescent="0.3">
      <c r="A13" s="41" t="s">
        <v>4905</v>
      </c>
      <c r="B13" s="44" t="str">
        <f>IF(LEN(VLOOKUP(A13,'Species List'!$A:$G,2,FALSE))=0,"",VLOOKUP(A13,'Species List'!$A:$G,2,FALSE))</f>
        <v/>
      </c>
      <c r="C13" s="44">
        <v>3</v>
      </c>
      <c r="D13" s="52">
        <f t="shared" si="0"/>
        <v>3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43" t="s">
        <v>5416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3">
        <f t="shared" si="1"/>
        <v>3</v>
      </c>
      <c r="N13" s="25">
        <f t="shared" si="2"/>
        <v>4.9586776859504134E-2</v>
      </c>
      <c r="O13" s="25">
        <f t="shared" si="3"/>
        <v>0.1487603305785124</v>
      </c>
    </row>
    <row r="14" spans="1:15" x14ac:dyDescent="0.3">
      <c r="A14" s="41" t="s">
        <v>2263</v>
      </c>
      <c r="B14" s="44" t="str">
        <f>IF(LEN(VLOOKUP(A14,'Species List'!$A:$G,2,FALSE))=0,"",VLOOKUP(A14,'Species List'!$A:$G,2,FALSE))</f>
        <v>fowl manna grass</v>
      </c>
      <c r="C14" s="44">
        <f>IF(LEN(VLOOKUP(A14,'Species List'!$A:$G,3,FALSE))=0,"",VLOOKUP(A14,'Species List'!$A:$G,3,FALSE))</f>
        <v>4</v>
      </c>
      <c r="D14" s="52">
        <f t="shared" si="0"/>
        <v>4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OBL</v>
      </c>
      <c r="H14" s="44">
        <f>VLOOKUP(A14,'Species List'!$A:$G,7,FALSE)</f>
        <v>0</v>
      </c>
      <c r="J14" s="43" t="s">
        <v>5416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3">
        <f t="shared" si="1"/>
        <v>3</v>
      </c>
      <c r="N14" s="25">
        <f t="shared" si="2"/>
        <v>4.9586776859504134E-2</v>
      </c>
      <c r="O14" s="25">
        <f t="shared" si="3"/>
        <v>0.19834710743801653</v>
      </c>
    </row>
    <row r="15" spans="1:15" x14ac:dyDescent="0.3">
      <c r="A15" s="41" t="s">
        <v>1164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2</v>
      </c>
      <c r="D15" s="52">
        <f t="shared" si="0"/>
        <v>2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OBL</v>
      </c>
      <c r="H15" s="44">
        <f>VLOOKUP(A15,'Species List'!$A:$G,7,FALSE)</f>
        <v>0</v>
      </c>
      <c r="J15" s="43" t="s">
        <v>5416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3">
        <f t="shared" si="1"/>
        <v>3</v>
      </c>
      <c r="N15" s="25">
        <f t="shared" si="2"/>
        <v>4.9586776859504134E-2</v>
      </c>
      <c r="O15" s="25">
        <f t="shared" si="3"/>
        <v>9.9173553719008267E-2</v>
      </c>
    </row>
    <row r="16" spans="1:15" x14ac:dyDescent="0.3">
      <c r="A16" s="41" t="s">
        <v>252</v>
      </c>
      <c r="B16" s="44" t="str">
        <f>IF(LEN(VLOOKUP(A16,'Species List'!$A:$G,2,FALSE))=0,"",VLOOKUP(A16,'Species List'!$A:$G,2,FALSE))</f>
        <v>redtop</v>
      </c>
      <c r="C16" s="44">
        <f>IF(LEN(VLOOKUP(A16,'Species List'!$A:$G,3,FALSE))=0,"",VLOOKUP(A16,'Species List'!$A:$G,3,FALSE))</f>
        <v>0</v>
      </c>
      <c r="D16" s="52">
        <f t="shared" si="0"/>
        <v>0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[FACW]</v>
      </c>
      <c r="H16" s="44">
        <f>VLOOKUP(A16,'Species List'!$A:$G,7,FALSE)</f>
        <v>0</v>
      </c>
      <c r="J16" s="43">
        <v>1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3">
        <f t="shared" si="1"/>
        <v>3</v>
      </c>
      <c r="N16" s="25">
        <f t="shared" si="2"/>
        <v>4.9586776859504134E-2</v>
      </c>
      <c r="O16" s="25">
        <f t="shared" si="3"/>
        <v>0</v>
      </c>
    </row>
    <row r="17" spans="1:15" x14ac:dyDescent="0.3">
      <c r="A17" s="41" t="s">
        <v>4905</v>
      </c>
      <c r="B17" s="44" t="str">
        <f>IF(LEN(VLOOKUP(A17,'Species List'!$A:$G,2,FALSE))=0,"",VLOOKUP(A17,'Species List'!$A:$G,2,FALSE))</f>
        <v/>
      </c>
      <c r="C17" s="44">
        <v>3</v>
      </c>
      <c r="D17" s="52">
        <f t="shared" si="0"/>
        <v>3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43" t="s">
        <v>5418</v>
      </c>
      <c r="K17" s="27" t="str">
        <f>VLOOKUP(J17,'Species List'!$H$1:$J$9,2,FALSE)</f>
        <v>&gt;0-1%</v>
      </c>
      <c r="L17" s="27">
        <f>VLOOKUP(K17,'Species List'!$I$1:$N$8,2,FALSE)</f>
        <v>0.5</v>
      </c>
      <c r="M17" s="53">
        <f t="shared" si="1"/>
        <v>0.5</v>
      </c>
      <c r="N17" s="25">
        <f t="shared" si="2"/>
        <v>8.2644628099173556E-3</v>
      </c>
      <c r="O17" s="25">
        <f t="shared" si="3"/>
        <v>2.4793388429752067E-2</v>
      </c>
    </row>
    <row r="18" spans="1:15" x14ac:dyDescent="0.3">
      <c r="A18" s="41" t="s">
        <v>949</v>
      </c>
      <c r="B18" s="44" t="str">
        <f>IF(LEN(VLOOKUP(A18,'Species List'!$A:$G,2,FALSE))=0,"",VLOOKUP(A18,'Species List'!$A:$G,2,FALSE))</f>
        <v>creeping sedge</v>
      </c>
      <c r="C18" s="44">
        <f>IF(LEN(VLOOKUP(A18,'Species List'!$A:$G,3,FALSE))=0,"",VLOOKUP(A18,'Species List'!$A:$G,3,FALSE))</f>
        <v>10</v>
      </c>
      <c r="D18" s="52">
        <f t="shared" si="0"/>
        <v>10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OBL</v>
      </c>
      <c r="H18" s="44">
        <f>VLOOKUP(A18,'Species List'!$A:$G,7,FALSE)</f>
        <v>0</v>
      </c>
      <c r="J18" s="43">
        <v>2</v>
      </c>
      <c r="K18" s="27" t="str">
        <f>VLOOKUP(J18,'Species List'!$H$1:$J$9,2,FALSE)</f>
        <v>&gt;5-25%</v>
      </c>
      <c r="L18" s="27">
        <f>VLOOKUP(K18,'Species List'!$I$1:$N$8,2,FALSE)</f>
        <v>15</v>
      </c>
      <c r="M18" s="53">
        <f t="shared" si="1"/>
        <v>15</v>
      </c>
      <c r="N18" s="25">
        <f t="shared" si="2"/>
        <v>0.24793388429752067</v>
      </c>
      <c r="O18" s="25">
        <f t="shared" si="3"/>
        <v>2.4793388429752068</v>
      </c>
    </row>
    <row r="19" spans="1:15" x14ac:dyDescent="0.3">
      <c r="A19" s="50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52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50"/>
      <c r="K19" s="27" t="e">
        <f>VLOOKUP(J19,'Species List'!$H$1:$J$9,2,FALSE)</f>
        <v>#N/A</v>
      </c>
      <c r="L19" s="27" t="e">
        <f>VLOOKUP(K19,'Species List'!$I$1:$N$8,2,FALSE)</f>
        <v>#N/A</v>
      </c>
      <c r="M19" s="53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0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5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50"/>
      <c r="K20" s="27" t="e">
        <f>VLOOKUP(J20,'Species List'!$H$1:$J$9,2,FALSE)</f>
        <v>#N/A</v>
      </c>
      <c r="L20" s="27" t="e">
        <f>VLOOKUP(K20,'Species List'!$I$1:$N$8,2,FALSE)</f>
        <v>#N/A</v>
      </c>
      <c r="M20" s="53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0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5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50"/>
      <c r="K21" s="27" t="e">
        <f>VLOOKUP(J21,'Species List'!$H$1:$J$9,2,FALSE)</f>
        <v>#N/A</v>
      </c>
      <c r="L21" s="27" t="e">
        <f>VLOOKUP(K21,'Species List'!$I$1:$N$8,2,FALSE)</f>
        <v>#N/A</v>
      </c>
      <c r="M21" s="53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0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5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50"/>
      <c r="K22" s="27" t="e">
        <f>VLOOKUP(J22,'Species List'!$H$1:$J$9,2,FALSE)</f>
        <v>#N/A</v>
      </c>
      <c r="L22" s="27" t="e">
        <f>VLOOKUP(K22,'Species List'!$I$1:$N$8,2,FALSE)</f>
        <v>#N/A</v>
      </c>
      <c r="M22" s="53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0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5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50"/>
      <c r="K23" s="27" t="e">
        <f>VLOOKUP(J23,'Species List'!$H$1:$J$9,2,FALSE)</f>
        <v>#N/A</v>
      </c>
      <c r="L23" s="27" t="e">
        <f>VLOOKUP(K23,'Species List'!$I$1:$N$8,2,FALSE)</f>
        <v>#N/A</v>
      </c>
      <c r="M23" s="53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7" t="e">
        <f>VLOOKUP(J24,'Species List'!$H$1:$J$9,2,FALSE)</f>
        <v>#N/A</v>
      </c>
      <c r="L24" s="27" t="e">
        <f>VLOOKUP(K24,'Species List'!$I$1:$N$8,2,FALSE)</f>
        <v>#N/A</v>
      </c>
      <c r="M24" s="53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7" t="e">
        <f>VLOOKUP(J25,'Species List'!$H$1:$J$9,2,FALSE)</f>
        <v>#N/A</v>
      </c>
      <c r="L25" s="27" t="e">
        <f>VLOOKUP(K25,'Species List'!$I$1:$N$8,2,FALSE)</f>
        <v>#N/A</v>
      </c>
      <c r="M25" s="53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7" t="e">
        <f>VLOOKUP(J26,'Species List'!$H$1:$J$9,2,FALSE)</f>
        <v>#N/A</v>
      </c>
      <c r="L26" s="27" t="e">
        <f>VLOOKUP(K26,'Species List'!$I$1:$N$8,2,FALSE)</f>
        <v>#N/A</v>
      </c>
      <c r="M26" s="53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7" t="e">
        <f>VLOOKUP(J27,'Species List'!$H$1:$J$9,2,FALSE)</f>
        <v>#N/A</v>
      </c>
      <c r="L27" s="27" t="e">
        <f>VLOOKUP(K27,'Species List'!$I$1:$N$8,2,FALSE)</f>
        <v>#N/A</v>
      </c>
      <c r="M27" s="53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7" t="e">
        <f>VLOOKUP(J28,'Species List'!$H$1:$J$9,2,FALSE)</f>
        <v>#N/A</v>
      </c>
      <c r="L28" s="27" t="e">
        <f>VLOOKUP(K28,'Species List'!$I$1:$N$8,2,FALSE)</f>
        <v>#N/A</v>
      </c>
      <c r="M28" s="53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7" t="e">
        <f>VLOOKUP(J29,'Species List'!$H$1:$J$9,2,FALSE)</f>
        <v>#N/A</v>
      </c>
      <c r="L29" s="27" t="e">
        <f>VLOOKUP(K29,'Species List'!$I$1:$N$8,2,FALSE)</f>
        <v>#N/A</v>
      </c>
      <c r="M29" s="53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7" t="e">
        <f>VLOOKUP(J30,'Species List'!$H$1:$J$9,2,FALSE)</f>
        <v>#N/A</v>
      </c>
      <c r="L30" s="27" t="e">
        <f>VLOOKUP(K30,'Species List'!$I$1:$N$8,2,FALSE)</f>
        <v>#N/A</v>
      </c>
      <c r="M30" s="53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7" t="e">
        <f>VLOOKUP(J31,'Species List'!$H$1:$J$9,2,FALSE)</f>
        <v>#N/A</v>
      </c>
      <c r="L31" s="27" t="e">
        <f>VLOOKUP(K31,'Species List'!$I$1:$N$8,2,FALSE)</f>
        <v>#N/A</v>
      </c>
      <c r="M31" s="53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7" t="e">
        <f>VLOOKUP(J32,'Species List'!$H$1:$J$9,2,FALSE)</f>
        <v>#N/A</v>
      </c>
      <c r="L32" s="27" t="e">
        <f>VLOOKUP(K32,'Species List'!$I$1:$N$8,2,FALSE)</f>
        <v>#N/A</v>
      </c>
      <c r="M32" s="53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7" t="e">
        <f>VLOOKUP(J33,'Species List'!$H$1:$J$9,2,FALSE)</f>
        <v>#N/A</v>
      </c>
      <c r="L33" s="27" t="e">
        <f>VLOOKUP(K33,'Species List'!$I$1:$N$8,2,FALSE)</f>
        <v>#N/A</v>
      </c>
      <c r="M33" s="53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7" t="e">
        <f>VLOOKUP(J34,'Species List'!$H$1:$J$9,2,FALSE)</f>
        <v>#N/A</v>
      </c>
      <c r="L34" s="27" t="e">
        <f>VLOOKUP(K34,'Species List'!$I$1:$N$8,2,FALSE)</f>
        <v>#N/A</v>
      </c>
      <c r="M34" s="53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7" t="e">
        <f>VLOOKUP(J35,'Species List'!$H$1:$J$9,2,FALSE)</f>
        <v>#N/A</v>
      </c>
      <c r="L35" s="27" t="e">
        <f>VLOOKUP(K35,'Species List'!$I$1:$N$8,2,FALSE)</f>
        <v>#N/A</v>
      </c>
      <c r="M35" s="53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7" t="e">
        <f>VLOOKUP(J36,'Species List'!$H$1:$J$9,2,FALSE)</f>
        <v>#N/A</v>
      </c>
      <c r="L36" s="27" t="e">
        <f>VLOOKUP(K36,'Species List'!$I$1:$N$8,2,FALSE)</f>
        <v>#N/A</v>
      </c>
      <c r="M36" s="53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7" t="e">
        <f>VLOOKUP(J37,'Species List'!$H$1:$J$9,2,FALSE)</f>
        <v>#N/A</v>
      </c>
      <c r="L37" s="27" t="e">
        <f>VLOOKUP(K37,'Species List'!$I$1:$N$8,2,FALSE)</f>
        <v>#N/A</v>
      </c>
      <c r="M37" s="53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7" t="e">
        <f>VLOOKUP(J38,'Species List'!$H$1:$J$9,2,FALSE)</f>
        <v>#N/A</v>
      </c>
      <c r="L38" s="27" t="e">
        <f>VLOOKUP(K38,'Species List'!$I$1:$N$8,2,FALSE)</f>
        <v>#N/A</v>
      </c>
      <c r="M38" s="53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7" t="e">
        <f>VLOOKUP(J39,'Species List'!$H$1:$J$9,2,FALSE)</f>
        <v>#N/A</v>
      </c>
      <c r="L39" s="27" t="e">
        <f>VLOOKUP(K39,'Species List'!$I$1:$N$8,2,FALSE)</f>
        <v>#N/A</v>
      </c>
      <c r="M39" s="53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7" t="e">
        <f>VLOOKUP(J40,'Species List'!$H$1:$J$9,2,FALSE)</f>
        <v>#N/A</v>
      </c>
      <c r="L40" s="27" t="e">
        <f>VLOOKUP(K40,'Species List'!$I$1:$N$8,2,FALSE)</f>
        <v>#N/A</v>
      </c>
      <c r="M40" s="53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7" t="e">
        <f>VLOOKUP(J41,'Species List'!$H$1:$J$9,2,FALSE)</f>
        <v>#N/A</v>
      </c>
      <c r="L41" s="27" t="e">
        <f>VLOOKUP(K41,'Species List'!$I$1:$N$8,2,FALSE)</f>
        <v>#N/A</v>
      </c>
      <c r="M41" s="53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7" t="e">
        <f>VLOOKUP(J42,'Species List'!$H$1:$J$9,2,FALSE)</f>
        <v>#N/A</v>
      </c>
      <c r="L42" s="27" t="e">
        <f>VLOOKUP(K42,'Species List'!$I$1:$N$8,2,FALSE)</f>
        <v>#N/A</v>
      </c>
      <c r="M42" s="53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7" t="e">
        <f>VLOOKUP(J43,'Species List'!$H$1:$J$9,2,FALSE)</f>
        <v>#N/A</v>
      </c>
      <c r="L43" s="27" t="e">
        <f>VLOOKUP(K43,'Species List'!$I$1:$N$8,2,FALSE)</f>
        <v>#N/A</v>
      </c>
      <c r="M43" s="53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7" t="e">
        <f>VLOOKUP(J44,'Species List'!$H$1:$J$9,2,FALSE)</f>
        <v>#N/A</v>
      </c>
      <c r="L44" s="27" t="e">
        <f>VLOOKUP(K44,'Species List'!$I$1:$N$8,2,FALSE)</f>
        <v>#N/A</v>
      </c>
      <c r="M44" s="53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7" t="e">
        <f>VLOOKUP(J45,'Species List'!$H$1:$J$9,2,FALSE)</f>
        <v>#N/A</v>
      </c>
      <c r="L45" s="27" t="e">
        <f>VLOOKUP(K45,'Species List'!$I$1:$N$8,2,FALSE)</f>
        <v>#N/A</v>
      </c>
      <c r="M45" s="53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7" t="e">
        <f>VLOOKUP(J46,'Species List'!$H$1:$J$9,2,FALSE)</f>
        <v>#N/A</v>
      </c>
      <c r="L46" s="27" t="e">
        <f>VLOOKUP(K46,'Species List'!$I$1:$N$8,2,FALSE)</f>
        <v>#N/A</v>
      </c>
      <c r="M46" s="53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7" t="e">
        <f>VLOOKUP(J47,'Species List'!$H$1:$J$9,2,FALSE)</f>
        <v>#N/A</v>
      </c>
      <c r="L47" s="27" t="e">
        <f>VLOOKUP(K47,'Species List'!$I$1:$N$8,2,FALSE)</f>
        <v>#N/A</v>
      </c>
      <c r="M47" s="53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7" t="e">
        <f>VLOOKUP(J48,'Species List'!$H$1:$J$9,2,FALSE)</f>
        <v>#N/A</v>
      </c>
      <c r="L48" s="27" t="e">
        <f>VLOOKUP(K48,'Species List'!$I$1:$N$8,2,FALSE)</f>
        <v>#N/A</v>
      </c>
      <c r="M48" s="53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7" t="e">
        <f>VLOOKUP(J49,'Species List'!$H$1:$J$9,2,FALSE)</f>
        <v>#N/A</v>
      </c>
      <c r="L49" s="27" t="e">
        <f>VLOOKUP(K49,'Species List'!$I$1:$N$8,2,FALSE)</f>
        <v>#N/A</v>
      </c>
      <c r="M49" s="53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7" t="e">
        <f>VLOOKUP(J50,'Species List'!$H$1:$J$9,2,FALSE)</f>
        <v>#N/A</v>
      </c>
      <c r="L50" s="27" t="e">
        <f>VLOOKUP(K50,'Species List'!$I$1:$N$8,2,FALSE)</f>
        <v>#N/A</v>
      </c>
      <c r="M50" s="53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7" t="e">
        <f>VLOOKUP(J51,'Species List'!$H$1:$J$9,2,FALSE)</f>
        <v>#N/A</v>
      </c>
      <c r="L51" s="27" t="e">
        <f>VLOOKUP(K51,'Species List'!$I$1:$N$8,2,FALSE)</f>
        <v>#N/A</v>
      </c>
      <c r="M51" s="53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7" t="e">
        <f>VLOOKUP(J52,'Species List'!$H$1:$J$9,2,FALSE)</f>
        <v>#N/A</v>
      </c>
      <c r="L52" s="27" t="e">
        <f>VLOOKUP(K52,'Species List'!$I$1:$N$8,2,FALSE)</f>
        <v>#N/A</v>
      </c>
      <c r="M52" s="53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7" t="e">
        <f>VLOOKUP(J53,'Species List'!$H$1:$J$9,2,FALSE)</f>
        <v>#N/A</v>
      </c>
      <c r="L53" s="27" t="e">
        <f>VLOOKUP(K53,'Species List'!$I$1:$N$8,2,FALSE)</f>
        <v>#N/A</v>
      </c>
      <c r="M53" s="53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7" t="e">
        <f>VLOOKUP(J54,'Species List'!$H$1:$J$9,2,FALSE)</f>
        <v>#N/A</v>
      </c>
      <c r="L54" s="27" t="e">
        <f>VLOOKUP(K54,'Species List'!$I$1:$N$8,2,FALSE)</f>
        <v>#N/A</v>
      </c>
      <c r="M54" s="53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7" t="e">
        <f>VLOOKUP(J55,'Species List'!$H$1:$J$9,2,FALSE)</f>
        <v>#N/A</v>
      </c>
      <c r="L55" s="27" t="e">
        <f>VLOOKUP(K55,'Species List'!$I$1:$N$8,2,FALSE)</f>
        <v>#N/A</v>
      </c>
      <c r="M55" s="53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7" t="e">
        <f>VLOOKUP(J56,'Species List'!$H$1:$J$9,2,FALSE)</f>
        <v>#N/A</v>
      </c>
      <c r="L56" s="27" t="e">
        <f>VLOOKUP(K56,'Species List'!$I$1:$N$8,2,FALSE)</f>
        <v>#N/A</v>
      </c>
      <c r="M56" s="53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7" t="e">
        <f>VLOOKUP(J57,'Species List'!$H$1:$J$9,2,FALSE)</f>
        <v>#N/A</v>
      </c>
      <c r="L57" s="27" t="e">
        <f>VLOOKUP(K57,'Species List'!$I$1:$N$8,2,FALSE)</f>
        <v>#N/A</v>
      </c>
      <c r="M57" s="53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7" t="e">
        <f>VLOOKUP(J58,'Species List'!$H$1:$J$9,2,FALSE)</f>
        <v>#N/A</v>
      </c>
      <c r="L58" s="27" t="e">
        <f>VLOOKUP(K58,'Species List'!$I$1:$N$8,2,FALSE)</f>
        <v>#N/A</v>
      </c>
      <c r="M58" s="53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7" t="e">
        <f>VLOOKUP(J59,'Species List'!$H$1:$J$9,2,FALSE)</f>
        <v>#N/A</v>
      </c>
      <c r="L59" s="27" t="e">
        <f>VLOOKUP(K59,'Species List'!$I$1:$N$8,2,FALSE)</f>
        <v>#N/A</v>
      </c>
      <c r="M59" s="53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7" t="e">
        <f>VLOOKUP(J60,'Species List'!$H$1:$J$9,2,FALSE)</f>
        <v>#N/A</v>
      </c>
      <c r="L60" s="27" t="e">
        <f>VLOOKUP(K60,'Species List'!$I$1:$N$8,2,FALSE)</f>
        <v>#N/A</v>
      </c>
      <c r="M60" s="53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7" t="e">
        <f>VLOOKUP(J61,'Species List'!$H$1:$J$9,2,FALSE)</f>
        <v>#N/A</v>
      </c>
      <c r="L61" s="27" t="e">
        <f>VLOOKUP(K61,'Species List'!$I$1:$N$8,2,FALSE)</f>
        <v>#N/A</v>
      </c>
      <c r="M61" s="53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7" t="e">
        <f>VLOOKUP(J62,'Species List'!$H$1:$J$9,2,FALSE)</f>
        <v>#N/A</v>
      </c>
      <c r="L62" s="27" t="e">
        <f>VLOOKUP(K62,'Species List'!$I$1:$N$8,2,FALSE)</f>
        <v>#N/A</v>
      </c>
      <c r="M62" s="53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7" t="e">
        <f>VLOOKUP(J63,'Species List'!$H$1:$J$9,2,FALSE)</f>
        <v>#N/A</v>
      </c>
      <c r="L63" s="27" t="e">
        <f>VLOOKUP(K63,'Species List'!$I$1:$N$8,2,FALSE)</f>
        <v>#N/A</v>
      </c>
      <c r="M63" s="53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7" t="e">
        <f>VLOOKUP(J64,'Species List'!$H$1:$J$9,2,FALSE)</f>
        <v>#N/A</v>
      </c>
      <c r="L64" s="27" t="e">
        <f>VLOOKUP(K64,'Species List'!$I$1:$N$8,2,FALSE)</f>
        <v>#N/A</v>
      </c>
      <c r="M64" s="53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7" t="e">
        <f>VLOOKUP(J65,'Species List'!$H$1:$J$9,2,FALSE)</f>
        <v>#N/A</v>
      </c>
      <c r="L65" s="27" t="e">
        <f>VLOOKUP(K65,'Species List'!$I$1:$N$8,2,FALSE)</f>
        <v>#N/A</v>
      </c>
      <c r="M65" s="53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7" t="e">
        <f>VLOOKUP(J66,'Species List'!$H$1:$J$9,2,FALSE)</f>
        <v>#N/A</v>
      </c>
      <c r="L66" s="27" t="e">
        <f>VLOOKUP(K66,'Species List'!$I$1:$N$8,2,FALSE)</f>
        <v>#N/A</v>
      </c>
      <c r="M66" s="53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7" t="e">
        <f>VLOOKUP(J67,'Species List'!$H$1:$J$9,2,FALSE)</f>
        <v>#N/A</v>
      </c>
      <c r="L67" s="27" t="e">
        <f>VLOOKUP(K67,'Species List'!$I$1:$N$8,2,FALSE)</f>
        <v>#N/A</v>
      </c>
      <c r="M67" s="53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7" t="e">
        <f>VLOOKUP(J68,'Species List'!$H$1:$J$9,2,FALSE)</f>
        <v>#N/A</v>
      </c>
      <c r="L68" s="27" t="e">
        <f>VLOOKUP(K68,'Species List'!$I$1:$N$8,2,FALSE)</f>
        <v>#N/A</v>
      </c>
      <c r="M68" s="53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7" t="e">
        <f>VLOOKUP(J69,'Species List'!$H$1:$J$9,2,FALSE)</f>
        <v>#N/A</v>
      </c>
      <c r="L69" s="27" t="e">
        <f>VLOOKUP(K69,'Species List'!$I$1:$N$8,2,FALSE)</f>
        <v>#N/A</v>
      </c>
      <c r="M69" s="53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7" t="e">
        <f>VLOOKUP(J70,'Species List'!$H$1:$J$9,2,FALSE)</f>
        <v>#N/A</v>
      </c>
      <c r="L70" s="27" t="e">
        <f>VLOOKUP(K70,'Species List'!$I$1:$N$8,2,FALSE)</f>
        <v>#N/A</v>
      </c>
      <c r="M70" s="53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7" t="e">
        <f>VLOOKUP(J71,'Species List'!$H$1:$J$9,2,FALSE)</f>
        <v>#N/A</v>
      </c>
      <c r="L71" s="27" t="e">
        <f>VLOOKUP(K71,'Species List'!$I$1:$N$8,2,FALSE)</f>
        <v>#N/A</v>
      </c>
      <c r="M71" s="53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7" t="e">
        <f>VLOOKUP(J72,'Species List'!$H$1:$J$9,2,FALSE)</f>
        <v>#N/A</v>
      </c>
      <c r="L72" s="27" t="e">
        <f>VLOOKUP(K72,'Species List'!$I$1:$N$8,2,FALSE)</f>
        <v>#N/A</v>
      </c>
      <c r="M72" s="53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7" t="e">
        <f>VLOOKUP(J73,'Species List'!$H$1:$J$9,2,FALSE)</f>
        <v>#N/A</v>
      </c>
      <c r="L73" s="27" t="e">
        <f>VLOOKUP(K73,'Species List'!$I$1:$N$8,2,FALSE)</f>
        <v>#N/A</v>
      </c>
      <c r="M73" s="53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7" t="e">
        <f>VLOOKUP(J74,'Species List'!$H$1:$J$9,2,FALSE)</f>
        <v>#N/A</v>
      </c>
      <c r="L74" s="27" t="e">
        <f>VLOOKUP(K74,'Species List'!$I$1:$N$8,2,FALSE)</f>
        <v>#N/A</v>
      </c>
      <c r="M74" s="53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7" t="e">
        <f>VLOOKUP(J75,'Species List'!$H$1:$J$9,2,FALSE)</f>
        <v>#N/A</v>
      </c>
      <c r="L75" s="27" t="e">
        <f>VLOOKUP(K75,'Species List'!$I$1:$N$8,2,FALSE)</f>
        <v>#N/A</v>
      </c>
      <c r="M75" s="53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7" t="e">
        <f>VLOOKUP(J76,'Species List'!$H$1:$J$9,2,FALSE)</f>
        <v>#N/A</v>
      </c>
      <c r="L76" s="27" t="e">
        <f>VLOOKUP(K76,'Species List'!$I$1:$N$8,2,FALSE)</f>
        <v>#N/A</v>
      </c>
      <c r="M76" s="53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7" t="e">
        <f>VLOOKUP(J77,'Species List'!$H$1:$J$9,2,FALSE)</f>
        <v>#N/A</v>
      </c>
      <c r="L77" s="27" t="e">
        <f>VLOOKUP(K77,'Species List'!$I$1:$N$8,2,FALSE)</f>
        <v>#N/A</v>
      </c>
      <c r="M77" s="53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7" t="e">
        <f>VLOOKUP(J78,'Species List'!$H$1:$J$9,2,FALSE)</f>
        <v>#N/A</v>
      </c>
      <c r="L78" s="27" t="e">
        <f>VLOOKUP(K78,'Species List'!$I$1:$N$8,2,FALSE)</f>
        <v>#N/A</v>
      </c>
      <c r="M78" s="53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7" t="e">
        <f>VLOOKUP(J79,'Species List'!$H$1:$J$9,2,FALSE)</f>
        <v>#N/A</v>
      </c>
      <c r="L79" s="27" t="e">
        <f>VLOOKUP(K79,'Species List'!$I$1:$N$8,2,FALSE)</f>
        <v>#N/A</v>
      </c>
      <c r="M79" s="53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7" t="e">
        <f>VLOOKUP(J80,'Species List'!$H$1:$J$9,2,FALSE)</f>
        <v>#N/A</v>
      </c>
      <c r="L80" s="27" t="e">
        <f>VLOOKUP(K80,'Species List'!$I$1:$N$8,2,FALSE)</f>
        <v>#N/A</v>
      </c>
      <c r="M80" s="53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7" t="e">
        <f>VLOOKUP(J81,'Species List'!$H$1:$J$9,2,FALSE)</f>
        <v>#N/A</v>
      </c>
      <c r="L81" s="27" t="e">
        <f>VLOOKUP(K81,'Species List'!$I$1:$N$8,2,FALSE)</f>
        <v>#N/A</v>
      </c>
      <c r="M81" s="53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7" t="e">
        <f>VLOOKUP(J82,'Species List'!$H$1:$J$9,2,FALSE)</f>
        <v>#N/A</v>
      </c>
      <c r="L82" s="27" t="e">
        <f>VLOOKUP(K82,'Species List'!$I$1:$N$8,2,FALSE)</f>
        <v>#N/A</v>
      </c>
      <c r="M82" s="53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7" t="e">
        <f>VLOOKUP(J83,'Species List'!$H$1:$J$9,2,FALSE)</f>
        <v>#N/A</v>
      </c>
      <c r="L83" s="27" t="e">
        <f>VLOOKUP(K83,'Species List'!$I$1:$N$8,2,FALSE)</f>
        <v>#N/A</v>
      </c>
      <c r="M83" s="53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7" t="e">
        <f>VLOOKUP(J84,'Species List'!$H$1:$J$9,2,FALSE)</f>
        <v>#N/A</v>
      </c>
      <c r="L84" s="27" t="e">
        <f>VLOOKUP(K84,'Species List'!$I$1:$N$8,2,FALSE)</f>
        <v>#N/A</v>
      </c>
      <c r="M84" s="53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7" t="e">
        <f>VLOOKUP(J85,'Species List'!$H$1:$J$9,2,FALSE)</f>
        <v>#N/A</v>
      </c>
      <c r="L85" s="27" t="e">
        <f>VLOOKUP(K85,'Species List'!$I$1:$N$8,2,FALSE)</f>
        <v>#N/A</v>
      </c>
      <c r="M85" s="53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7" t="e">
        <f>VLOOKUP(J86,'Species List'!$H$1:$J$9,2,FALSE)</f>
        <v>#N/A</v>
      </c>
      <c r="L86" s="27" t="e">
        <f>VLOOKUP(K86,'Species List'!$I$1:$N$8,2,FALSE)</f>
        <v>#N/A</v>
      </c>
      <c r="M86" s="53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7" t="e">
        <f>VLOOKUP(J87,'Species List'!$H$1:$J$9,2,FALSE)</f>
        <v>#N/A</v>
      </c>
      <c r="L87" s="27" t="e">
        <f>VLOOKUP(K87,'Species List'!$I$1:$N$8,2,FALSE)</f>
        <v>#N/A</v>
      </c>
      <c r="M87" s="53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7" t="e">
        <f>VLOOKUP(J88,'Species List'!$H$1:$J$9,2,FALSE)</f>
        <v>#N/A</v>
      </c>
      <c r="L88" s="27" t="e">
        <f>VLOOKUP(K88,'Species List'!$I$1:$N$8,2,FALSE)</f>
        <v>#N/A</v>
      </c>
      <c r="M88" s="53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7" t="e">
        <f>VLOOKUP(J89,'Species List'!$H$1:$J$9,2,FALSE)</f>
        <v>#N/A</v>
      </c>
      <c r="L89" s="27" t="e">
        <f>VLOOKUP(K89,'Species List'!$I$1:$N$8,2,FALSE)</f>
        <v>#N/A</v>
      </c>
      <c r="M89" s="53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7" t="e">
        <f>VLOOKUP(J90,'Species List'!$H$1:$J$9,2,FALSE)</f>
        <v>#N/A</v>
      </c>
      <c r="L90" s="27" t="e">
        <f>VLOOKUP(K90,'Species List'!$I$1:$N$8,2,FALSE)</f>
        <v>#N/A</v>
      </c>
      <c r="M90" s="53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7" t="e">
        <f>VLOOKUP(J91,'Species List'!$H$1:$J$9,2,FALSE)</f>
        <v>#N/A</v>
      </c>
      <c r="L91" s="27" t="e">
        <f>VLOOKUP(K91,'Species List'!$I$1:$N$8,2,FALSE)</f>
        <v>#N/A</v>
      </c>
      <c r="M91" s="53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7" t="e">
        <f>VLOOKUP(J92,'Species List'!$H$1:$J$9,2,FALSE)</f>
        <v>#N/A</v>
      </c>
      <c r="L92" s="27" t="e">
        <f>VLOOKUP(K92,'Species List'!$I$1:$N$8,2,FALSE)</f>
        <v>#N/A</v>
      </c>
      <c r="M92" s="53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7" t="e">
        <f>VLOOKUP(J93,'Species List'!$H$1:$J$9,2,FALSE)</f>
        <v>#N/A</v>
      </c>
      <c r="L93" s="27" t="e">
        <f>VLOOKUP(K93,'Species List'!$I$1:$N$8,2,FALSE)</f>
        <v>#N/A</v>
      </c>
      <c r="M93" s="53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7" t="e">
        <f>VLOOKUP(J94,'Species List'!$H$1:$J$9,2,FALSE)</f>
        <v>#N/A</v>
      </c>
      <c r="L94" s="27" t="e">
        <f>VLOOKUP(K94,'Species List'!$I$1:$N$8,2,FALSE)</f>
        <v>#N/A</v>
      </c>
      <c r="M94" s="53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7" t="e">
        <f>VLOOKUP(J95,'Species List'!$H$1:$J$9,2,FALSE)</f>
        <v>#N/A</v>
      </c>
      <c r="L95" s="27" t="e">
        <f>VLOOKUP(K95,'Species List'!$I$1:$N$8,2,FALSE)</f>
        <v>#N/A</v>
      </c>
      <c r="M95" s="53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7" t="e">
        <f>VLOOKUP(J96,'Species List'!$H$1:$J$9,2,FALSE)</f>
        <v>#N/A</v>
      </c>
      <c r="L96" s="27" t="e">
        <f>VLOOKUP(K96,'Species List'!$I$1:$N$8,2,FALSE)</f>
        <v>#N/A</v>
      </c>
      <c r="M96" s="53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7" t="e">
        <f>VLOOKUP(J97,'Species List'!$H$1:$J$9,2,FALSE)</f>
        <v>#N/A</v>
      </c>
      <c r="L97" s="27" t="e">
        <f>VLOOKUP(K97,'Species List'!$I$1:$N$8,2,FALSE)</f>
        <v>#N/A</v>
      </c>
      <c r="M97" s="53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7" t="e">
        <f>VLOOKUP(J98,'Species List'!$H$1:$J$9,2,FALSE)</f>
        <v>#N/A</v>
      </c>
      <c r="L98" s="27" t="e">
        <f>VLOOKUP(K98,'Species List'!$I$1:$N$8,2,FALSE)</f>
        <v>#N/A</v>
      </c>
      <c r="M98" s="53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7" t="e">
        <f>VLOOKUP(J99,'Species List'!$H$1:$J$9,2,FALSE)</f>
        <v>#N/A</v>
      </c>
      <c r="L99" s="27" t="e">
        <f>VLOOKUP(K99,'Species List'!$I$1:$N$8,2,FALSE)</f>
        <v>#N/A</v>
      </c>
      <c r="M99" s="53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7" t="e">
        <f>VLOOKUP(J100,'Species List'!$H$1:$J$9,2,FALSE)</f>
        <v>#N/A</v>
      </c>
      <c r="L100" s="27" t="e">
        <f>VLOOKUP(K100,'Species List'!$I$1:$N$8,2,FALSE)</f>
        <v>#N/A</v>
      </c>
      <c r="M100" s="53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7" t="e">
        <f>VLOOKUP(J101,'Species List'!$H$1:$J$9,2,FALSE)</f>
        <v>#N/A</v>
      </c>
      <c r="L101" s="27" t="e">
        <f>VLOOKUP(K101,'Species List'!$I$1:$N$8,2,FALSE)</f>
        <v>#N/A</v>
      </c>
      <c r="M101" s="53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7" t="e">
        <f>VLOOKUP(J102,'Species List'!$H$1:$J$9,2,FALSE)</f>
        <v>#N/A</v>
      </c>
      <c r="L102" s="27" t="e">
        <f>VLOOKUP(K102,'Species List'!$I$1:$N$8,2,FALSE)</f>
        <v>#N/A</v>
      </c>
      <c r="M102" s="53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7" t="e">
        <f>VLOOKUP(J103,'Species List'!$H$1:$J$9,2,FALSE)</f>
        <v>#N/A</v>
      </c>
      <c r="L103" s="27" t="e">
        <f>VLOOKUP(K103,'Species List'!$I$1:$N$8,2,FALSE)</f>
        <v>#N/A</v>
      </c>
      <c r="M103" s="53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7" t="e">
        <f>VLOOKUP(J104,'Species List'!$H$1:$J$9,2,FALSE)</f>
        <v>#N/A</v>
      </c>
      <c r="L104" s="27" t="e">
        <f>VLOOKUP(K104,'Species List'!$I$1:$N$8,2,FALSE)</f>
        <v>#N/A</v>
      </c>
      <c r="M104" s="53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7" t="e">
        <f>VLOOKUP(J105,'Species List'!$H$1:$J$9,2,FALSE)</f>
        <v>#N/A</v>
      </c>
      <c r="L105" s="27" t="e">
        <f>VLOOKUP(K105,'Species List'!$I$1:$N$8,2,FALSE)</f>
        <v>#N/A</v>
      </c>
      <c r="M105" s="53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7" t="e">
        <f>VLOOKUP(J106,'Species List'!$H$1:$J$9,2,FALSE)</f>
        <v>#N/A</v>
      </c>
      <c r="L106" s="27" t="e">
        <f>VLOOKUP(K106,'Species List'!$I$1:$N$8,2,FALSE)</f>
        <v>#N/A</v>
      </c>
      <c r="M106" s="53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7" t="e">
        <f>VLOOKUP(J107,'Species List'!$H$1:$J$9,2,FALSE)</f>
        <v>#N/A</v>
      </c>
      <c r="L107" s="27" t="e">
        <f>VLOOKUP(K107,'Species List'!$I$1:$N$8,2,FALSE)</f>
        <v>#N/A</v>
      </c>
      <c r="M107" s="53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7" t="e">
        <f>VLOOKUP(J108,'Species List'!$H$1:$J$9,2,FALSE)</f>
        <v>#N/A</v>
      </c>
      <c r="L108" s="27" t="e">
        <f>VLOOKUP(K108,'Species List'!$I$1:$N$8,2,FALSE)</f>
        <v>#N/A</v>
      </c>
      <c r="M108" s="53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7" t="e">
        <f>VLOOKUP(J109,'Species List'!$H$1:$J$9,2,FALSE)</f>
        <v>#N/A</v>
      </c>
      <c r="L109" s="27" t="e">
        <f>VLOOKUP(K109,'Species List'!$I$1:$N$8,2,FALSE)</f>
        <v>#N/A</v>
      </c>
      <c r="M109" s="53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7" t="e">
        <f>VLOOKUP(J110,'Species List'!$H$1:$J$9,2,FALSE)</f>
        <v>#N/A</v>
      </c>
      <c r="L110" s="27" t="e">
        <f>VLOOKUP(K110,'Species List'!$I$1:$N$8,2,FALSE)</f>
        <v>#N/A</v>
      </c>
      <c r="M110" s="53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7" t="e">
        <f>VLOOKUP(J111,'Species List'!$H$1:$J$9,2,FALSE)</f>
        <v>#N/A</v>
      </c>
      <c r="L111" s="27" t="e">
        <f>VLOOKUP(K111,'Species List'!$I$1:$N$8,2,FALSE)</f>
        <v>#N/A</v>
      </c>
      <c r="M111" s="53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7" t="e">
        <f>VLOOKUP(J112,'Species List'!$H$1:$J$9,2,FALSE)</f>
        <v>#N/A</v>
      </c>
      <c r="L112" s="27" t="e">
        <f>VLOOKUP(K112,'Species List'!$I$1:$N$8,2,FALSE)</f>
        <v>#N/A</v>
      </c>
      <c r="M112" s="53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7" t="e">
        <f>VLOOKUP(J113,'Species List'!$H$1:$J$9,2,FALSE)</f>
        <v>#N/A</v>
      </c>
      <c r="L113" s="27" t="e">
        <f>VLOOKUP(K113,'Species List'!$I$1:$N$8,2,FALSE)</f>
        <v>#N/A</v>
      </c>
      <c r="M113" s="53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7" t="e">
        <f>VLOOKUP(J114,'Species List'!$H$1:$J$9,2,FALSE)</f>
        <v>#N/A</v>
      </c>
      <c r="L114" s="27" t="e">
        <f>VLOOKUP(K114,'Species List'!$I$1:$N$8,2,FALSE)</f>
        <v>#N/A</v>
      </c>
      <c r="M114" s="53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7" t="e">
        <f>VLOOKUP(J115,'Species List'!$H$1:$J$9,2,FALSE)</f>
        <v>#N/A</v>
      </c>
      <c r="L115" s="27" t="e">
        <f>VLOOKUP(K115,'Species List'!$I$1:$N$8,2,FALSE)</f>
        <v>#N/A</v>
      </c>
      <c r="M115" s="53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7" t="e">
        <f>VLOOKUP(J116,'Species List'!$H$1:$J$9,2,FALSE)</f>
        <v>#N/A</v>
      </c>
      <c r="L116" s="27" t="e">
        <f>VLOOKUP(K116,'Species List'!$I$1:$N$8,2,FALSE)</f>
        <v>#N/A</v>
      </c>
      <c r="M116" s="53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7" t="e">
        <f>VLOOKUP(J117,'Species List'!$H$1:$J$9,2,FALSE)</f>
        <v>#N/A</v>
      </c>
      <c r="L117" s="27" t="e">
        <f>VLOOKUP(K117,'Species List'!$I$1:$N$8,2,FALSE)</f>
        <v>#N/A</v>
      </c>
      <c r="M117" s="53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7" t="e">
        <f>VLOOKUP(J118,'Species List'!$H$1:$J$9,2,FALSE)</f>
        <v>#N/A</v>
      </c>
      <c r="L118" s="27" t="e">
        <f>VLOOKUP(K118,'Species List'!$I$1:$N$8,2,FALSE)</f>
        <v>#N/A</v>
      </c>
      <c r="M118" s="53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7" t="e">
        <f>VLOOKUP(J119,'Species List'!$H$1:$J$9,2,FALSE)</f>
        <v>#N/A</v>
      </c>
      <c r="L119" s="27" t="e">
        <f>VLOOKUP(K119,'Species List'!$I$1:$N$8,2,FALSE)</f>
        <v>#N/A</v>
      </c>
      <c r="M119" s="53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7" t="e">
        <f>VLOOKUP(J120,'Species List'!$H$1:$J$9,2,FALSE)</f>
        <v>#N/A</v>
      </c>
      <c r="L120" s="27" t="e">
        <f>VLOOKUP(K120,'Species List'!$I$1:$N$8,2,FALSE)</f>
        <v>#N/A</v>
      </c>
      <c r="M120" s="53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7" t="e">
        <f>VLOOKUP(J121,'Species List'!$H$1:$J$9,2,FALSE)</f>
        <v>#N/A</v>
      </c>
      <c r="L121" s="27" t="e">
        <f>VLOOKUP(K121,'Species List'!$I$1:$N$8,2,FALSE)</f>
        <v>#N/A</v>
      </c>
      <c r="M121" s="53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7" t="e">
        <f>VLOOKUP(J122,'Species List'!$H$1:$J$9,2,FALSE)</f>
        <v>#N/A</v>
      </c>
      <c r="L122" s="27" t="e">
        <f>VLOOKUP(K122,'Species List'!$I$1:$N$8,2,FALSE)</f>
        <v>#N/A</v>
      </c>
      <c r="M122" s="53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7" t="e">
        <f>VLOOKUP(J123,'Species List'!$H$1:$J$9,2,FALSE)</f>
        <v>#N/A</v>
      </c>
      <c r="L123" s="27" t="e">
        <f>VLOOKUP(K123,'Species List'!$I$1:$N$8,2,FALSE)</f>
        <v>#N/A</v>
      </c>
      <c r="M123" s="53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7" t="e">
        <f>VLOOKUP(J124,'Species List'!$H$1:$J$9,2,FALSE)</f>
        <v>#N/A</v>
      </c>
      <c r="L124" s="27" t="e">
        <f>VLOOKUP(K124,'Species List'!$I$1:$N$8,2,FALSE)</f>
        <v>#N/A</v>
      </c>
      <c r="M124" s="53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7" t="e">
        <f>VLOOKUP(J125,'Species List'!$H$1:$J$9,2,FALSE)</f>
        <v>#N/A</v>
      </c>
      <c r="L125" s="27" t="e">
        <f>VLOOKUP(K125,'Species List'!$I$1:$N$8,2,FALSE)</f>
        <v>#N/A</v>
      </c>
      <c r="M125" s="53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7" t="e">
        <f>VLOOKUP(J126,'Species List'!$H$1:$J$9,2,FALSE)</f>
        <v>#N/A</v>
      </c>
      <c r="L126" s="27" t="e">
        <f>VLOOKUP(K126,'Species List'!$I$1:$N$8,2,FALSE)</f>
        <v>#N/A</v>
      </c>
      <c r="M126" s="53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7" t="e">
        <f>VLOOKUP(J127,'Species List'!$H$1:$J$9,2,FALSE)</f>
        <v>#N/A</v>
      </c>
      <c r="L127" s="27" t="e">
        <f>VLOOKUP(K127,'Species List'!$I$1:$N$8,2,FALSE)</f>
        <v>#N/A</v>
      </c>
      <c r="M127" s="53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7" t="e">
        <f>VLOOKUP(J128,'Species List'!$H$1:$J$9,2,FALSE)</f>
        <v>#N/A</v>
      </c>
      <c r="L128" s="27" t="e">
        <f>VLOOKUP(K128,'Species List'!$I$1:$N$8,2,FALSE)</f>
        <v>#N/A</v>
      </c>
      <c r="M128" s="53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7" t="e">
        <f>VLOOKUP(J129,'Species List'!$H$1:$J$9,2,FALSE)</f>
        <v>#N/A</v>
      </c>
      <c r="L129" s="27" t="e">
        <f>VLOOKUP(K129,'Species List'!$I$1:$N$8,2,FALSE)</f>
        <v>#N/A</v>
      </c>
      <c r="M129" s="53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7" t="e">
        <f>VLOOKUP(J130,'Species List'!$H$1:$J$9,2,FALSE)</f>
        <v>#N/A</v>
      </c>
      <c r="L130" s="27" t="e">
        <f>VLOOKUP(K130,'Species List'!$I$1:$N$8,2,FALSE)</f>
        <v>#N/A</v>
      </c>
      <c r="M130" s="53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7" t="e">
        <f>VLOOKUP(J131,'Species List'!$H$1:$J$9,2,FALSE)</f>
        <v>#N/A</v>
      </c>
      <c r="L131" s="27" t="e">
        <f>VLOOKUP(K131,'Species List'!$I$1:$N$8,2,FALSE)</f>
        <v>#N/A</v>
      </c>
      <c r="M131" s="53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7" t="e">
        <f>VLOOKUP(J132,'Species List'!$H$1:$J$9,2,FALSE)</f>
        <v>#N/A</v>
      </c>
      <c r="L132" s="27" t="e">
        <f>VLOOKUP(K132,'Species List'!$I$1:$N$8,2,FALSE)</f>
        <v>#N/A</v>
      </c>
      <c r="M132" s="53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7" t="e">
        <f>VLOOKUP(J133,'Species List'!$H$1:$J$9,2,FALSE)</f>
        <v>#N/A</v>
      </c>
      <c r="L133" s="27" t="e">
        <f>VLOOKUP(K133,'Species List'!$I$1:$N$8,2,FALSE)</f>
        <v>#N/A</v>
      </c>
      <c r="M133" s="53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7" t="e">
        <f>VLOOKUP(J134,'Species List'!$H$1:$J$9,2,FALSE)</f>
        <v>#N/A</v>
      </c>
      <c r="L134" s="27" t="e">
        <f>VLOOKUP(K134,'Species List'!$I$1:$N$8,2,FALSE)</f>
        <v>#N/A</v>
      </c>
      <c r="M134" s="53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7" t="e">
        <f>VLOOKUP(J135,'Species List'!$H$1:$J$9,2,FALSE)</f>
        <v>#N/A</v>
      </c>
      <c r="L135" s="27" t="e">
        <f>VLOOKUP(K135,'Species List'!$I$1:$N$8,2,FALSE)</f>
        <v>#N/A</v>
      </c>
      <c r="M135" s="53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7" t="e">
        <f>VLOOKUP(J136,'Species List'!$H$1:$J$9,2,FALSE)</f>
        <v>#N/A</v>
      </c>
      <c r="L136" s="27" t="e">
        <f>VLOOKUP(K136,'Species List'!$I$1:$N$8,2,FALSE)</f>
        <v>#N/A</v>
      </c>
      <c r="M136" s="53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7" t="e">
        <f>VLOOKUP(J137,'Species List'!$H$1:$J$9,2,FALSE)</f>
        <v>#N/A</v>
      </c>
      <c r="L137" s="27" t="e">
        <f>VLOOKUP(K137,'Species List'!$I$1:$N$8,2,FALSE)</f>
        <v>#N/A</v>
      </c>
      <c r="M137" s="53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7" t="e">
        <f>VLOOKUP(J138,'Species List'!$H$1:$J$9,2,FALSE)</f>
        <v>#N/A</v>
      </c>
      <c r="L138" s="27" t="e">
        <f>VLOOKUP(K138,'Species List'!$I$1:$N$8,2,FALSE)</f>
        <v>#N/A</v>
      </c>
      <c r="M138" s="53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7" t="e">
        <f>VLOOKUP(J139,'Species List'!$H$1:$J$9,2,FALSE)</f>
        <v>#N/A</v>
      </c>
      <c r="L139" s="27" t="e">
        <f>VLOOKUP(K139,'Species List'!$I$1:$N$8,2,FALSE)</f>
        <v>#N/A</v>
      </c>
      <c r="M139" s="53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7" t="e">
        <f>VLOOKUP(J140,'Species List'!$H$1:$J$9,2,FALSE)</f>
        <v>#N/A</v>
      </c>
      <c r="L140" s="27" t="e">
        <f>VLOOKUP(K140,'Species List'!$I$1:$N$8,2,FALSE)</f>
        <v>#N/A</v>
      </c>
      <c r="M140" s="53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7" t="e">
        <f>VLOOKUP(J141,'Species List'!$H$1:$J$9,2,FALSE)</f>
        <v>#N/A</v>
      </c>
      <c r="L141" s="27" t="e">
        <f>VLOOKUP(K141,'Species List'!$I$1:$N$8,2,FALSE)</f>
        <v>#N/A</v>
      </c>
      <c r="M141" s="53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7" t="e">
        <f>VLOOKUP(J142,'Species List'!$H$1:$J$9,2,FALSE)</f>
        <v>#N/A</v>
      </c>
      <c r="L142" s="27" t="e">
        <f>VLOOKUP(K142,'Species List'!$I$1:$N$8,2,FALSE)</f>
        <v>#N/A</v>
      </c>
      <c r="M142" s="53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7" t="e">
        <f>VLOOKUP(J143,'Species List'!$H$1:$J$9,2,FALSE)</f>
        <v>#N/A</v>
      </c>
      <c r="L143" s="27" t="e">
        <f>VLOOKUP(K143,'Species List'!$I$1:$N$8,2,FALSE)</f>
        <v>#N/A</v>
      </c>
      <c r="M143" s="53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7" t="e">
        <f>VLOOKUP(J144,'Species List'!$H$1:$J$9,2,FALSE)</f>
        <v>#N/A</v>
      </c>
      <c r="L144" s="27" t="e">
        <f>VLOOKUP(K144,'Species List'!$I$1:$N$8,2,FALSE)</f>
        <v>#N/A</v>
      </c>
      <c r="M144" s="53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7" t="e">
        <f>VLOOKUP(J145,'Species List'!$H$1:$J$9,2,FALSE)</f>
        <v>#N/A</v>
      </c>
      <c r="L145" s="27" t="e">
        <f>VLOOKUP(K145,'Species List'!$I$1:$N$8,2,FALSE)</f>
        <v>#N/A</v>
      </c>
      <c r="M145" s="53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7" t="e">
        <f>VLOOKUP(J146,'Species List'!$H$1:$J$9,2,FALSE)</f>
        <v>#N/A</v>
      </c>
      <c r="L146" s="27" t="e">
        <f>VLOOKUP(K146,'Species List'!$I$1:$N$8,2,FALSE)</f>
        <v>#N/A</v>
      </c>
      <c r="M146" s="53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7" t="e">
        <f>VLOOKUP(J147,'Species List'!$H$1:$J$9,2,FALSE)</f>
        <v>#N/A</v>
      </c>
      <c r="L147" s="27" t="e">
        <f>VLOOKUP(K147,'Species List'!$I$1:$N$8,2,FALSE)</f>
        <v>#N/A</v>
      </c>
      <c r="M147" s="53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7" t="e">
        <f>VLOOKUP(J148,'Species List'!$H$1:$J$9,2,FALSE)</f>
        <v>#N/A</v>
      </c>
      <c r="L148" s="27" t="e">
        <f>VLOOKUP(K148,'Species List'!$I$1:$N$8,2,FALSE)</f>
        <v>#N/A</v>
      </c>
      <c r="M148" s="53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7" t="e">
        <f>VLOOKUP(J149,'Species List'!$H$1:$J$9,2,FALSE)</f>
        <v>#N/A</v>
      </c>
      <c r="L149" s="27" t="e">
        <f>VLOOKUP(K149,'Species List'!$I$1:$N$8,2,FALSE)</f>
        <v>#N/A</v>
      </c>
      <c r="M149" s="53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1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0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3" t="s">
        <v>5385</v>
      </c>
      <c r="J151" s="84"/>
      <c r="K151" s="85"/>
      <c r="L151" s="47">
        <f>SUMIF(L10:L150,"&gt;=0")</f>
        <v>60.5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6" t="s">
        <v>4838</v>
      </c>
      <c r="B1" s="86"/>
      <c r="C1" s="86"/>
      <c r="D1" s="86"/>
      <c r="E1" s="86"/>
      <c r="F1" s="86"/>
    </row>
    <row r="2" spans="1:6" ht="24" customHeight="1" x14ac:dyDescent="0.5">
      <c r="A2" s="60"/>
      <c r="B2" s="61" t="s">
        <v>5428</v>
      </c>
      <c r="C2" s="61" t="s">
        <v>5424</v>
      </c>
      <c r="D2" s="61" t="s">
        <v>5425</v>
      </c>
      <c r="E2" s="61" t="s">
        <v>5426</v>
      </c>
      <c r="F2" s="61" t="s">
        <v>5427</v>
      </c>
    </row>
    <row r="3" spans="1:6" ht="24" customHeight="1" x14ac:dyDescent="0.35">
      <c r="A3" s="57" t="s">
        <v>4839</v>
      </c>
      <c r="B3" s="62"/>
      <c r="C3" s="62"/>
      <c r="D3" s="62"/>
      <c r="E3" s="62"/>
      <c r="F3" s="63"/>
    </row>
    <row r="4" spans="1:6" ht="18" customHeight="1" x14ac:dyDescent="0.35">
      <c r="A4" s="58" t="s">
        <v>5419</v>
      </c>
      <c r="B4" s="55">
        <f>COUNTIF(Woody!$F$10:$F$149,"Native")</f>
        <v>10</v>
      </c>
      <c r="C4" s="55">
        <f>COUNTIF(Forbs!$F$10:$F$148,"Native")</f>
        <v>40</v>
      </c>
      <c r="D4" s="55">
        <f>COUNTIF(Grasses!$F$10:$F$149,"Native")</f>
        <v>7</v>
      </c>
      <c r="E4" s="55">
        <f>AVERAGE(B4:D4)</f>
        <v>19</v>
      </c>
      <c r="F4" s="55">
        <f>SUM(B4:D4)</f>
        <v>57</v>
      </c>
    </row>
    <row r="5" spans="1:6" ht="18" customHeight="1" x14ac:dyDescent="0.35">
      <c r="A5" s="58" t="s">
        <v>4843</v>
      </c>
      <c r="B5" s="55">
        <f>COUNTIF(Woody!$F10:$F199,"Introduced")</f>
        <v>3</v>
      </c>
      <c r="C5" s="55">
        <f>COUNTIF(Forbs!$F10:$F199,"Introduced")</f>
        <v>3</v>
      </c>
      <c r="D5" s="55">
        <f>COUNTIF(Grasses!$F10:$F199,"Introduced")</f>
        <v>2</v>
      </c>
      <c r="E5" s="55">
        <f t="shared" ref="E5:E6" si="0">AVERAGE(B5:D5)</f>
        <v>2.6666666666666665</v>
      </c>
      <c r="F5" s="55">
        <f>SUM(B5:D5)</f>
        <v>8</v>
      </c>
    </row>
    <row r="6" spans="1:6" ht="21" customHeight="1" x14ac:dyDescent="0.5">
      <c r="A6" s="58" t="s">
        <v>5420</v>
      </c>
      <c r="B6" s="55">
        <f>SUM(B4:B5)</f>
        <v>13</v>
      </c>
      <c r="C6" s="55">
        <f>SUM(C4:C5)</f>
        <v>43</v>
      </c>
      <c r="D6" s="55">
        <f>SUM(D4:D5)</f>
        <v>9</v>
      </c>
      <c r="E6" s="55">
        <f t="shared" si="0"/>
        <v>21.666666666666668</v>
      </c>
      <c r="F6" s="55">
        <f>SUM(B6:D6)</f>
        <v>65</v>
      </c>
    </row>
    <row r="7" spans="1:6" ht="18" customHeight="1" x14ac:dyDescent="0.35">
      <c r="A7" s="58" t="s">
        <v>4844</v>
      </c>
      <c r="B7" s="55">
        <f>AVERAGEIF(Woody!D10:D150,"&gt;0")</f>
        <v>3.8</v>
      </c>
      <c r="C7" s="55">
        <f>AVERAGEIF(Forbs!D10:D150,"&gt;0")</f>
        <v>4.7</v>
      </c>
      <c r="D7" s="55">
        <f>AVERAGEIF(Grasses!D10:D150,"&gt;0")</f>
        <v>4.1428571428571432</v>
      </c>
      <c r="E7" s="55">
        <f>AVERAGE(B7:D7)</f>
        <v>4.2142857142857144</v>
      </c>
      <c r="F7" s="55">
        <f>(SUMIF(Woody!D10:D150,"&gt;0")+SUMIF(Forbs!D10:D150,"&gt;0")+SUMIF(Grasses!D10:D150,"&gt;0"))/(COUNTIF(Woody!D10:D150,"&gt;0")+COUNTIF(Forbs!D10:D150,"&gt;0")+COUNTIF(Grasses!D10:D150,"&gt;0"))</f>
        <v>4.4736842105263159</v>
      </c>
    </row>
    <row r="8" spans="1:6" ht="21" customHeight="1" x14ac:dyDescent="0.5">
      <c r="A8" s="58" t="s">
        <v>5421</v>
      </c>
      <c r="B8" s="55">
        <f>AVERAGEIF(Woody!D10:D150,"&gt;=0")</f>
        <v>2.7142857142857144</v>
      </c>
      <c r="C8" s="55">
        <f>AVERAGEIF(Forbs!D10:D150,"&gt;=0")</f>
        <v>4.3720930232558137</v>
      </c>
      <c r="D8" s="55">
        <f>AVERAGEIF(Grasses!D10:D150,"&gt;=0")</f>
        <v>3.2222222222222223</v>
      </c>
      <c r="E8" s="55">
        <f>AVERAGE(B8:D8)</f>
        <v>3.4362003199212503</v>
      </c>
      <c r="F8" s="55">
        <f>(SUMIF(Woody!D10:D150,"&gt;=0")+SUMIF(Forbs!D10:D150,"&gt;=0")+SUMIF(Grasses!D10:D150,"&gt;=0"))/(COUNTIF(Woody!D10:D150,"&gt;=0")+COUNTIF(Forbs!D10:D150,"&gt;=0")+COUNTIF(Grasses!D10:D150,"&gt;=0"))</f>
        <v>3.8636363636363638</v>
      </c>
    </row>
    <row r="9" spans="1:6" ht="18" customHeight="1" x14ac:dyDescent="0.35">
      <c r="A9" s="58" t="s">
        <v>4837</v>
      </c>
      <c r="B9" s="55">
        <f>SQRT(B4)*B7</f>
        <v>12.016655108639842</v>
      </c>
      <c r="C9" s="55">
        <f>SQRT(C4)*C7</f>
        <v>29.72541000558277</v>
      </c>
      <c r="D9" s="55">
        <f>SQRT(D4)*D7</f>
        <v>10.960969717267592</v>
      </c>
      <c r="E9" s="55">
        <f>SQRT(E4)*E7</f>
        <v>18.369645547778553</v>
      </c>
      <c r="F9" s="55">
        <f>SQRT(F4)*F7</f>
        <v>33.775575105158616</v>
      </c>
    </row>
    <row r="10" spans="1:6" ht="21" customHeight="1" x14ac:dyDescent="0.5">
      <c r="A10" s="58" t="s">
        <v>5422</v>
      </c>
      <c r="B10" s="55">
        <f>SQRT(B6)*B8</f>
        <v>9.7864963191165426</v>
      </c>
      <c r="C10" s="55">
        <f>SQRT(C6)*C8</f>
        <v>28.669731222529673</v>
      </c>
      <c r="D10" s="55">
        <f>SQRT(D6)*D8</f>
        <v>9.6666666666666679</v>
      </c>
      <c r="E10" s="55">
        <f>SQRT(E6)*E8</f>
        <v>15.994642035285324</v>
      </c>
      <c r="F10" s="55">
        <f>SQRT(F6)*F8</f>
        <v>31.149632209335305</v>
      </c>
    </row>
    <row r="11" spans="1:6" ht="18" customHeight="1" x14ac:dyDescent="0.35">
      <c r="A11" s="58" t="s">
        <v>4845</v>
      </c>
      <c r="B11" s="55">
        <f>SUMIF(Woody!$M$10:$M$150,"&gt;=0")</f>
        <v>103.5</v>
      </c>
      <c r="C11" s="55">
        <f>SUMIF(Forbs!$M$10:$M$151,"&gt;=0")</f>
        <v>150.5</v>
      </c>
      <c r="D11" s="55">
        <f>SUMIF(Grasses!$M$10:$M$150,"&gt;=0")</f>
        <v>60.5</v>
      </c>
      <c r="E11" s="55">
        <f>AVERAGE(B11:D11)</f>
        <v>104.83333333333333</v>
      </c>
      <c r="F11" s="55">
        <f>SUM(B11:D11)</f>
        <v>314.5</v>
      </c>
    </row>
    <row r="12" spans="1:6" ht="18" customHeight="1" x14ac:dyDescent="0.35">
      <c r="A12" s="58" t="s">
        <v>5386</v>
      </c>
      <c r="B12" s="55">
        <f>SUMIF(Woody!$F$10:$F$150,"Introduced",Woody!$L$10:$L$150)</f>
        <v>18.5</v>
      </c>
      <c r="C12" s="55">
        <f>SUMIF(Forbs!$F$10:$F$151,"Introduced",Forbs!$L$10:$L$151)</f>
        <v>18.5</v>
      </c>
      <c r="D12" s="55">
        <f>SUMIF(Grasses!$F$10:$F$150,"Introduced",Grasses!$L$10:$L$150)</f>
        <v>18</v>
      </c>
      <c r="E12" s="55">
        <f>AVERAGE(B12:D12)</f>
        <v>18.333333333333332</v>
      </c>
      <c r="F12" s="55">
        <f>SUM(B12:D12)</f>
        <v>55</v>
      </c>
    </row>
    <row r="13" spans="1:6" ht="18.75" customHeight="1" x14ac:dyDescent="0.35">
      <c r="A13" s="59" t="s">
        <v>4846</v>
      </c>
      <c r="B13" s="56">
        <f>B12/B11</f>
        <v>0.17874396135265699</v>
      </c>
      <c r="C13" s="56">
        <f>C12/C11</f>
        <v>0.12292358803986711</v>
      </c>
      <c r="D13" s="56">
        <f>D12/D11</f>
        <v>0.2975206611570248</v>
      </c>
      <c r="E13" s="56">
        <f>E12/E11</f>
        <v>0.17488076311605724</v>
      </c>
      <c r="F13" s="56">
        <f>F12/F11</f>
        <v>0.17488076311605724</v>
      </c>
    </row>
    <row r="14" spans="1:6" ht="18.75" customHeight="1" x14ac:dyDescent="0.35">
      <c r="A14" s="57"/>
      <c r="B14" s="62"/>
      <c r="C14" s="62"/>
      <c r="D14" s="62"/>
      <c r="E14" s="62"/>
      <c r="F14" s="62"/>
    </row>
    <row r="15" spans="1:6" ht="18" customHeight="1" x14ac:dyDescent="0.35">
      <c r="A15" s="58" t="s">
        <v>4840</v>
      </c>
      <c r="B15" s="54">
        <f>SUMIF(Woody!$O$10:$O$150,"&gt;=0")</f>
        <v>3.0869565217391304</v>
      </c>
      <c r="C15" s="54">
        <f>SUMIF(Forbs!$O$10:$O$150,"&gt;=0")</f>
        <v>3.5415282392026568</v>
      </c>
      <c r="D15" s="54">
        <f>SUMIF(Grasses!$O$10:$O$150,"&gt;=0")</f>
        <v>3.8925619834710741</v>
      </c>
      <c r="E15" s="54">
        <f>AVERAGE(B15:D15)</f>
        <v>3.5070155814709536</v>
      </c>
      <c r="F15" s="55">
        <f>SUM(B15:D15)</f>
        <v>10.52104674441286</v>
      </c>
    </row>
    <row r="16" spans="1:6" ht="18" customHeight="1" x14ac:dyDescent="0.35">
      <c r="A16" s="58"/>
      <c r="B16" s="54"/>
      <c r="C16" s="54"/>
      <c r="D16" s="54"/>
      <c r="E16" s="54"/>
      <c r="F16" s="54"/>
    </row>
    <row r="17" spans="1:6" ht="18" customHeight="1" x14ac:dyDescent="0.35">
      <c r="A17" s="58" t="s">
        <v>4841</v>
      </c>
      <c r="B17" s="54"/>
      <c r="C17" s="54"/>
      <c r="D17" s="54"/>
      <c r="E17" s="54"/>
      <c r="F17" s="54"/>
    </row>
    <row r="18" spans="1:6" ht="18.75" customHeight="1" x14ac:dyDescent="0.35">
      <c r="A18" s="59" t="s">
        <v>4842</v>
      </c>
      <c r="B18" s="64"/>
      <c r="C18" s="64"/>
      <c r="D18" s="64"/>
      <c r="E18" s="64"/>
      <c r="F18" s="64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2023-12-20T19:56:00Z</dcterms:modified>
</cp:coreProperties>
</file>