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Desktop/"/>
    </mc:Choice>
  </mc:AlternateContent>
  <xr:revisionPtr revIDLastSave="0" documentId="8_{C4F502B2-FB18-394F-B286-BD5FC9FA2423}" xr6:coauthVersionLast="41" xr6:coauthVersionMax="41" xr10:uidLastSave="{00000000-0000-0000-0000-000000000000}"/>
  <bookViews>
    <workbookView xWindow="0" yWindow="460" windowWidth="2880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" i="1" l="1"/>
  <c r="E26" i="1"/>
  <c r="C26" i="1"/>
  <c r="G25" i="1"/>
  <c r="E25" i="1"/>
  <c r="C25" i="1"/>
  <c r="G24" i="1"/>
  <c r="E24" i="1"/>
  <c r="C24" i="1"/>
  <c r="G23" i="1"/>
  <c r="E23" i="1"/>
  <c r="C23" i="1"/>
  <c r="G22" i="1"/>
  <c r="E22" i="1"/>
  <c r="C22" i="1"/>
  <c r="G21" i="1"/>
  <c r="E21" i="1"/>
  <c r="C21" i="1"/>
  <c r="G20" i="1"/>
  <c r="E20" i="1"/>
  <c r="C20" i="1"/>
  <c r="G19" i="1"/>
  <c r="E19" i="1"/>
  <c r="C19" i="1"/>
  <c r="G18" i="1"/>
  <c r="E18" i="1"/>
  <c r="C18" i="1"/>
  <c r="M8" i="1"/>
  <c r="K8" i="1"/>
  <c r="I8" i="1"/>
  <c r="F58" i="1" s="1"/>
  <c r="M7" i="1"/>
  <c r="K7" i="1"/>
  <c r="I7" i="1"/>
  <c r="F71" i="1" s="1"/>
  <c r="M6" i="1"/>
  <c r="K6" i="1"/>
  <c r="I6" i="1"/>
  <c r="B71" i="1" s="1"/>
  <c r="M5" i="1"/>
  <c r="K5" i="1"/>
  <c r="I5" i="1"/>
  <c r="B58" i="1" s="1"/>
  <c r="B30" i="1" l="1"/>
  <c r="B34" i="1"/>
  <c r="B38" i="1"/>
  <c r="B43" i="1"/>
  <c r="B47" i="1"/>
  <c r="B55" i="1"/>
  <c r="B59" i="1"/>
  <c r="B64" i="1"/>
  <c r="B68" i="1"/>
  <c r="F30" i="1"/>
  <c r="F34" i="1"/>
  <c r="F38" i="1"/>
  <c r="F43" i="1"/>
  <c r="F47" i="1"/>
  <c r="F55" i="1"/>
  <c r="F59" i="1"/>
  <c r="F64" i="1"/>
  <c r="F68" i="1"/>
  <c r="B31" i="1"/>
  <c r="B35" i="1"/>
  <c r="B40" i="1"/>
  <c r="B44" i="1"/>
  <c r="B48" i="1"/>
  <c r="B56" i="1"/>
  <c r="B60" i="1"/>
  <c r="B65" i="1"/>
  <c r="B69" i="1"/>
  <c r="F31" i="1"/>
  <c r="F35" i="1"/>
  <c r="F40" i="1"/>
  <c r="F44" i="1"/>
  <c r="F48" i="1"/>
  <c r="F56" i="1"/>
  <c r="F60" i="1"/>
  <c r="F65" i="1"/>
  <c r="F69" i="1"/>
  <c r="B32" i="1"/>
  <c r="B36" i="1"/>
  <c r="B41" i="1"/>
  <c r="B45" i="1"/>
  <c r="B53" i="1"/>
  <c r="B57" i="1"/>
  <c r="B61" i="1"/>
  <c r="B66" i="1"/>
  <c r="B70" i="1"/>
  <c r="F32" i="1"/>
  <c r="F36" i="1"/>
  <c r="F41" i="1"/>
  <c r="F45" i="1"/>
  <c r="F53" i="1"/>
  <c r="F57" i="1"/>
  <c r="F61" i="1"/>
  <c r="F66" i="1"/>
  <c r="F70" i="1"/>
  <c r="B33" i="1"/>
  <c r="B37" i="1"/>
  <c r="B42" i="1"/>
  <c r="B46" i="1"/>
  <c r="B54" i="1"/>
  <c r="B63" i="1"/>
  <c r="B67" i="1"/>
  <c r="F33" i="1"/>
  <c r="F37" i="1"/>
  <c r="F42" i="1"/>
  <c r="F46" i="1"/>
  <c r="F54" i="1"/>
  <c r="F63" i="1"/>
  <c r="F67" i="1"/>
</calcChain>
</file>

<file path=xl/sharedStrings.xml><?xml version="1.0" encoding="utf-8"?>
<sst xmlns="http://schemas.openxmlformats.org/spreadsheetml/2006/main" count="187" uniqueCount="84">
  <si>
    <t xml:space="preserve">Team 03: Mackenzie, Maddie R, Maddie S </t>
  </si>
  <si>
    <t>Assignment 5</t>
  </si>
  <si>
    <t>Rated data</t>
  </si>
  <si>
    <t>Non-rated data</t>
  </si>
  <si>
    <t>Name</t>
  </si>
  <si>
    <t>Age</t>
  </si>
  <si>
    <t>Income</t>
  </si>
  <si>
    <t>No of credit cards</t>
  </si>
  <si>
    <t>Credit Rating</t>
  </si>
  <si>
    <t>normalized age</t>
  </si>
  <si>
    <t>norm. income</t>
  </si>
  <si>
    <t>norm. cred</t>
  </si>
  <si>
    <t>Jones</t>
  </si>
  <si>
    <t>Bad</t>
  </si>
  <si>
    <t>James</t>
  </si>
  <si>
    <t>BAD</t>
  </si>
  <si>
    <t>Smith</t>
  </si>
  <si>
    <t>Garcia</t>
  </si>
  <si>
    <t>Gonzalez</t>
  </si>
  <si>
    <t>Lennon</t>
  </si>
  <si>
    <t>Swicker</t>
  </si>
  <si>
    <t>Mitchell</t>
  </si>
  <si>
    <t>GOOD</t>
  </si>
  <si>
    <t>Rivas</t>
  </si>
  <si>
    <t>Good</t>
  </si>
  <si>
    <t>Arias</t>
  </si>
  <si>
    <t>Norton</t>
  </si>
  <si>
    <t>Matheus</t>
  </si>
  <si>
    <t>Johnson</t>
  </si>
  <si>
    <t>1. Min-Max Method</t>
  </si>
  <si>
    <t>min=21, max=56</t>
  </si>
  <si>
    <t>min income=1400 max=5000</t>
  </si>
  <si>
    <t>max cred=6 min=1</t>
  </si>
  <si>
    <t>Normalized Age</t>
  </si>
  <si>
    <t>Normalized Income</t>
  </si>
  <si>
    <t>Normalized Credit Card</t>
  </si>
  <si>
    <t>2.&amp; 3. Euclidian Distance</t>
  </si>
  <si>
    <t>KNN</t>
  </si>
  <si>
    <t>Rating for James</t>
  </si>
  <si>
    <t>Rating for Mitchell</t>
  </si>
  <si>
    <t>jones to james</t>
  </si>
  <si>
    <t>jones to mitchell</t>
  </si>
  <si>
    <t>YES</t>
  </si>
  <si>
    <t>Smith to james</t>
  </si>
  <si>
    <t>Smith to Mitchell</t>
  </si>
  <si>
    <t>gonzalez to james</t>
  </si>
  <si>
    <t>gonz to mitchell</t>
  </si>
  <si>
    <t>swicker to james</t>
  </si>
  <si>
    <t>swicker to mitchell</t>
  </si>
  <si>
    <t>rivas to james</t>
  </si>
  <si>
    <t>rivas to mitchell</t>
  </si>
  <si>
    <t>arias to james</t>
  </si>
  <si>
    <t>arias to mitchell</t>
  </si>
  <si>
    <t>norton to james</t>
  </si>
  <si>
    <t>norton to mitchell</t>
  </si>
  <si>
    <t>matheus to james</t>
  </si>
  <si>
    <t>matheus to mitchell</t>
  </si>
  <si>
    <t>johnson to james</t>
  </si>
  <si>
    <t>johnson to mitchell</t>
  </si>
  <si>
    <t>Rating for Garcia</t>
  </si>
  <si>
    <t>Rating for Lennon</t>
  </si>
  <si>
    <t>jones to garcia</t>
  </si>
  <si>
    <t>jones to lennon</t>
  </si>
  <si>
    <t>Smith to garcia</t>
  </si>
  <si>
    <t>Smith to Lennon</t>
  </si>
  <si>
    <t>gonz to garcia</t>
  </si>
  <si>
    <t>gonz to lennon</t>
  </si>
  <si>
    <t>swicker to garcia</t>
  </si>
  <si>
    <t>swicker to lennon</t>
  </si>
  <si>
    <t>rivas to garcia</t>
  </si>
  <si>
    <t>rivas to lennon</t>
  </si>
  <si>
    <t>arias to garcia</t>
  </si>
  <si>
    <t>arias to lennon</t>
  </si>
  <si>
    <t>norton to garcia</t>
  </si>
  <si>
    <t>norton to lennon</t>
  </si>
  <si>
    <t>matheus to garcia</t>
  </si>
  <si>
    <t>matheus lennon</t>
  </si>
  <si>
    <t>johnson to garcia</t>
  </si>
  <si>
    <t>johnson to lennon</t>
  </si>
  <si>
    <t xml:space="preserve">Part 4 (2. &amp; 3. Manhattan Distance) </t>
  </si>
  <si>
    <t>No, the prediction did not change</t>
  </si>
  <si>
    <t>yes</t>
  </si>
  <si>
    <t>Rating Euclidian</t>
  </si>
  <si>
    <t>Rating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</si>
</sst>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1"/>
      <color rgb="FF000000"/>
      <name val="Inconsolata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1"/>
  <sheetViews>
    <sheetView tabSelected="1" workbookViewId="0">
      <selection activeCell="O16" sqref="O16"/>
    </sheetView>
  </sheetViews>
  <sheetFormatPr baseColWidth="10" defaultColWidth="14.5" defaultRowHeight="15.75" customHeight="1"/>
  <cols>
    <col min="1" max="1" width="18" customWidth="1"/>
    <col min="3" max="3" width="13.33203125" customWidth="1"/>
    <col min="4" max="4" width="17" customWidth="1"/>
    <col min="5" max="5" width="16.33203125" customWidth="1"/>
    <col min="7" max="7" width="18.6640625" customWidth="1"/>
  </cols>
  <sheetData>
    <row r="1" spans="1:26" ht="15.75" customHeight="1">
      <c r="A1" s="1" t="s">
        <v>0</v>
      </c>
    </row>
    <row r="2" spans="1:26" ht="15.75" customHeight="1">
      <c r="A2" s="2" t="s">
        <v>1</v>
      </c>
    </row>
    <row r="3" spans="1:26" ht="15.75" customHeight="1">
      <c r="B3" s="2" t="s">
        <v>2</v>
      </c>
      <c r="G3" s="1" t="s">
        <v>3</v>
      </c>
    </row>
    <row r="4" spans="1:26" ht="15.7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G4" s="3" t="s">
        <v>4</v>
      </c>
      <c r="H4" s="3" t="s">
        <v>5</v>
      </c>
      <c r="I4" s="4" t="s">
        <v>9</v>
      </c>
      <c r="J4" s="3" t="s">
        <v>6</v>
      </c>
      <c r="K4" s="4" t="s">
        <v>10</v>
      </c>
      <c r="L4" s="3" t="s">
        <v>7</v>
      </c>
      <c r="M4" s="4" t="s">
        <v>11</v>
      </c>
      <c r="N4" s="1" t="s">
        <v>82</v>
      </c>
      <c r="O4" s="16" t="s">
        <v>83</v>
      </c>
    </row>
    <row r="5" spans="1:26" ht="15.75" customHeight="1">
      <c r="A5" s="3" t="s">
        <v>12</v>
      </c>
      <c r="B5" s="3">
        <v>31</v>
      </c>
      <c r="C5" s="3">
        <v>3000</v>
      </c>
      <c r="D5" s="3">
        <v>5</v>
      </c>
      <c r="E5" s="3" t="s">
        <v>13</v>
      </c>
      <c r="G5" s="3" t="s">
        <v>14</v>
      </c>
      <c r="H5" s="3">
        <v>21</v>
      </c>
      <c r="I5" s="5">
        <f t="shared" ref="I5:I8" si="0">(H5-21)/35</f>
        <v>0</v>
      </c>
      <c r="J5" s="3">
        <v>2000</v>
      </c>
      <c r="K5" s="5">
        <f t="shared" ref="K5:K8" si="1">(J5-1400)/(5000-1400)</f>
        <v>0.16666666666666666</v>
      </c>
      <c r="L5" s="3">
        <v>5</v>
      </c>
      <c r="M5" s="5">
        <f>(5-1)/(6-1)</f>
        <v>0.8</v>
      </c>
      <c r="N5" s="1" t="s">
        <v>15</v>
      </c>
      <c r="O5" t="s">
        <v>15</v>
      </c>
    </row>
    <row r="6" spans="1:26" ht="15.75" customHeight="1">
      <c r="A6" s="3" t="s">
        <v>16</v>
      </c>
      <c r="B6" s="3">
        <v>28</v>
      </c>
      <c r="C6" s="3">
        <v>2800</v>
      </c>
      <c r="D6" s="3">
        <v>5</v>
      </c>
      <c r="E6" s="3" t="s">
        <v>13</v>
      </c>
      <c r="G6" s="3" t="s">
        <v>17</v>
      </c>
      <c r="H6" s="3">
        <v>34</v>
      </c>
      <c r="I6" s="5">
        <f t="shared" si="0"/>
        <v>0.37142857142857144</v>
      </c>
      <c r="J6" s="3">
        <v>3500</v>
      </c>
      <c r="K6" s="5">
        <f t="shared" si="1"/>
        <v>0.58333333333333337</v>
      </c>
      <c r="L6" s="3">
        <v>6</v>
      </c>
      <c r="M6" s="5">
        <f>(6-1)/(6-1)</f>
        <v>1</v>
      </c>
      <c r="N6" s="1" t="s">
        <v>15</v>
      </c>
      <c r="O6" t="s">
        <v>15</v>
      </c>
    </row>
    <row r="7" spans="1:26" ht="15.75" customHeight="1">
      <c r="A7" s="3" t="s">
        <v>18</v>
      </c>
      <c r="B7" s="3">
        <v>32</v>
      </c>
      <c r="C7" s="3">
        <v>1400</v>
      </c>
      <c r="D7" s="3">
        <v>6</v>
      </c>
      <c r="E7" s="3" t="s">
        <v>13</v>
      </c>
      <c r="G7" s="3" t="s">
        <v>19</v>
      </c>
      <c r="H7" s="3">
        <v>34</v>
      </c>
      <c r="I7" s="5">
        <f t="shared" si="0"/>
        <v>0.37142857142857144</v>
      </c>
      <c r="J7" s="3">
        <v>3700</v>
      </c>
      <c r="K7" s="5">
        <f t="shared" si="1"/>
        <v>0.63888888888888884</v>
      </c>
      <c r="L7" s="3">
        <v>2</v>
      </c>
      <c r="M7" s="5">
        <f t="shared" ref="M7:M8" si="2">(2-1)/(6-1)</f>
        <v>0.2</v>
      </c>
      <c r="N7" s="1" t="s">
        <v>15</v>
      </c>
      <c r="O7" t="s">
        <v>15</v>
      </c>
    </row>
    <row r="8" spans="1:26" ht="15.75" customHeight="1">
      <c r="A8" s="3" t="s">
        <v>20</v>
      </c>
      <c r="B8" s="3">
        <v>24</v>
      </c>
      <c r="C8" s="3">
        <v>3100</v>
      </c>
      <c r="D8" s="3">
        <v>5</v>
      </c>
      <c r="E8" s="3" t="s">
        <v>13</v>
      </c>
      <c r="G8" s="3" t="s">
        <v>21</v>
      </c>
      <c r="H8" s="3">
        <v>52</v>
      </c>
      <c r="I8" s="5">
        <f t="shared" si="0"/>
        <v>0.88571428571428568</v>
      </c>
      <c r="J8" s="3">
        <v>3000</v>
      </c>
      <c r="K8" s="5">
        <f t="shared" si="1"/>
        <v>0.44444444444444442</v>
      </c>
      <c r="L8" s="3">
        <v>2</v>
      </c>
      <c r="M8" s="5">
        <f t="shared" si="2"/>
        <v>0.2</v>
      </c>
      <c r="N8" s="1" t="s">
        <v>22</v>
      </c>
      <c r="O8" t="s">
        <v>22</v>
      </c>
    </row>
    <row r="9" spans="1:26" ht="15.75" customHeight="1">
      <c r="A9" s="3" t="s">
        <v>23</v>
      </c>
      <c r="B9" s="3">
        <v>28</v>
      </c>
      <c r="C9" s="3">
        <v>4200</v>
      </c>
      <c r="D9" s="3">
        <v>6</v>
      </c>
      <c r="E9" s="3" t="s">
        <v>24</v>
      </c>
    </row>
    <row r="10" spans="1:26" ht="15.75" customHeight="1">
      <c r="A10" s="3" t="s">
        <v>25</v>
      </c>
      <c r="B10" s="3">
        <v>56</v>
      </c>
      <c r="C10" s="3">
        <v>5000</v>
      </c>
      <c r="D10" s="3">
        <v>1</v>
      </c>
      <c r="E10" s="3" t="s">
        <v>24</v>
      </c>
    </row>
    <row r="11" spans="1:26" ht="15.75" customHeight="1">
      <c r="A11" s="3" t="s">
        <v>26</v>
      </c>
      <c r="B11" s="3">
        <v>22</v>
      </c>
      <c r="C11" s="3">
        <v>4800</v>
      </c>
      <c r="D11" s="3">
        <v>5</v>
      </c>
      <c r="E11" s="3" t="s">
        <v>24</v>
      </c>
    </row>
    <row r="12" spans="1:26" ht="15.75" customHeight="1">
      <c r="A12" s="3" t="s">
        <v>27</v>
      </c>
      <c r="B12" s="3">
        <v>30</v>
      </c>
      <c r="C12" s="3">
        <v>1800</v>
      </c>
      <c r="D12" s="3">
        <v>5</v>
      </c>
      <c r="E12" s="3" t="s">
        <v>24</v>
      </c>
    </row>
    <row r="13" spans="1:26" ht="15.75" customHeight="1">
      <c r="A13" s="3" t="s">
        <v>28</v>
      </c>
      <c r="B13" s="3">
        <v>29</v>
      </c>
      <c r="C13" s="3">
        <v>2900</v>
      </c>
      <c r="D13" s="3">
        <v>4</v>
      </c>
      <c r="E13" s="3" t="s">
        <v>24</v>
      </c>
    </row>
    <row r="15" spans="1:26" ht="15.75" customHeight="1">
      <c r="A15" s="1" t="s">
        <v>29</v>
      </c>
    </row>
    <row r="16" spans="1:26" ht="15.75" customHeight="1">
      <c r="A16" s="6"/>
      <c r="B16" s="7" t="s">
        <v>30</v>
      </c>
      <c r="C16" s="6"/>
      <c r="D16" s="7" t="s">
        <v>31</v>
      </c>
      <c r="E16" s="6"/>
      <c r="F16" s="7" t="s">
        <v>32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8" ht="15.75" customHeight="1">
      <c r="A17" s="3" t="s">
        <v>4</v>
      </c>
      <c r="B17" s="3" t="s">
        <v>5</v>
      </c>
      <c r="C17" s="4" t="s">
        <v>33</v>
      </c>
      <c r="D17" s="3" t="s">
        <v>6</v>
      </c>
      <c r="E17" s="8" t="s">
        <v>34</v>
      </c>
      <c r="F17" s="9" t="s">
        <v>7</v>
      </c>
      <c r="G17" s="8" t="s">
        <v>35</v>
      </c>
    </row>
    <row r="18" spans="1:8" ht="15.75" customHeight="1">
      <c r="A18" s="3" t="s">
        <v>12</v>
      </c>
      <c r="B18" s="3">
        <v>31</v>
      </c>
      <c r="C18" s="5">
        <f t="shared" ref="C18:C26" si="3">(B18-21)/35</f>
        <v>0.2857142857142857</v>
      </c>
      <c r="D18" s="3">
        <v>3000</v>
      </c>
      <c r="E18" s="5">
        <f>( 3000-1400)/(5000-1400)</f>
        <v>0.44444444444444442</v>
      </c>
      <c r="F18" s="3">
        <v>5</v>
      </c>
      <c r="G18" s="4">
        <f t="shared" ref="G18:G19" si="4">(5-1)/(6-1)</f>
        <v>0.8</v>
      </c>
    </row>
    <row r="19" spans="1:8" ht="15.75" customHeight="1">
      <c r="A19" s="3" t="s">
        <v>16</v>
      </c>
      <c r="B19" s="3">
        <v>28</v>
      </c>
      <c r="C19" s="5">
        <f t="shared" si="3"/>
        <v>0.2</v>
      </c>
      <c r="D19" s="3">
        <v>2800</v>
      </c>
      <c r="E19" s="5">
        <f>(2800-1400)/(5000-1400)</f>
        <v>0.3888888888888889</v>
      </c>
      <c r="F19" s="3">
        <v>5</v>
      </c>
      <c r="G19" s="4">
        <f t="shared" si="4"/>
        <v>0.8</v>
      </c>
    </row>
    <row r="20" spans="1:8" ht="15.75" customHeight="1">
      <c r="A20" s="3" t="s">
        <v>18</v>
      </c>
      <c r="B20" s="3">
        <v>32</v>
      </c>
      <c r="C20" s="5">
        <f t="shared" si="3"/>
        <v>0.31428571428571428</v>
      </c>
      <c r="D20" s="3">
        <v>1400</v>
      </c>
      <c r="E20" s="5">
        <f>(1400-1400)/(5000-1400)</f>
        <v>0</v>
      </c>
      <c r="F20" s="3">
        <v>6</v>
      </c>
      <c r="G20" s="4">
        <f>(6-1)/(6-1)</f>
        <v>1</v>
      </c>
    </row>
    <row r="21" spans="1:8" ht="15.75" customHeight="1">
      <c r="A21" s="3" t="s">
        <v>20</v>
      </c>
      <c r="B21" s="3">
        <v>24</v>
      </c>
      <c r="C21" s="5">
        <f t="shared" si="3"/>
        <v>8.5714285714285715E-2</v>
      </c>
      <c r="D21" s="3">
        <v>3100</v>
      </c>
      <c r="E21" s="5">
        <f>(3100-1400)/(5000-1400)</f>
        <v>0.47222222222222221</v>
      </c>
      <c r="F21" s="3">
        <v>5</v>
      </c>
      <c r="G21" s="4">
        <f>(5-1)/(6-1)</f>
        <v>0.8</v>
      </c>
    </row>
    <row r="22" spans="1:8" ht="15.75" customHeight="1">
      <c r="A22" s="3" t="s">
        <v>23</v>
      </c>
      <c r="B22" s="3">
        <v>28</v>
      </c>
      <c r="C22" s="5">
        <f t="shared" si="3"/>
        <v>0.2</v>
      </c>
      <c r="D22" s="3">
        <v>4200</v>
      </c>
      <c r="E22" s="5">
        <f>(4200-1400)/(5000-1400)</f>
        <v>0.77777777777777779</v>
      </c>
      <c r="F22" s="3">
        <v>6</v>
      </c>
      <c r="G22" s="4">
        <f>(6-1)/(6-1)</f>
        <v>1</v>
      </c>
    </row>
    <row r="23" spans="1:8" ht="15.75" customHeight="1">
      <c r="A23" s="3" t="s">
        <v>25</v>
      </c>
      <c r="B23" s="3">
        <v>56</v>
      </c>
      <c r="C23" s="5">
        <f t="shared" si="3"/>
        <v>1</v>
      </c>
      <c r="D23" s="3">
        <v>5000</v>
      </c>
      <c r="E23" s="5">
        <f>(5000-1400)/(5000-1400)</f>
        <v>1</v>
      </c>
      <c r="F23" s="3">
        <v>1</v>
      </c>
      <c r="G23" s="4">
        <f>(1-1)/(6-1)</f>
        <v>0</v>
      </c>
    </row>
    <row r="24" spans="1:8" ht="15.75" customHeight="1">
      <c r="A24" s="3" t="s">
        <v>26</v>
      </c>
      <c r="B24" s="3">
        <v>22</v>
      </c>
      <c r="C24" s="5">
        <f t="shared" si="3"/>
        <v>2.8571428571428571E-2</v>
      </c>
      <c r="D24" s="3">
        <v>4800</v>
      </c>
      <c r="E24" s="5">
        <f>(4800-1400)/(5000-1400)</f>
        <v>0.94444444444444442</v>
      </c>
      <c r="F24" s="3">
        <v>5</v>
      </c>
      <c r="G24" s="4">
        <f t="shared" ref="G24:G25" si="5">(5-1)/(6-1)</f>
        <v>0.8</v>
      </c>
    </row>
    <row r="25" spans="1:8" ht="15.75" customHeight="1">
      <c r="A25" s="3" t="s">
        <v>27</v>
      </c>
      <c r="B25" s="3">
        <v>30</v>
      </c>
      <c r="C25" s="5">
        <f t="shared" si="3"/>
        <v>0.25714285714285712</v>
      </c>
      <c r="D25" s="3">
        <v>1800</v>
      </c>
      <c r="E25" s="5">
        <f>(1800-1400)/(5000-1400)</f>
        <v>0.1111111111111111</v>
      </c>
      <c r="F25" s="3">
        <v>5</v>
      </c>
      <c r="G25" s="4">
        <f t="shared" si="5"/>
        <v>0.8</v>
      </c>
    </row>
    <row r="26" spans="1:8" ht="15.75" customHeight="1">
      <c r="A26" s="3" t="s">
        <v>28</v>
      </c>
      <c r="B26" s="3">
        <v>29</v>
      </c>
      <c r="C26" s="5">
        <f t="shared" si="3"/>
        <v>0.22857142857142856</v>
      </c>
      <c r="D26" s="3">
        <v>2900</v>
      </c>
      <c r="E26" s="5">
        <f>(2900-1400)/(5000-1400)</f>
        <v>0.41666666666666669</v>
      </c>
      <c r="F26" s="3">
        <v>4</v>
      </c>
      <c r="G26" s="4">
        <f>(4-1)/(6-1)</f>
        <v>0.6</v>
      </c>
    </row>
    <row r="28" spans="1:8" ht="15.75" customHeight="1">
      <c r="A28" s="1" t="s">
        <v>36</v>
      </c>
    </row>
    <row r="29" spans="1:8" ht="15.75" customHeight="1">
      <c r="C29" s="1" t="s">
        <v>37</v>
      </c>
      <c r="D29" s="1" t="s">
        <v>38</v>
      </c>
      <c r="G29" s="1" t="s">
        <v>37</v>
      </c>
      <c r="H29" s="1" t="s">
        <v>39</v>
      </c>
    </row>
    <row r="30" spans="1:8" ht="15.75" customHeight="1">
      <c r="A30" s="1" t="s">
        <v>40</v>
      </c>
      <c r="B30">
        <f>SQRT((I5-$C$18)^2+(K5-$E$18)^2+ (M5-$G$18)^2)</f>
        <v>0.39848857811533944</v>
      </c>
      <c r="D30" s="1" t="s">
        <v>15</v>
      </c>
      <c r="E30" s="10" t="s">
        <v>41</v>
      </c>
      <c r="F30" s="11">
        <f>SQRT((I8-$C$18)^2+(K8-$E$18)^2+ (M8-$G$18)^2)</f>
        <v>0.84852813742385713</v>
      </c>
      <c r="G30" s="1" t="s">
        <v>42</v>
      </c>
      <c r="H30" s="1" t="s">
        <v>22</v>
      </c>
    </row>
    <row r="31" spans="1:8">
      <c r="A31" s="10" t="s">
        <v>43</v>
      </c>
      <c r="B31" s="12">
        <f>SQRT((I5-$C$19)^2+(K5-$E$19)^2+ (M5-$G$19)^2)</f>
        <v>0.29896942326830467</v>
      </c>
      <c r="C31" s="1" t="s">
        <v>42</v>
      </c>
      <c r="E31" s="1" t="s">
        <v>44</v>
      </c>
      <c r="F31" s="13">
        <f>SQRT((I8-$C$19)^2+(K8-$E$19)^2+ (M8-$G$19)^2)</f>
        <v>0.91284746884993861</v>
      </c>
    </row>
    <row r="32" spans="1:8" ht="15.75" customHeight="1">
      <c r="A32" s="1" t="s">
        <v>45</v>
      </c>
      <c r="B32">
        <f>SQRT((I5-$C$20)^2+(K5-$E$20)^2+ (M5-$G$20)^2)</f>
        <v>0.40810940687744429</v>
      </c>
      <c r="E32" s="1" t="s">
        <v>46</v>
      </c>
      <c r="F32">
        <f>SQRT((I8-$C$20)^2+(K8-$E$20)^2+ (M8-$G$20)^2)</f>
        <v>1.0789168070071153</v>
      </c>
    </row>
    <row r="33" spans="1:8" ht="15.75" customHeight="1">
      <c r="A33" s="10" t="s">
        <v>47</v>
      </c>
      <c r="B33" s="11">
        <f>SQRT((I5-$C$21)^2+(K5-$E$21)^2+ (M5-$G$21)^2)</f>
        <v>0.31735017930729836</v>
      </c>
      <c r="C33" s="1" t="s">
        <v>42</v>
      </c>
      <c r="E33" s="1" t="s">
        <v>48</v>
      </c>
      <c r="F33">
        <f>SQRT((I8-$C$21)^2+(K8-$E$21)^2+ (M8-$G$21)^2)</f>
        <v>1.0003857280760615</v>
      </c>
    </row>
    <row r="34" spans="1:8">
      <c r="A34" s="1" t="s">
        <v>49</v>
      </c>
      <c r="B34" s="13">
        <f>SQRT((I5-$C$22)^2+(K5-$E$22)^2+ (M5-$G$22)^2)</f>
        <v>0.67339200331118931</v>
      </c>
      <c r="E34" s="1" t="s">
        <v>50</v>
      </c>
      <c r="F34" s="13">
        <f>SQRT((I8-$C$22)^2+(K8-$E$22)^2+ (M8-$G$22)^2)</f>
        <v>1.1051313011329307</v>
      </c>
    </row>
    <row r="35" spans="1:8">
      <c r="A35" s="1" t="s">
        <v>51</v>
      </c>
      <c r="B35" s="13">
        <f>SQRT((I5-$C$23)^2+(K5-$E$23)^2+ (M5-$G$23)^2)</f>
        <v>1.5278888848487788</v>
      </c>
      <c r="E35" s="10" t="s">
        <v>52</v>
      </c>
      <c r="F35" s="12">
        <f>SQRT((I8-$C$23)^2+(K8-$E$23)^2+ (M8-$G$23)^2)</f>
        <v>0.60141765836932148</v>
      </c>
      <c r="G35" s="1" t="s">
        <v>42</v>
      </c>
    </row>
    <row r="36" spans="1:8">
      <c r="A36" s="1" t="s">
        <v>53</v>
      </c>
      <c r="B36" s="13">
        <f>SQRT((I5-$C$24)^2+(K5-$E$24)^2+ (M5-$G$24)^2)</f>
        <v>0.77830238219830117</v>
      </c>
      <c r="E36" s="1" t="s">
        <v>54</v>
      </c>
      <c r="F36" s="13">
        <f>SQRT((I8-$C$24)^2+(K8-$E$24)^2+ (M8-$G$24)^2)</f>
        <v>1.1596093642046104</v>
      </c>
    </row>
    <row r="37" spans="1:8">
      <c r="A37" s="10" t="s">
        <v>55</v>
      </c>
      <c r="B37" s="12">
        <f>SQRT((I5-$C$25)^2+(K5-$E$25)^2+ (M5-$G$25)^2)</f>
        <v>0.26307578515073987</v>
      </c>
      <c r="C37" s="1" t="s">
        <v>42</v>
      </c>
      <c r="E37" s="1" t="s">
        <v>56</v>
      </c>
      <c r="F37" s="13">
        <f>SQRT((I8-$C$25)^2+(K8-$E$25)^2+ (M8-$G$25)^2)</f>
        <v>0.93070572789009831</v>
      </c>
    </row>
    <row r="38" spans="1:8">
      <c r="A38" s="1" t="s">
        <v>57</v>
      </c>
      <c r="B38" s="13">
        <f>SQRT((I5-$C$26)^2+(K5-$E$26)^2+ (M5-$G$26)^2)</f>
        <v>0.39337628037183903</v>
      </c>
      <c r="E38" s="10" t="s">
        <v>58</v>
      </c>
      <c r="F38" s="12">
        <f>SQRT((I8-$C$26)^2+(K8-$E$26)^2+ (M8-$G$26)^2)</f>
        <v>0.76981058685377213</v>
      </c>
      <c r="G38" s="1" t="s">
        <v>42</v>
      </c>
    </row>
    <row r="39" spans="1:8" ht="15.75" customHeight="1">
      <c r="D39" s="1" t="s">
        <v>59</v>
      </c>
      <c r="H39" s="1" t="s">
        <v>60</v>
      </c>
    </row>
    <row r="40" spans="1:8" ht="15.75" customHeight="1">
      <c r="A40" s="10" t="s">
        <v>61</v>
      </c>
      <c r="B40" s="11">
        <f>SQRT((I6-$C$18)^2+(K6-$E$18)^2+ (M6-$G$18)^2)</f>
        <v>0.25814155464066674</v>
      </c>
      <c r="C40" s="1" t="s">
        <v>42</v>
      </c>
      <c r="D40" s="1" t="s">
        <v>15</v>
      </c>
      <c r="E40" s="10" t="s">
        <v>62</v>
      </c>
      <c r="F40" s="11">
        <f>SQRT((I7-$C$18)^2+(K7-$E$18)^2+ (M7-$G$18)^2)</f>
        <v>0.63651832711306822</v>
      </c>
      <c r="G40" s="1" t="s">
        <v>42</v>
      </c>
      <c r="H40" s="1" t="s">
        <v>15</v>
      </c>
    </row>
    <row r="41" spans="1:8">
      <c r="A41" s="10" t="s">
        <v>63</v>
      </c>
      <c r="B41" s="12">
        <f>SQRT((I6-$C$19)^2+(K6-$E$19)^2+ (M6-$G$19)^2)</f>
        <v>0.32740860874043837</v>
      </c>
      <c r="C41" s="1" t="s">
        <v>42</v>
      </c>
      <c r="E41" s="10" t="s">
        <v>64</v>
      </c>
      <c r="F41" s="12">
        <f>SQRT((I7-$C$19)^2+(K7-$E$19)^2+ (M7-$G$19)^2)</f>
        <v>0.67222597026746955</v>
      </c>
      <c r="G41" s="1" t="s">
        <v>42</v>
      </c>
    </row>
    <row r="42" spans="1:8" ht="15.75" customHeight="1">
      <c r="A42" s="1" t="s">
        <v>65</v>
      </c>
      <c r="B42">
        <f>SQRT((I6-$C$20)^2+(K6-$E$20)^2+ (M6-$G$20)^2)</f>
        <v>0.58612548477286563</v>
      </c>
      <c r="E42" s="1" t="s">
        <v>66</v>
      </c>
      <c r="F42">
        <f>SQRT((I7-$C$20)^2+(K7-$E$20)^2+ (M7-$G$20)^2)</f>
        <v>1.0253995896566996</v>
      </c>
    </row>
    <row r="43" spans="1:8" ht="15.75" customHeight="1">
      <c r="A43" s="1" t="s">
        <v>67</v>
      </c>
      <c r="B43">
        <f>SQRT((I6-$C$21)^2+(K6-$E$21)^2+ (M6-$G$21)^2)</f>
        <v>0.36603050702580808</v>
      </c>
      <c r="E43" s="1" t="s">
        <v>68</v>
      </c>
      <c r="F43">
        <f>SQRT((I7-$C$21)^2+(K7-$E$21)^2+ (M7-$G$21)^2)</f>
        <v>0.68513533760783518</v>
      </c>
    </row>
    <row r="44" spans="1:8">
      <c r="A44" s="10" t="s">
        <v>69</v>
      </c>
      <c r="B44" s="12">
        <f>SQRT((I6-$C$22)^2+(K6-$E$22)^2+ (M6-$G$22)^2)</f>
        <v>0.25922267855523262</v>
      </c>
      <c r="C44" s="1" t="s">
        <v>42</v>
      </c>
      <c r="E44" s="1" t="s">
        <v>70</v>
      </c>
      <c r="F44" s="13">
        <f>SQRT((I7-$C$22)^2+(K7-$E$22)^2+ (M7-$G$22)^2)</f>
        <v>0.82986618111526333</v>
      </c>
    </row>
    <row r="45" spans="1:8" ht="15">
      <c r="A45" s="1" t="s">
        <v>71</v>
      </c>
      <c r="B45" s="13">
        <f>SQRT((I6-$C$23)^2+(K6-$E$23)^2+ (M6-$G$23)^2)</f>
        <v>1.2524827950624462</v>
      </c>
      <c r="E45" s="1" t="s">
        <v>72</v>
      </c>
      <c r="F45" s="13">
        <f>ABS(I7-$C$23)+ABS(K7-$E$23)+ ABS(M7-$G$23)</f>
        <v>1.1896825396825397</v>
      </c>
    </row>
    <row r="46" spans="1:8" ht="15">
      <c r="A46" s="1" t="s">
        <v>73</v>
      </c>
      <c r="B46" s="13">
        <f>SQRT((I6-$C$24)^2+(K6-$E$24)^2+ (M6-$G$24)^2)</f>
        <v>0.53661182895652282</v>
      </c>
      <c r="E46" s="1" t="s">
        <v>74</v>
      </c>
      <c r="F46" s="13">
        <f>SQRT((I7-$C$24)^2+(K7-$E$24)^2+ (M7-$G$24)^2)</f>
        <v>0.7555893183065967</v>
      </c>
    </row>
    <row r="47" spans="1:8" ht="15">
      <c r="A47" s="1" t="s">
        <v>75</v>
      </c>
      <c r="B47" s="13">
        <f>SQRT((I6-$C$25)^2+(K6-$E$25)^2+ (M6-$G$25)^2)</f>
        <v>0.52540941336284575</v>
      </c>
      <c r="E47" s="1" t="s">
        <v>76</v>
      </c>
      <c r="F47" s="13">
        <f>SQRT((I7-$C$25)^2+(K7-$E$25)^2+ (M7-$G$25)^2)</f>
        <v>0.8072240130260282</v>
      </c>
    </row>
    <row r="48" spans="1:8" ht="15">
      <c r="A48" s="1" t="s">
        <v>77</v>
      </c>
      <c r="B48" s="13">
        <f>SQRT((I6-$C$26)^2+(K6-$E$26)^2+ (M6-$G$26)^2)</f>
        <v>0.45627397585560797</v>
      </c>
      <c r="E48" s="10" t="s">
        <v>78</v>
      </c>
      <c r="F48" s="12">
        <f>SQRT((I7-$C$26)^2+(K7-$E$26)^2+ (M7-$G$26)^2)</f>
        <v>0.47936507936507933</v>
      </c>
      <c r="G48" s="1" t="s">
        <v>42</v>
      </c>
    </row>
    <row r="50" spans="1:8" ht="42">
      <c r="A50" s="1" t="s">
        <v>79</v>
      </c>
      <c r="C50" s="14" t="s">
        <v>80</v>
      </c>
    </row>
    <row r="52" spans="1:8" ht="13">
      <c r="C52" s="2" t="s">
        <v>37</v>
      </c>
      <c r="D52" s="2" t="s">
        <v>38</v>
      </c>
      <c r="G52" s="2" t="s">
        <v>37</v>
      </c>
      <c r="H52" s="1" t="s">
        <v>39</v>
      </c>
    </row>
    <row r="53" spans="1:8" ht="13">
      <c r="A53" s="2" t="s">
        <v>40</v>
      </c>
      <c r="B53" s="1">
        <f t="shared" ref="B53:B61" si="6">ABS($I$5-C18)+ABS($K$5-E18)+ABS($M$5-G18)</f>
        <v>0.56349206349206349</v>
      </c>
      <c r="D53" s="1" t="s">
        <v>15</v>
      </c>
      <c r="E53" s="15" t="s">
        <v>41</v>
      </c>
      <c r="F53">
        <f t="shared" ref="F53:F61" si="7">ABS($I$8-$C18)+ABS($K$8-$E18)+ ABS($M$8-$G18)</f>
        <v>1.2000000000000002</v>
      </c>
      <c r="G53" s="1" t="s">
        <v>81</v>
      </c>
      <c r="H53" s="1" t="s">
        <v>22</v>
      </c>
    </row>
    <row r="54" spans="1:8" ht="13">
      <c r="A54" s="15" t="s">
        <v>43</v>
      </c>
      <c r="B54" s="1">
        <f t="shared" si="6"/>
        <v>0.42222222222222228</v>
      </c>
      <c r="C54" s="1" t="s">
        <v>81</v>
      </c>
      <c r="E54" s="2" t="s">
        <v>44</v>
      </c>
      <c r="F54">
        <f t="shared" si="7"/>
        <v>1.3412698412698414</v>
      </c>
    </row>
    <row r="55" spans="1:8" ht="13">
      <c r="A55" s="2" t="s">
        <v>45</v>
      </c>
      <c r="B55" s="1">
        <f t="shared" si="6"/>
        <v>0.68095238095238086</v>
      </c>
      <c r="E55" s="2" t="s">
        <v>46</v>
      </c>
      <c r="F55">
        <f t="shared" si="7"/>
        <v>1.8158730158730159</v>
      </c>
    </row>
    <row r="56" spans="1:8" ht="13">
      <c r="A56" s="15" t="s">
        <v>47</v>
      </c>
      <c r="B56" s="1">
        <f t="shared" si="6"/>
        <v>0.39126984126984132</v>
      </c>
      <c r="C56" s="1" t="s">
        <v>81</v>
      </c>
      <c r="E56" s="2" t="s">
        <v>48</v>
      </c>
      <c r="F56">
        <f t="shared" si="7"/>
        <v>1.4277777777777778</v>
      </c>
    </row>
    <row r="57" spans="1:8" ht="13">
      <c r="A57" s="2" t="s">
        <v>49</v>
      </c>
      <c r="B57" s="1">
        <f t="shared" si="6"/>
        <v>1.0111111111111111</v>
      </c>
      <c r="E57" s="2" t="s">
        <v>50</v>
      </c>
      <c r="F57">
        <f t="shared" si="7"/>
        <v>1.819047619047619</v>
      </c>
    </row>
    <row r="58" spans="1:8" ht="13">
      <c r="A58" s="2" t="s">
        <v>51</v>
      </c>
      <c r="B58" s="1">
        <f t="shared" si="6"/>
        <v>2.6333333333333337</v>
      </c>
      <c r="E58" s="15" t="s">
        <v>52</v>
      </c>
      <c r="F58">
        <f t="shared" si="7"/>
        <v>0.86984126984126986</v>
      </c>
      <c r="G58" s="1" t="s">
        <v>81</v>
      </c>
    </row>
    <row r="59" spans="1:8" ht="13">
      <c r="A59" s="2" t="s">
        <v>53</v>
      </c>
      <c r="B59" s="1">
        <f t="shared" si="6"/>
        <v>0.80634920634920637</v>
      </c>
      <c r="E59" s="2" t="s">
        <v>54</v>
      </c>
      <c r="F59">
        <f t="shared" si="7"/>
        <v>1.9571428571428573</v>
      </c>
    </row>
    <row r="60" spans="1:8" ht="13">
      <c r="A60" s="15" t="s">
        <v>55</v>
      </c>
      <c r="B60" s="1">
        <f t="shared" si="6"/>
        <v>0.3126984126984127</v>
      </c>
      <c r="C60" s="1" t="s">
        <v>81</v>
      </c>
      <c r="E60" s="2" t="s">
        <v>56</v>
      </c>
      <c r="F60">
        <f t="shared" si="7"/>
        <v>1.5619047619047619</v>
      </c>
    </row>
    <row r="61" spans="1:8" ht="13">
      <c r="A61" s="2" t="s">
        <v>57</v>
      </c>
      <c r="B61" s="1">
        <f t="shared" si="6"/>
        <v>0.6785714285714286</v>
      </c>
      <c r="E61" s="15" t="s">
        <v>58</v>
      </c>
      <c r="F61">
        <f t="shared" si="7"/>
        <v>1.0849206349206348</v>
      </c>
      <c r="G61" s="1" t="s">
        <v>81</v>
      </c>
    </row>
    <row r="62" spans="1:8" ht="13">
      <c r="D62" s="2" t="s">
        <v>59</v>
      </c>
      <c r="H62" s="1" t="s">
        <v>60</v>
      </c>
    </row>
    <row r="63" spans="1:8" ht="15">
      <c r="A63" s="15" t="s">
        <v>61</v>
      </c>
      <c r="B63" s="13">
        <f t="shared" ref="B63:B71" si="8">ABS($I$6-C18)+ABS($K$6-E18)+ABS($M$6-G18)</f>
        <v>0.42460317460317465</v>
      </c>
      <c r="C63" s="1" t="s">
        <v>81</v>
      </c>
      <c r="D63" s="1" t="s">
        <v>15</v>
      </c>
      <c r="E63" s="15" t="s">
        <v>62</v>
      </c>
      <c r="F63">
        <f t="shared" ref="F63:F71" si="9">ABS($I$7-$C18)+ABS($K$7-$E18)+ ABS($M$7-$G18)</f>
        <v>0.88015873015873025</v>
      </c>
      <c r="G63" s="1" t="s">
        <v>81</v>
      </c>
      <c r="H63" s="1" t="s">
        <v>15</v>
      </c>
    </row>
    <row r="64" spans="1:8" ht="15">
      <c r="A64" s="15" t="s">
        <v>63</v>
      </c>
      <c r="B64" s="13">
        <f t="shared" si="8"/>
        <v>0.56587301587301586</v>
      </c>
      <c r="C64" s="1" t="s">
        <v>81</v>
      </c>
      <c r="E64" s="15" t="s">
        <v>64</v>
      </c>
      <c r="F64">
        <f t="shared" si="9"/>
        <v>1.0214285714285714</v>
      </c>
      <c r="G64" s="1" t="s">
        <v>81</v>
      </c>
    </row>
    <row r="65" spans="1:7" ht="15">
      <c r="A65" s="2" t="s">
        <v>65</v>
      </c>
      <c r="B65" s="13">
        <f t="shared" si="8"/>
        <v>0.64047619047619053</v>
      </c>
      <c r="E65" s="2" t="s">
        <v>66</v>
      </c>
      <c r="F65">
        <f t="shared" si="9"/>
        <v>1.496031746031746</v>
      </c>
    </row>
    <row r="66" spans="1:7" ht="15">
      <c r="A66" s="2" t="s">
        <v>67</v>
      </c>
      <c r="B66" s="13">
        <f t="shared" si="8"/>
        <v>0.59682539682539681</v>
      </c>
      <c r="E66" s="2" t="s">
        <v>68</v>
      </c>
      <c r="F66">
        <f t="shared" si="9"/>
        <v>1.0523809523809524</v>
      </c>
    </row>
    <row r="67" spans="1:7" ht="15">
      <c r="A67" s="15" t="s">
        <v>69</v>
      </c>
      <c r="B67" s="13">
        <f t="shared" si="8"/>
        <v>0.36587301587301585</v>
      </c>
      <c r="C67" s="1" t="s">
        <v>81</v>
      </c>
      <c r="E67" s="2" t="s">
        <v>70</v>
      </c>
      <c r="F67">
        <f t="shared" si="9"/>
        <v>1.1103174603174604</v>
      </c>
    </row>
    <row r="68" spans="1:7" ht="15">
      <c r="A68" s="2" t="s">
        <v>71</v>
      </c>
      <c r="B68" s="13">
        <f t="shared" si="8"/>
        <v>2.0452380952380951</v>
      </c>
      <c r="E68" s="2" t="s">
        <v>72</v>
      </c>
      <c r="F68">
        <f t="shared" si="9"/>
        <v>1.1896825396825397</v>
      </c>
    </row>
    <row r="69" spans="1:7" ht="15">
      <c r="A69" s="2" t="s">
        <v>73</v>
      </c>
      <c r="B69" s="13">
        <f t="shared" si="8"/>
        <v>0.90396825396825387</v>
      </c>
      <c r="E69" s="2" t="s">
        <v>74</v>
      </c>
      <c r="F69">
        <f t="shared" si="9"/>
        <v>1.2484126984126984</v>
      </c>
    </row>
    <row r="70" spans="1:7" ht="15">
      <c r="A70" s="2" t="s">
        <v>75</v>
      </c>
      <c r="B70" s="13">
        <f t="shared" si="8"/>
        <v>0.7865079365079366</v>
      </c>
      <c r="E70" s="2" t="s">
        <v>76</v>
      </c>
      <c r="F70">
        <f t="shared" si="9"/>
        <v>1.2420634920634921</v>
      </c>
    </row>
    <row r="71" spans="1:7" ht="15">
      <c r="A71" s="2" t="s">
        <v>77</v>
      </c>
      <c r="B71" s="13">
        <f t="shared" si="8"/>
        <v>0.70952380952380956</v>
      </c>
      <c r="E71" s="15" t="s">
        <v>78</v>
      </c>
      <c r="F71">
        <f t="shared" si="9"/>
        <v>0.76507936507936503</v>
      </c>
      <c r="G7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Jill O'Brien</cp:lastModifiedBy>
  <dcterms:created xsi:type="dcterms:W3CDTF">2019-02-26T00:51:33Z</dcterms:created>
  <dcterms:modified xsi:type="dcterms:W3CDTF">2019-02-26T00:51:33Z</dcterms:modified>
</cp:coreProperties>
</file>