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d\Downloads\"/>
    </mc:Choice>
  </mc:AlternateContent>
  <xr:revisionPtr revIDLastSave="0" documentId="8_{735F850F-3F79-49CA-8F34-B49628EB6C58}" xr6:coauthVersionLast="47" xr6:coauthVersionMax="47" xr10:uidLastSave="{00000000-0000-0000-0000-000000000000}"/>
  <bookViews>
    <workbookView xWindow="-120" yWindow="-120" windowWidth="29040" windowHeight="16440" firstSheet="7" activeTab="11" xr2:uid="{9F3B6B11-D8F8-4633-9C15-DDC387E08CC7}"/>
  </bookViews>
  <sheets>
    <sheet name="NT2.5-LM_flow_MDSCs" sheetId="4" r:id="rId1"/>
    <sheet name="NT2.5-LM_flow_T cells" sheetId="3" r:id="rId2"/>
    <sheet name="NT2.5-LM_flow_NK cells, DCs" sheetId="2" r:id="rId3"/>
    <sheet name="NT2.5-LM_flow_Monocytes-Macs" sheetId="5" r:id="rId4"/>
    <sheet name="4T1_flow_MDSCs" sheetId="6" r:id="rId5"/>
    <sheet name="4T1_flow_DCs" sheetId="7" r:id="rId6"/>
    <sheet name="4T1_flow_Macs" sheetId="8" r:id="rId7"/>
    <sheet name="4T1_flow_Tcells_A" sheetId="9" r:id="rId8"/>
    <sheet name="4T1_flow_Tcells_B" sheetId="10" r:id="rId9"/>
    <sheet name="NT2.5-LM_4T1_FACS_Macs_G-MDSCs" sheetId="11" r:id="rId10"/>
    <sheet name="Co-Culture_Assay_Panels" sheetId="13" r:id="rId11"/>
    <sheet name="Opsonization_Panels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3" l="1"/>
  <c r="U31" i="13" s="1"/>
  <c r="K31" i="13"/>
  <c r="S31" i="13" s="1"/>
  <c r="M40" i="13"/>
  <c r="M41" i="13" s="1"/>
  <c r="J40" i="13"/>
  <c r="J41" i="13" s="1"/>
  <c r="N39" i="13"/>
  <c r="K39" i="13"/>
  <c r="U34" i="13"/>
  <c r="S34" i="13"/>
  <c r="N34" i="13"/>
  <c r="K34" i="13"/>
  <c r="K40" i="13" l="1"/>
  <c r="K41" i="13" s="1"/>
  <c r="N40" i="13"/>
  <c r="N41" i="13" s="1"/>
  <c r="M18" i="13" l="1"/>
  <c r="M19" i="13" s="1"/>
  <c r="J18" i="13"/>
  <c r="J19" i="13" s="1"/>
  <c r="N17" i="13"/>
  <c r="U17" i="13" s="1"/>
  <c r="K17" i="13"/>
  <c r="S17" i="13" s="1"/>
  <c r="T12" i="13"/>
  <c r="N12" i="13"/>
  <c r="U12" i="13" s="1"/>
  <c r="K12" i="13"/>
  <c r="S12" i="13" s="1"/>
  <c r="N9" i="13"/>
  <c r="U9" i="13" s="1"/>
  <c r="K9" i="13"/>
  <c r="S9" i="13" s="1"/>
  <c r="K18" i="13" l="1"/>
  <c r="K19" i="13" s="1"/>
  <c r="N18" i="13"/>
  <c r="N19" i="13"/>
  <c r="M39" i="12" l="1"/>
  <c r="M40" i="12" s="1"/>
  <c r="J39" i="12"/>
  <c r="J40" i="12" s="1"/>
  <c r="N36" i="12"/>
  <c r="U36" i="12" s="1"/>
  <c r="K36" i="12"/>
  <c r="S36" i="12" s="1"/>
  <c r="S33" i="12"/>
  <c r="N33" i="12"/>
  <c r="U33" i="12" s="1"/>
  <c r="N25" i="12"/>
  <c r="K25" i="12"/>
  <c r="M18" i="12"/>
  <c r="M19" i="12" s="1"/>
  <c r="J18" i="12"/>
  <c r="K18" i="12" s="1"/>
  <c r="N15" i="12"/>
  <c r="U15" i="12" s="1"/>
  <c r="K15" i="12"/>
  <c r="S15" i="12" s="1"/>
  <c r="N18" i="12" l="1"/>
  <c r="N19" i="12" s="1"/>
  <c r="J19" i="12"/>
  <c r="K19" i="12"/>
  <c r="K39" i="12"/>
  <c r="K40" i="12" s="1"/>
  <c r="S25" i="12"/>
  <c r="N39" i="12"/>
  <c r="N40" i="12" s="1"/>
  <c r="U25" i="12"/>
  <c r="M19" i="11" l="1"/>
  <c r="M20" i="11" s="1"/>
  <c r="J19" i="11"/>
  <c r="K19" i="11" s="1"/>
  <c r="N18" i="11"/>
  <c r="U18" i="11" s="1"/>
  <c r="K18" i="11"/>
  <c r="S18" i="11" s="1"/>
  <c r="N11" i="11"/>
  <c r="U11" i="11" s="1"/>
  <c r="K11" i="11"/>
  <c r="S11" i="11" s="1"/>
  <c r="T10" i="11"/>
  <c r="N10" i="11"/>
  <c r="U10" i="11" s="1"/>
  <c r="K10" i="11"/>
  <c r="S10" i="11" s="1"/>
  <c r="N9" i="11"/>
  <c r="U9" i="11" s="1"/>
  <c r="K9" i="11"/>
  <c r="S9" i="11" s="1"/>
  <c r="N8" i="11"/>
  <c r="U8" i="11" s="1"/>
  <c r="K8" i="11"/>
  <c r="S8" i="11" s="1"/>
  <c r="N6" i="11"/>
  <c r="U6" i="11" s="1"/>
  <c r="K6" i="11"/>
  <c r="S6" i="11" s="1"/>
  <c r="N3" i="11"/>
  <c r="K3" i="11"/>
  <c r="J20" i="11" l="1"/>
  <c r="K20" i="11"/>
  <c r="N19" i="11"/>
  <c r="N20" i="11" s="1"/>
  <c r="S3" i="11"/>
  <c r="U3" i="11"/>
  <c r="M39" i="10" l="1"/>
  <c r="N39" i="10" s="1"/>
  <c r="J39" i="10"/>
  <c r="J40" i="10" s="1"/>
  <c r="N35" i="10"/>
  <c r="U14" i="10" s="1"/>
  <c r="K35" i="10"/>
  <c r="S14" i="10" s="1"/>
  <c r="N34" i="10"/>
  <c r="K34" i="10"/>
  <c r="N32" i="10"/>
  <c r="K32" i="10"/>
  <c r="N31" i="10"/>
  <c r="K31" i="10"/>
  <c r="M18" i="10"/>
  <c r="M19" i="10" s="1"/>
  <c r="J18" i="10"/>
  <c r="J19" i="10" s="1"/>
  <c r="S15" i="10"/>
  <c r="N15" i="10"/>
  <c r="U15" i="10" s="1"/>
  <c r="K15" i="10"/>
  <c r="N12" i="10"/>
  <c r="U12" i="10" s="1"/>
  <c r="K12" i="10"/>
  <c r="S12" i="10" s="1"/>
  <c r="N11" i="10"/>
  <c r="U11" i="10" s="1"/>
  <c r="K11" i="10"/>
  <c r="S11" i="10" s="1"/>
  <c r="N9" i="10"/>
  <c r="U9" i="10" s="1"/>
  <c r="K9" i="10"/>
  <c r="S9" i="10" s="1"/>
  <c r="N7" i="10"/>
  <c r="U7" i="10" s="1"/>
  <c r="K7" i="10"/>
  <c r="S7" i="10" s="1"/>
  <c r="N6" i="10"/>
  <c r="U6" i="10" s="1"/>
  <c r="K6" i="10"/>
  <c r="N4" i="10"/>
  <c r="U4" i="10" s="1"/>
  <c r="K4" i="10"/>
  <c r="S4" i="10" s="1"/>
  <c r="K4" i="9"/>
  <c r="S4" i="9" s="1"/>
  <c r="N4" i="9"/>
  <c r="K7" i="9"/>
  <c r="N7" i="9"/>
  <c r="U7" i="9" s="1"/>
  <c r="S7" i="9"/>
  <c r="K9" i="9"/>
  <c r="N9" i="9"/>
  <c r="U9" i="9" s="1"/>
  <c r="S9" i="9"/>
  <c r="K11" i="9"/>
  <c r="S11" i="9" s="1"/>
  <c r="N11" i="9"/>
  <c r="U11" i="9"/>
  <c r="S14" i="9"/>
  <c r="U14" i="9"/>
  <c r="K15" i="9"/>
  <c r="S15" i="9" s="1"/>
  <c r="N15" i="9"/>
  <c r="U15" i="9" s="1"/>
  <c r="K17" i="9"/>
  <c r="S17" i="9" s="1"/>
  <c r="N17" i="9"/>
  <c r="U17" i="9" s="1"/>
  <c r="J18" i="9"/>
  <c r="K18" i="9" s="1"/>
  <c r="M18" i="9"/>
  <c r="M19" i="9" s="1"/>
  <c r="K31" i="9"/>
  <c r="S10" i="9" s="1"/>
  <c r="N31" i="9"/>
  <c r="U10" i="9" s="1"/>
  <c r="K34" i="9"/>
  <c r="S13" i="9" s="1"/>
  <c r="N34" i="9"/>
  <c r="U13" i="9" s="1"/>
  <c r="K35" i="9"/>
  <c r="N35" i="9"/>
  <c r="J39" i="9"/>
  <c r="J40" i="9" s="1"/>
  <c r="M39" i="9"/>
  <c r="N39" i="9" s="1"/>
  <c r="M40" i="8"/>
  <c r="J40" i="8"/>
  <c r="M39" i="8"/>
  <c r="N39" i="8" s="1"/>
  <c r="J39" i="8"/>
  <c r="K39" i="8" s="1"/>
  <c r="N35" i="8"/>
  <c r="U14" i="8" s="1"/>
  <c r="K35" i="8"/>
  <c r="S14" i="8" s="1"/>
  <c r="N31" i="8"/>
  <c r="K31" i="8"/>
  <c r="S10" i="8" s="1"/>
  <c r="M18" i="8"/>
  <c r="N18" i="8" s="1"/>
  <c r="J18" i="8"/>
  <c r="K18" i="8" s="1"/>
  <c r="N17" i="8"/>
  <c r="U17" i="8" s="1"/>
  <c r="K17" i="8"/>
  <c r="S17" i="8" s="1"/>
  <c r="N15" i="8"/>
  <c r="U15" i="8" s="1"/>
  <c r="K15" i="8"/>
  <c r="S15" i="8" s="1"/>
  <c r="N13" i="8"/>
  <c r="U13" i="8" s="1"/>
  <c r="K13" i="8"/>
  <c r="S13" i="8" s="1"/>
  <c r="N11" i="8"/>
  <c r="U11" i="8" s="1"/>
  <c r="K11" i="8"/>
  <c r="S11" i="8" s="1"/>
  <c r="U10" i="8"/>
  <c r="N9" i="8"/>
  <c r="U9" i="8" s="1"/>
  <c r="K9" i="8"/>
  <c r="S9" i="8" s="1"/>
  <c r="N7" i="8"/>
  <c r="U7" i="8" s="1"/>
  <c r="K7" i="8"/>
  <c r="S7" i="8" s="1"/>
  <c r="N4" i="8"/>
  <c r="K4" i="8"/>
  <c r="S4" i="8" s="1"/>
  <c r="M39" i="7"/>
  <c r="M40" i="7" s="1"/>
  <c r="J39" i="7"/>
  <c r="J40" i="7" s="1"/>
  <c r="J19" i="7"/>
  <c r="M18" i="7"/>
  <c r="N18" i="7" s="1"/>
  <c r="J18" i="7"/>
  <c r="K18" i="7" s="1"/>
  <c r="N17" i="7"/>
  <c r="U17" i="7" s="1"/>
  <c r="K17" i="7"/>
  <c r="S17" i="7" s="1"/>
  <c r="N15" i="7"/>
  <c r="U15" i="7" s="1"/>
  <c r="K15" i="7"/>
  <c r="S15" i="7" s="1"/>
  <c r="S13" i="7"/>
  <c r="N13" i="7"/>
  <c r="U13" i="7" s="1"/>
  <c r="K13" i="7"/>
  <c r="N10" i="7"/>
  <c r="U10" i="7" s="1"/>
  <c r="K10" i="7"/>
  <c r="S10" i="7" s="1"/>
  <c r="N9" i="7"/>
  <c r="U9" i="7" s="1"/>
  <c r="K9" i="7"/>
  <c r="N7" i="7"/>
  <c r="U7" i="7" s="1"/>
  <c r="K7" i="7"/>
  <c r="S7" i="7" s="1"/>
  <c r="N4" i="7"/>
  <c r="U4" i="7" s="1"/>
  <c r="K4" i="7"/>
  <c r="S4" i="7" s="1"/>
  <c r="M38" i="6"/>
  <c r="N38" i="6" s="1"/>
  <c r="J38" i="6"/>
  <c r="J39" i="6" s="1"/>
  <c r="N33" i="6"/>
  <c r="K33" i="6"/>
  <c r="M18" i="6"/>
  <c r="N18" i="6" s="1"/>
  <c r="J18" i="6"/>
  <c r="J19" i="6" s="1"/>
  <c r="N17" i="6"/>
  <c r="U17" i="6" s="1"/>
  <c r="K17" i="6"/>
  <c r="S17" i="6" s="1"/>
  <c r="N15" i="6"/>
  <c r="U15" i="6" s="1"/>
  <c r="K15" i="6"/>
  <c r="S15" i="6" s="1"/>
  <c r="N11" i="6"/>
  <c r="U11" i="6" s="1"/>
  <c r="K11" i="6"/>
  <c r="S11" i="6" s="1"/>
  <c r="U10" i="6"/>
  <c r="S10" i="6"/>
  <c r="N10" i="6"/>
  <c r="K10" i="6"/>
  <c r="N9" i="6"/>
  <c r="U9" i="6" s="1"/>
  <c r="K9" i="6"/>
  <c r="S9" i="6" s="1"/>
  <c r="N7" i="6"/>
  <c r="U7" i="6" s="1"/>
  <c r="K7" i="6"/>
  <c r="U4" i="6"/>
  <c r="S4" i="6"/>
  <c r="N4" i="6"/>
  <c r="K4" i="6"/>
  <c r="M19" i="8" l="1"/>
  <c r="N40" i="8"/>
  <c r="N19" i="8"/>
  <c r="K40" i="8"/>
  <c r="J19" i="8"/>
  <c r="M40" i="10"/>
  <c r="K39" i="9"/>
  <c r="N18" i="9"/>
  <c r="N19" i="9"/>
  <c r="M19" i="7"/>
  <c r="K19" i="7"/>
  <c r="N19" i="6"/>
  <c r="K40" i="10"/>
  <c r="N40" i="10"/>
  <c r="S6" i="10"/>
  <c r="K18" i="10"/>
  <c r="K19" i="10" s="1"/>
  <c r="N18" i="10"/>
  <c r="N19" i="10" s="1"/>
  <c r="K39" i="10"/>
  <c r="K19" i="9"/>
  <c r="N40" i="9"/>
  <c r="J19" i="9"/>
  <c r="M40" i="9"/>
  <c r="U4" i="9"/>
  <c r="K40" i="9"/>
  <c r="K19" i="8"/>
  <c r="U4" i="8"/>
  <c r="N19" i="7"/>
  <c r="K39" i="7"/>
  <c r="K40" i="7" s="1"/>
  <c r="N39" i="7"/>
  <c r="N40" i="7" s="1"/>
  <c r="S9" i="7"/>
  <c r="N39" i="6"/>
  <c r="K38" i="6"/>
  <c r="K39" i="6" s="1"/>
  <c r="S7" i="6"/>
  <c r="K18" i="6"/>
  <c r="K19" i="6" s="1"/>
  <c r="S13" i="6"/>
  <c r="U13" i="6"/>
  <c r="M39" i="6"/>
  <c r="M19" i="6"/>
  <c r="N34" i="4" l="1"/>
  <c r="N33" i="4"/>
  <c r="N16" i="4"/>
  <c r="M39" i="5"/>
  <c r="M40" i="5" s="1"/>
  <c r="J39" i="5"/>
  <c r="K39" i="5" s="1"/>
  <c r="N37" i="5"/>
  <c r="U16" i="5" s="1"/>
  <c r="K37" i="5"/>
  <c r="S16" i="5" s="1"/>
  <c r="N35" i="5"/>
  <c r="U14" i="5" s="1"/>
  <c r="K35" i="5"/>
  <c r="M18" i="5"/>
  <c r="M19" i="5" s="1"/>
  <c r="N17" i="5"/>
  <c r="U17" i="5" s="1"/>
  <c r="K17" i="5"/>
  <c r="S17" i="5" s="1"/>
  <c r="N15" i="5"/>
  <c r="U15" i="5" s="1"/>
  <c r="K15" i="5"/>
  <c r="S15" i="5" s="1"/>
  <c r="N13" i="5"/>
  <c r="U13" i="5" s="1"/>
  <c r="K13" i="5"/>
  <c r="S13" i="5" s="1"/>
  <c r="N12" i="5"/>
  <c r="U12" i="5" s="1"/>
  <c r="K12" i="5"/>
  <c r="S12" i="5" s="1"/>
  <c r="N11" i="5"/>
  <c r="U11" i="5" s="1"/>
  <c r="K11" i="5"/>
  <c r="S11" i="5" s="1"/>
  <c r="N10" i="5"/>
  <c r="U10" i="5" s="1"/>
  <c r="K10" i="5"/>
  <c r="S10" i="5" s="1"/>
  <c r="N9" i="5"/>
  <c r="U9" i="5" s="1"/>
  <c r="K9" i="5"/>
  <c r="S9" i="5" s="1"/>
  <c r="N7" i="5"/>
  <c r="U7" i="5" s="1"/>
  <c r="K7" i="5"/>
  <c r="S7" i="5" s="1"/>
  <c r="N6" i="5"/>
  <c r="U6" i="5" s="1"/>
  <c r="J6" i="5"/>
  <c r="J18" i="5" s="1"/>
  <c r="K18" i="5" s="1"/>
  <c r="N4" i="5"/>
  <c r="U4" i="5" s="1"/>
  <c r="K4" i="5"/>
  <c r="M39" i="4"/>
  <c r="N39" i="4" s="1"/>
  <c r="N40" i="4" s="1"/>
  <c r="J39" i="4"/>
  <c r="J40" i="4" s="1"/>
  <c r="K34" i="4"/>
  <c r="S13" i="4" s="1"/>
  <c r="K33" i="4"/>
  <c r="S12" i="4" s="1"/>
  <c r="M18" i="4"/>
  <c r="M19" i="4" s="1"/>
  <c r="J18" i="4"/>
  <c r="K18" i="4" s="1"/>
  <c r="N17" i="4"/>
  <c r="U17" i="4" s="1"/>
  <c r="K17" i="4"/>
  <c r="S17" i="4" s="1"/>
  <c r="U16" i="4"/>
  <c r="K16" i="4"/>
  <c r="S16" i="4" s="1"/>
  <c r="N15" i="4"/>
  <c r="U15" i="4" s="1"/>
  <c r="K15" i="4"/>
  <c r="S15" i="4" s="1"/>
  <c r="U13" i="4"/>
  <c r="U12" i="4"/>
  <c r="N11" i="4"/>
  <c r="U11" i="4" s="1"/>
  <c r="K11" i="4"/>
  <c r="S11" i="4" s="1"/>
  <c r="U10" i="4"/>
  <c r="N10" i="4"/>
  <c r="K10" i="4"/>
  <c r="S10" i="4" s="1"/>
  <c r="U9" i="4"/>
  <c r="K9" i="4"/>
  <c r="S9" i="4" s="1"/>
  <c r="N7" i="4"/>
  <c r="U7" i="4" s="1"/>
  <c r="K7" i="4"/>
  <c r="S7" i="4" s="1"/>
  <c r="N4" i="4"/>
  <c r="U4" i="4" s="1"/>
  <c r="K4" i="4"/>
  <c r="S4" i="4" s="1"/>
  <c r="M39" i="3"/>
  <c r="M40" i="3" s="1"/>
  <c r="J39" i="3"/>
  <c r="J40" i="3" s="1"/>
  <c r="N35" i="3"/>
  <c r="U14" i="3" s="1"/>
  <c r="K35" i="3"/>
  <c r="S14" i="3" s="1"/>
  <c r="N34" i="3"/>
  <c r="K34" i="3"/>
  <c r="S13" i="3" s="1"/>
  <c r="N32" i="3"/>
  <c r="U11" i="3" s="1"/>
  <c r="K32" i="3"/>
  <c r="S11" i="3" s="1"/>
  <c r="N31" i="3"/>
  <c r="U10" i="3" s="1"/>
  <c r="K31" i="3"/>
  <c r="S10" i="3" s="1"/>
  <c r="M18" i="3"/>
  <c r="N18" i="3" s="1"/>
  <c r="J18" i="3"/>
  <c r="J19" i="3" s="1"/>
  <c r="N17" i="3"/>
  <c r="U17" i="3" s="1"/>
  <c r="K17" i="3"/>
  <c r="S17" i="3" s="1"/>
  <c r="N16" i="3"/>
  <c r="U16" i="3" s="1"/>
  <c r="K16" i="3"/>
  <c r="S16" i="3" s="1"/>
  <c r="U15" i="3"/>
  <c r="N15" i="3"/>
  <c r="K15" i="3"/>
  <c r="S15" i="3" s="1"/>
  <c r="U13" i="3"/>
  <c r="N12" i="3"/>
  <c r="U12" i="3" s="1"/>
  <c r="K12" i="3"/>
  <c r="S12" i="3" s="1"/>
  <c r="N9" i="3"/>
  <c r="U9" i="3" s="1"/>
  <c r="K9" i="3"/>
  <c r="S9" i="3" s="1"/>
  <c r="N7" i="3"/>
  <c r="U7" i="3" s="1"/>
  <c r="K7" i="3"/>
  <c r="S7" i="3" s="1"/>
  <c r="N6" i="3"/>
  <c r="U6" i="3" s="1"/>
  <c r="K6" i="3"/>
  <c r="S6" i="3" s="1"/>
  <c r="N4" i="3"/>
  <c r="U4" i="3" s="1"/>
  <c r="K4" i="3"/>
  <c r="S4" i="3" s="1"/>
  <c r="M39" i="2"/>
  <c r="N39" i="2" s="1"/>
  <c r="J39" i="2"/>
  <c r="J40" i="2" s="1"/>
  <c r="N35" i="2"/>
  <c r="U14" i="2" s="1"/>
  <c r="K35" i="2"/>
  <c r="S14" i="2" s="1"/>
  <c r="N32" i="2"/>
  <c r="K32" i="2"/>
  <c r="S11" i="2" s="1"/>
  <c r="N17" i="2"/>
  <c r="U17" i="2" s="1"/>
  <c r="K17" i="2"/>
  <c r="S17" i="2" s="1"/>
  <c r="N15" i="2"/>
  <c r="U15" i="2" s="1"/>
  <c r="K15" i="2"/>
  <c r="S15" i="2" s="1"/>
  <c r="N13" i="2"/>
  <c r="U13" i="2" s="1"/>
  <c r="K13" i="2"/>
  <c r="S13" i="2" s="1"/>
  <c r="N12" i="2"/>
  <c r="U12" i="2" s="1"/>
  <c r="K12" i="2"/>
  <c r="S12" i="2" s="1"/>
  <c r="U11" i="2"/>
  <c r="N10" i="2"/>
  <c r="U10" i="2" s="1"/>
  <c r="K10" i="2"/>
  <c r="S10" i="2" s="1"/>
  <c r="N9" i="2"/>
  <c r="U9" i="2" s="1"/>
  <c r="K9" i="2"/>
  <c r="S9" i="2" s="1"/>
  <c r="N7" i="2"/>
  <c r="U7" i="2" s="1"/>
  <c r="K7" i="2"/>
  <c r="S7" i="2" s="1"/>
  <c r="M6" i="2"/>
  <c r="N6" i="2" s="1"/>
  <c r="U6" i="2" s="1"/>
  <c r="J6" i="2"/>
  <c r="J18" i="2" s="1"/>
  <c r="K18" i="2" s="1"/>
  <c r="N4" i="2"/>
  <c r="U4" i="2" s="1"/>
  <c r="K4" i="2"/>
  <c r="S4" i="2" s="1"/>
  <c r="N39" i="5" l="1"/>
  <c r="N40" i="5" s="1"/>
  <c r="J40" i="5"/>
  <c r="M18" i="2"/>
  <c r="M19" i="2" s="1"/>
  <c r="M40" i="2"/>
  <c r="N19" i="3"/>
  <c r="K39" i="3"/>
  <c r="J19" i="4"/>
  <c r="K39" i="4"/>
  <c r="K40" i="4" s="1"/>
  <c r="M40" i="4"/>
  <c r="K40" i="5"/>
  <c r="J19" i="5"/>
  <c r="N18" i="5"/>
  <c r="N19" i="5" s="1"/>
  <c r="S14" i="5"/>
  <c r="S4" i="5"/>
  <c r="K6" i="5"/>
  <c r="S6" i="5" s="1"/>
  <c r="K19" i="4"/>
  <c r="N18" i="4"/>
  <c r="N19" i="4" s="1"/>
  <c r="M19" i="3"/>
  <c r="K18" i="3"/>
  <c r="K19" i="3" s="1"/>
  <c r="K40" i="3"/>
  <c r="N39" i="3"/>
  <c r="N40" i="3" s="1"/>
  <c r="N18" i="2"/>
  <c r="N19" i="2" s="1"/>
  <c r="N40" i="2"/>
  <c r="K6" i="2"/>
  <c r="S6" i="2" s="1"/>
  <c r="J19" i="2"/>
  <c r="K39" i="2"/>
  <c r="K40" i="2" l="1"/>
  <c r="K19" i="5"/>
  <c r="K19" i="2"/>
</calcChain>
</file>

<file path=xl/sharedStrings.xml><?xml version="1.0" encoding="utf-8"?>
<sst xmlns="http://schemas.openxmlformats.org/spreadsheetml/2006/main" count="2733" uniqueCount="304">
  <si>
    <t>Extracellular Staining</t>
  </si>
  <si>
    <t>*Protein transport inhibition necessary for this panel</t>
  </si>
  <si>
    <t>Number of  wells</t>
  </si>
  <si>
    <t>Round up to</t>
  </si>
  <si>
    <t>Wells</t>
  </si>
  <si>
    <t>Round up</t>
  </si>
  <si>
    <t>E</t>
  </si>
  <si>
    <t xml:space="preserve">MDSC/neutrophil panel </t>
  </si>
  <si>
    <t>Isotype</t>
  </si>
  <si>
    <t>Clone</t>
  </si>
  <si>
    <t>Fluorophore</t>
  </si>
  <si>
    <t>Stock</t>
  </si>
  <si>
    <t>Dilution</t>
  </si>
  <si>
    <t>vol/well (150 uL)</t>
  </si>
  <si>
    <t>MM</t>
  </si>
  <si>
    <t>Isotype C</t>
  </si>
  <si>
    <t>Isotype vol/well</t>
  </si>
  <si>
    <t>Target Ab Vendor</t>
  </si>
  <si>
    <t>Target Ab Catalogue #</t>
  </si>
  <si>
    <t>Isotype Ab Vendor</t>
  </si>
  <si>
    <t>Isotype Ab Catalogue #</t>
  </si>
  <si>
    <t>Ab Volume required (uL)</t>
  </si>
  <si>
    <t>Ab Volume remaining (uL)</t>
  </si>
  <si>
    <t>Iso Ab vol required (uL)</t>
  </si>
  <si>
    <t>Iso Ab vol remaining (uL)</t>
  </si>
  <si>
    <t>VL1</t>
  </si>
  <si>
    <t>450/40</t>
  </si>
  <si>
    <t>CD11b</t>
  </si>
  <si>
    <t>Rat IgG2b, k</t>
  </si>
  <si>
    <t>M1/70</t>
  </si>
  <si>
    <t>eFluor450</t>
  </si>
  <si>
    <t>surface</t>
  </si>
  <si>
    <t>1:240</t>
  </si>
  <si>
    <t>Invitrogen</t>
  </si>
  <si>
    <t>48-0112-82</t>
  </si>
  <si>
    <t>48-4031-82</t>
  </si>
  <si>
    <t>Thermofisher recommends 0.125 ug/test for flow (equivalent to 0.625 uL per well)</t>
  </si>
  <si>
    <t>VL2</t>
  </si>
  <si>
    <t>525/50</t>
  </si>
  <si>
    <t>Live/dead</t>
  </si>
  <si>
    <t>Aqua</t>
  </si>
  <si>
    <t>live/dead</t>
  </si>
  <si>
    <t>VL3</t>
  </si>
  <si>
    <t>610/20</t>
  </si>
  <si>
    <t>VL4</t>
  </si>
  <si>
    <t>660/20</t>
  </si>
  <si>
    <t>CD45</t>
  </si>
  <si>
    <t>30-F11</t>
  </si>
  <si>
    <t>BV650</t>
  </si>
  <si>
    <t>0.2 (&lt;0.25/test)</t>
  </si>
  <si>
    <t>1:200</t>
  </si>
  <si>
    <t>Biolegend</t>
  </si>
  <si>
    <t>VL5</t>
  </si>
  <si>
    <t>710/50</t>
  </si>
  <si>
    <t>Biolegend recommends &lt;0.125 ug per 1M cells in 100 uL volume (&lt;0.625 uL/sample)</t>
  </si>
  <si>
    <t>VL6</t>
  </si>
  <si>
    <t>780/60</t>
  </si>
  <si>
    <t>F4/80 (optional)</t>
  </si>
  <si>
    <t>Rat IgG2a, κ</t>
  </si>
  <si>
    <t>BM8</t>
  </si>
  <si>
    <t>BV785</t>
  </si>
  <si>
    <t>Biolegend recommends &lt;0.5 ug per 1M cells in 100 uL volume (&lt;0.5 uL/sample)</t>
  </si>
  <si>
    <t>BL1</t>
  </si>
  <si>
    <t>530/30</t>
  </si>
  <si>
    <t>Ly6g</t>
  </si>
  <si>
    <t>Rat IgG2a, k</t>
  </si>
  <si>
    <t>1A8</t>
  </si>
  <si>
    <t>FITC</t>
  </si>
  <si>
    <t>1:300</t>
  </si>
  <si>
    <t>Secondary Ab Novus NBP2-24891G</t>
  </si>
  <si>
    <t>BL2</t>
  </si>
  <si>
    <t>695/40</t>
  </si>
  <si>
    <t>Ly6c</t>
  </si>
  <si>
    <t>Rat IgG2c, k</t>
  </si>
  <si>
    <t>HK1.4</t>
  </si>
  <si>
    <t>PERCP-Cy5.5</t>
  </si>
  <si>
    <t>1:100</t>
  </si>
  <si>
    <t>YL1</t>
  </si>
  <si>
    <t>585/16</t>
  </si>
  <si>
    <t>CAP-18</t>
  </si>
  <si>
    <t>Mouse IgG2a, k</t>
  </si>
  <si>
    <t>G-1</t>
  </si>
  <si>
    <t>PE</t>
  </si>
  <si>
    <t>intracellular</t>
  </si>
  <si>
    <t>SantaCruz Biotech</t>
  </si>
  <si>
    <t>sc-166055</t>
  </si>
  <si>
    <t>SantaCruz recommends staining volume of 1:50 to 1:500</t>
  </si>
  <si>
    <t>YL2</t>
  </si>
  <si>
    <t>620/15</t>
  </si>
  <si>
    <t>Arg2</t>
  </si>
  <si>
    <t>Mouse IgG2b, k</t>
  </si>
  <si>
    <t>C-3</t>
  </si>
  <si>
    <t>AF594</t>
  </si>
  <si>
    <t>sc-374420 AF594</t>
  </si>
  <si>
    <t>SantaCruz recommends 1:500 diliution of antibody for staining for immunofluorescence (equivalent to 0.3 uL per well)</t>
  </si>
  <si>
    <t>YL3</t>
  </si>
  <si>
    <t>RL1</t>
  </si>
  <si>
    <t>670/14</t>
  </si>
  <si>
    <t>CX3CR1</t>
  </si>
  <si>
    <t>Mouse IgG1, k</t>
  </si>
  <si>
    <t>QA16A03</t>
  </si>
  <si>
    <t xml:space="preserve">APC </t>
  </si>
  <si>
    <t>1:150</t>
  </si>
  <si>
    <t>RL2</t>
  </si>
  <si>
    <t>720/30</t>
  </si>
  <si>
    <t>CD11c</t>
  </si>
  <si>
    <t>Armenian Hamster IgG1, λ2 (the appropriate isotype is λ1, per BD)</t>
  </si>
  <si>
    <t>HL3</t>
  </si>
  <si>
    <t>AF700</t>
  </si>
  <si>
    <t>Thermofisher recommends 0.25 ug/sample antibody for staining (equivalent to 1.25 uL per well)</t>
  </si>
  <si>
    <t>RL3</t>
  </si>
  <si>
    <t>Cd49d</t>
  </si>
  <si>
    <t>R1-2</t>
  </si>
  <si>
    <t>APC-Cy7</t>
  </si>
  <si>
    <t>Biolegend recommends &lt;0.5 ug per 1M cells in 100 uL volume (&lt;2.5 uL/sample)</t>
  </si>
  <si>
    <t>buffer</t>
  </si>
  <si>
    <t>Total</t>
  </si>
  <si>
    <t>Intracellular Staining</t>
  </si>
  <si>
    <t xml:space="preserve"> </t>
  </si>
  <si>
    <t xml:space="preserve">NK cell, DC panel </t>
  </si>
  <si>
    <t>NKp46</t>
  </si>
  <si>
    <t>29A1.4</t>
  </si>
  <si>
    <t>BV605</t>
  </si>
  <si>
    <t>CD45 (biolegend)</t>
  </si>
  <si>
    <t xml:space="preserve">CCR7* </t>
  </si>
  <si>
    <t>4B12</t>
  </si>
  <si>
    <t>1:120</t>
  </si>
  <si>
    <t>Biolegend recommends &lt;0.8 ug per 1M cells in 100 uL volume (&lt;4 uL/sample)</t>
  </si>
  <si>
    <t>MHCII</t>
  </si>
  <si>
    <t>Rat IgG2b, κ</t>
  </si>
  <si>
    <t>2G9</t>
  </si>
  <si>
    <t>IFN-gamma</t>
  </si>
  <si>
    <t>Rat IgG1, k</t>
  </si>
  <si>
    <t>XMG1.2</t>
  </si>
  <si>
    <t>PerCP-Cy5.5</t>
  </si>
  <si>
    <t>1:75</t>
  </si>
  <si>
    <t>ThermoFisher</t>
  </si>
  <si>
    <t>45-4301-80</t>
  </si>
  <si>
    <t>Biolegend recommends 5 uL per 1M cells, have previously used 0.75 ug/sample of Biolegend PE-IFN-gamma</t>
  </si>
  <si>
    <t>CD103</t>
  </si>
  <si>
    <t>Armenian Hamster IgG</t>
  </si>
  <si>
    <t>2E7</t>
  </si>
  <si>
    <t xml:space="preserve">FLT3 </t>
  </si>
  <si>
    <t>Rat IgG2a</t>
  </si>
  <si>
    <t>113308</t>
  </si>
  <si>
    <t>R&amp;D Systems</t>
  </si>
  <si>
    <t>FAB7681T100</t>
  </si>
  <si>
    <t>Biolegend recommends &lt;0.25 ug per 1M cells in 100 uL volume (&lt;1.25 uL/sample)</t>
  </si>
  <si>
    <t>Granzyme B</t>
  </si>
  <si>
    <t>NGZB</t>
  </si>
  <si>
    <t>PE-Cy7</t>
  </si>
  <si>
    <t>25-8898-82</t>
  </si>
  <si>
    <t>Thermofisher recommends 0.125 ug/sample antibody for staining (equivalent to 0.625 uL per well)</t>
  </si>
  <si>
    <t>CD27*</t>
  </si>
  <si>
    <t>LG.3A10</t>
  </si>
  <si>
    <t>APC</t>
  </si>
  <si>
    <t>CD3</t>
  </si>
  <si>
    <t>145-2C11</t>
  </si>
  <si>
    <t>NKG2D*</t>
  </si>
  <si>
    <t>CX5</t>
  </si>
  <si>
    <t>PE/Dazzle594</t>
  </si>
  <si>
    <t xml:space="preserve">T cell panel </t>
  </si>
  <si>
    <t>Stock (mg/mL)</t>
  </si>
  <si>
    <t>CD8</t>
  </si>
  <si>
    <t>Rat LOU IgG2a, κ</t>
  </si>
  <si>
    <t>53-6.7</t>
  </si>
  <si>
    <t>48-0081-82</t>
  </si>
  <si>
    <t>48-4321-82</t>
  </si>
  <si>
    <r>
      <t>TCR</t>
    </r>
    <r>
      <rPr>
        <sz val="11"/>
        <rFont val="Calibri"/>
        <family val="2"/>
      </rPr>
      <t>ɣδ</t>
    </r>
  </si>
  <si>
    <t>GL3</t>
  </si>
  <si>
    <t>Biolegend recommends &lt;0.25 ug per 1M  cells in 100 uL volume (&lt;1.25 uL/well)</t>
  </si>
  <si>
    <t>17A2</t>
  </si>
  <si>
    <t>Biolegend recommends 5 uL per 1M cells in 100 uL volume</t>
  </si>
  <si>
    <t>CCR7 (CD197)</t>
  </si>
  <si>
    <t>Biolegend recommends &lt;0.8 ug per 1M cells in 100 uL volume (4 uL/sample)</t>
  </si>
  <si>
    <t>FoxP3</t>
  </si>
  <si>
    <t>FJK-16s</t>
  </si>
  <si>
    <t>0.5 (&lt;1/test)</t>
  </si>
  <si>
    <t>11-5773-82</t>
  </si>
  <si>
    <t>GATA-3</t>
  </si>
  <si>
    <t>16E10A23</t>
  </si>
  <si>
    <t>CTLA-4</t>
  </si>
  <si>
    <t>Armenian Hamster IgG1, k</t>
  </si>
  <si>
    <t>UC10-4F10-11</t>
  </si>
  <si>
    <t>BD Bioscience</t>
  </si>
  <si>
    <t>ThermoFisher recommends 0.125 ug/test (0.625 uL/test)</t>
  </si>
  <si>
    <t>Tbet</t>
  </si>
  <si>
    <t>4B10</t>
  </si>
  <si>
    <t>PE Dazzle 594</t>
  </si>
  <si>
    <t>0.2 (1ug/test)</t>
  </si>
  <si>
    <t>Ki-67</t>
  </si>
  <si>
    <t>SolA15</t>
  </si>
  <si>
    <t>25-5698-82</t>
  </si>
  <si>
    <t>eBioscience</t>
  </si>
  <si>
    <t>25-4321-82</t>
  </si>
  <si>
    <t>CD4</t>
  </si>
  <si>
    <t>RM4-5</t>
  </si>
  <si>
    <t>CD44</t>
  </si>
  <si>
    <t>IM7</t>
  </si>
  <si>
    <t>APC/Cy7</t>
  </si>
  <si>
    <t>Biolegend recommends &lt;1.0 ug per 1M cells in 100 uL volume (&lt;5 uL/sample)</t>
  </si>
  <si>
    <r>
      <t>TCR</t>
    </r>
    <r>
      <rPr>
        <sz val="11"/>
        <rFont val="Calibri"/>
        <family val="2"/>
      </rPr>
      <t>δ</t>
    </r>
  </si>
  <si>
    <t>1:60</t>
  </si>
  <si>
    <t>Armenian Hamster IgG1</t>
  </si>
  <si>
    <t>PE Dazzle</t>
  </si>
  <si>
    <t>*Protein transport inhibition might be necessary for VMAT1</t>
  </si>
  <si>
    <t xml:space="preserve">Monocytes/Macs panel </t>
  </si>
  <si>
    <t>V450</t>
  </si>
  <si>
    <t>BDB560377</t>
  </si>
  <si>
    <t>0.25-1 ug/10^6 cells (1.25-5 uL)</t>
  </si>
  <si>
    <t>CD86 (Optional)</t>
  </si>
  <si>
    <t>GL-1</t>
  </si>
  <si>
    <t>≤0.25 µg per million cells in 100 µl (under 1.25 uL)</t>
  </si>
  <si>
    <t>F4/80</t>
  </si>
  <si>
    <t>Ly6C</t>
  </si>
  <si>
    <t>Rat IgG2c, κ</t>
  </si>
  <si>
    <t>M170</t>
  </si>
  <si>
    <t>C3aR</t>
  </si>
  <si>
    <t>D-12</t>
  </si>
  <si>
    <t>AF647</t>
  </si>
  <si>
    <t>Santa Cruz Biotechnology</t>
  </si>
  <si>
    <t>sc-133172 AF647</t>
  </si>
  <si>
    <t>G-Biosciences recommends 1:100-1:500 dilution for immunofluorescence (0.3-1.5uL/sample, 0.3-1.5 ug/sample)</t>
  </si>
  <si>
    <t>VMAT1 (SLC18A1)</t>
  </si>
  <si>
    <t>Mouse IgG2b, κ</t>
  </si>
  <si>
    <t>G-12</t>
  </si>
  <si>
    <t>AF680</t>
  </si>
  <si>
    <t>surface/intracellular</t>
  </si>
  <si>
    <t>sc-166391 AF680</t>
  </si>
  <si>
    <t>sc-516610</t>
  </si>
  <si>
    <t>SC recommends a dilution of 1:50-1:500 for immunofluorescence</t>
  </si>
  <si>
    <t xml:space="preserve">CD43 </t>
  </si>
  <si>
    <t>S11</t>
  </si>
  <si>
    <t>APC/Fire 750</t>
  </si>
  <si>
    <t>BL Rat IgG2a, k</t>
  </si>
  <si>
    <t>Rat IgG1-AF647 Isotype Ab (Biolegend 400418), 0.5 mg/mL</t>
  </si>
  <si>
    <t>*Protein transport inhibition may be necessary for ARG2</t>
  </si>
  <si>
    <t>B220</t>
  </si>
  <si>
    <t>RA3-6B2</t>
  </si>
  <si>
    <t>FAB7681T-100ug</t>
  </si>
  <si>
    <t>M5/114.15.2</t>
  </si>
  <si>
    <t>CD11b+C16:V16</t>
  </si>
  <si>
    <t>*Protein transport inhibition might be necessary for CD63</t>
  </si>
  <si>
    <t>FLT3 (CD135)</t>
  </si>
  <si>
    <t>A2F10</t>
  </si>
  <si>
    <t>BV421</t>
  </si>
  <si>
    <t>CD63</t>
  </si>
  <si>
    <t>NVG-2</t>
  </si>
  <si>
    <t>Biolegend recommends &lt;1 ug per 1M cells in 100 uL volume (&lt;2 uL/sample)</t>
  </si>
  <si>
    <t>Ly6G</t>
  </si>
  <si>
    <t>1A8-Ly6g</t>
  </si>
  <si>
    <t>PerCP-eFluor710</t>
  </si>
  <si>
    <t>46-9668-82</t>
  </si>
  <si>
    <t>46-4321-82</t>
  </si>
  <si>
    <t>Thermo recommends 0.125 ug per test (1.25 uL/test)</t>
  </si>
  <si>
    <t>PE-Dazzle 594</t>
  </si>
  <si>
    <t>1.120</t>
  </si>
  <si>
    <t>Biolegend recommends 0.25 ug per 1M cells in 100 uL volume (1.25 uL/sample)</t>
  </si>
  <si>
    <t>APC-Fire750</t>
  </si>
  <si>
    <t>1:30</t>
  </si>
  <si>
    <t>GATA3</t>
  </si>
  <si>
    <t>UC10-4B9</t>
  </si>
  <si>
    <t>CTLA4</t>
  </si>
  <si>
    <t>Thermo recommends &lt;0.25 ug per 1M cells in 100 uL volume (&lt;1.25 uL/sample)</t>
  </si>
  <si>
    <t>45-0042-82</t>
  </si>
  <si>
    <t>Biolegend recommends &lt;0.4 ug per 1M cells in 100 uL volume (&lt;2 uL/sample)</t>
  </si>
  <si>
    <t xml:space="preserve">Biolegend </t>
  </si>
  <si>
    <t>Biolegend recommends &lt;1 ug per 1M cells in 100 uL volume (&lt;5 uL/sample)</t>
  </si>
  <si>
    <t>Laser</t>
  </si>
  <si>
    <t>Filter</t>
  </si>
  <si>
    <t>Color</t>
  </si>
  <si>
    <t>surface/in tracellular</t>
  </si>
  <si>
    <t>405 nm</t>
  </si>
  <si>
    <t>450/50</t>
  </si>
  <si>
    <t>616/23</t>
  </si>
  <si>
    <t>730/45</t>
  </si>
  <si>
    <t>488 nm</t>
  </si>
  <si>
    <t>510/20</t>
  </si>
  <si>
    <t>561 nm</t>
  </si>
  <si>
    <t>582/15</t>
  </si>
  <si>
    <t>12-4031-82</t>
  </si>
  <si>
    <t>633 nm</t>
  </si>
  <si>
    <t xml:space="preserve">MDSC panel </t>
  </si>
  <si>
    <t>Ag location</t>
  </si>
  <si>
    <t>Live/dead fixable aqua</t>
  </si>
  <si>
    <t>ThermoFisher Sci</t>
  </si>
  <si>
    <t>L34966</t>
  </si>
  <si>
    <t>HER2</t>
  </si>
  <si>
    <t>Rat IgG1</t>
  </si>
  <si>
    <t>666521</t>
  </si>
  <si>
    <t>FAB6744A</t>
  </si>
  <si>
    <t>mouse IgG</t>
  </si>
  <si>
    <t>Goat IgG</t>
  </si>
  <si>
    <t>Polyclonal</t>
  </si>
  <si>
    <t>12-4010-82</t>
  </si>
  <si>
    <t>Endogenous opsonization panel</t>
  </si>
  <si>
    <t>PD-L1</t>
  </si>
  <si>
    <t>Rat IgG2a, L</t>
  </si>
  <si>
    <t>MIH5</t>
  </si>
  <si>
    <t>Serum opsonization panel</t>
  </si>
  <si>
    <t>Cell trace CFSE</t>
  </si>
  <si>
    <t>CFSE</t>
  </si>
  <si>
    <t>CD8 included</t>
  </si>
  <si>
    <t>CD3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</si>
</sst>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0" xfId="0" applyFill="1"/>
    <xf numFmtId="49" fontId="0" fillId="0" borderId="2" xfId="0" applyNumberFormat="1" applyBorder="1"/>
    <xf numFmtId="2" fontId="0" fillId="0" borderId="3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0" xfId="0" applyFont="1"/>
    <xf numFmtId="0" fontId="6" fillId="0" borderId="0" xfId="0" applyFont="1"/>
    <xf numFmtId="1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6" xfId="0" applyNumberFormat="1" applyBorder="1" applyAlignment="1">
      <alignment horizontal="left"/>
    </xf>
    <xf numFmtId="14" fontId="0" fillId="0" borderId="0" xfId="0" applyNumberFormat="1"/>
    <xf numFmtId="49" fontId="0" fillId="0" borderId="1" xfId="0" applyNumberFormat="1" applyBorder="1"/>
    <xf numFmtId="0" fontId="4" fillId="3" borderId="0" xfId="0" applyFont="1" applyFill="1"/>
    <xf numFmtId="0" fontId="4" fillId="2" borderId="0" xfId="0" applyFont="1" applyFill="1"/>
    <xf numFmtId="0" fontId="0" fillId="0" borderId="7" xfId="0" applyBorder="1"/>
    <xf numFmtId="2" fontId="4" fillId="0" borderId="9" xfId="0" applyNumberFormat="1" applyFont="1" applyBorder="1" applyAlignment="1">
      <alignment horizontal="left"/>
    </xf>
    <xf numFmtId="2" fontId="1" fillId="0" borderId="9" xfId="0" applyNumberFormat="1" applyFont="1" applyBorder="1" applyAlignment="1">
      <alignment horizontal="left"/>
    </xf>
    <xf numFmtId="0" fontId="0" fillId="0" borderId="9" xfId="0" applyBorder="1"/>
    <xf numFmtId="2" fontId="4" fillId="0" borderId="0" xfId="0" applyNumberFormat="1" applyFont="1"/>
    <xf numFmtId="0" fontId="4" fillId="4" borderId="2" xfId="0" applyFont="1" applyFill="1" applyBorder="1"/>
    <xf numFmtId="0" fontId="4" fillId="4" borderId="3" xfId="0" applyFont="1" applyFill="1" applyBorder="1"/>
    <xf numFmtId="49" fontId="4" fillId="4" borderId="3" xfId="0" applyNumberFormat="1" applyFont="1" applyFill="1" applyBorder="1"/>
    <xf numFmtId="0" fontId="4" fillId="4" borderId="3" xfId="0" applyFont="1" applyFill="1" applyBorder="1" applyAlignment="1">
      <alignment horizontal="left"/>
    </xf>
    <xf numFmtId="2" fontId="4" fillId="4" borderId="3" xfId="0" applyNumberFormat="1" applyFont="1" applyFill="1" applyBorder="1" applyAlignment="1">
      <alignment horizontal="left"/>
    </xf>
    <xf numFmtId="2" fontId="4" fillId="4" borderId="4" xfId="0" applyNumberFormat="1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5" xfId="0" applyFont="1" applyFill="1" applyBorder="1"/>
    <xf numFmtId="2" fontId="4" fillId="4" borderId="4" xfId="0" applyNumberFormat="1" applyFont="1" applyFill="1" applyBorder="1" applyAlignment="1">
      <alignment horizontal="left"/>
    </xf>
    <xf numFmtId="1" fontId="4" fillId="4" borderId="4" xfId="0" applyNumberFormat="1" applyFont="1" applyFill="1" applyBorder="1" applyAlignment="1">
      <alignment horizontal="left"/>
    </xf>
    <xf numFmtId="2" fontId="4" fillId="4" borderId="5" xfId="0" applyNumberFormat="1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" fontId="4" fillId="4" borderId="5" xfId="0" applyNumberFormat="1" applyFont="1" applyFill="1" applyBorder="1" applyAlignment="1">
      <alignment horizontal="left"/>
    </xf>
    <xf numFmtId="1" fontId="0" fillId="4" borderId="5" xfId="0" applyNumberFormat="1" applyFill="1" applyBorder="1" applyAlignment="1">
      <alignment horizontal="left"/>
    </xf>
    <xf numFmtId="165" fontId="4" fillId="4" borderId="5" xfId="0" applyNumberFormat="1" applyFont="1" applyFill="1" applyBorder="1" applyAlignment="1">
      <alignment horizontal="left"/>
    </xf>
    <xf numFmtId="1" fontId="1" fillId="4" borderId="5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49" fontId="1" fillId="4" borderId="3" xfId="0" applyNumberFormat="1" applyFont="1" applyFill="1" applyBorder="1"/>
    <xf numFmtId="0" fontId="1" fillId="4" borderId="3" xfId="0" applyFont="1" applyFill="1" applyBorder="1" applyAlignment="1">
      <alignment horizontal="left"/>
    </xf>
    <xf numFmtId="2" fontId="1" fillId="4" borderId="3" xfId="0" applyNumberFormat="1" applyFont="1" applyFill="1" applyBorder="1" applyAlignment="1">
      <alignment horizontal="left"/>
    </xf>
    <xf numFmtId="2" fontId="1" fillId="4" borderId="4" xfId="0" applyNumberFormat="1" applyFont="1" applyFill="1" applyBorder="1" applyAlignment="1">
      <alignment horizontal="left"/>
    </xf>
    <xf numFmtId="49" fontId="4" fillId="4" borderId="0" xfId="0" applyNumberFormat="1" applyFont="1" applyFill="1"/>
    <xf numFmtId="0" fontId="4" fillId="4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2" fontId="4" fillId="4" borderId="2" xfId="0" applyNumberFormat="1" applyFont="1" applyFill="1" applyBorder="1" applyAlignment="1">
      <alignment horizontal="left"/>
    </xf>
    <xf numFmtId="2" fontId="4" fillId="4" borderId="8" xfId="0" applyNumberFormat="1" applyFont="1" applyFill="1" applyBorder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49" fontId="4" fillId="5" borderId="3" xfId="0" applyNumberFormat="1" applyFont="1" applyFill="1" applyBorder="1"/>
    <xf numFmtId="0" fontId="4" fillId="5" borderId="3" xfId="0" applyFont="1" applyFill="1" applyBorder="1" applyAlignment="1">
      <alignment horizontal="left"/>
    </xf>
    <xf numFmtId="2" fontId="4" fillId="5" borderId="3" xfId="0" applyNumberFormat="1" applyFont="1" applyFill="1" applyBorder="1" applyAlignment="1">
      <alignment horizontal="left"/>
    </xf>
    <xf numFmtId="2" fontId="4" fillId="5" borderId="4" xfId="0" applyNumberFormat="1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5" xfId="0" applyFont="1" applyFill="1" applyBorder="1"/>
    <xf numFmtId="2" fontId="4" fillId="5" borderId="4" xfId="0" applyNumberFormat="1" applyFont="1" applyFill="1" applyBorder="1" applyAlignment="1">
      <alignment horizontal="left"/>
    </xf>
    <xf numFmtId="1" fontId="4" fillId="5" borderId="4" xfId="0" applyNumberFormat="1" applyFont="1" applyFill="1" applyBorder="1" applyAlignment="1">
      <alignment horizontal="left"/>
    </xf>
    <xf numFmtId="2" fontId="4" fillId="5" borderId="5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1" fontId="4" fillId="5" borderId="5" xfId="0" applyNumberFormat="1" applyFont="1" applyFill="1" applyBorder="1" applyAlignment="1">
      <alignment horizontal="left"/>
    </xf>
    <xf numFmtId="1" fontId="0" fillId="5" borderId="5" xfId="0" applyNumberFormat="1" applyFill="1" applyBorder="1" applyAlignment="1">
      <alignment horizontal="left"/>
    </xf>
    <xf numFmtId="165" fontId="4" fillId="5" borderId="5" xfId="0" applyNumberFormat="1" applyFont="1" applyFill="1" applyBorder="1" applyAlignment="1">
      <alignment horizontal="left"/>
    </xf>
    <xf numFmtId="1" fontId="1" fillId="5" borderId="5" xfId="0" applyNumberFormat="1" applyFont="1" applyFill="1" applyBorder="1" applyAlignment="1">
      <alignment horizontal="left"/>
    </xf>
    <xf numFmtId="0" fontId="1" fillId="5" borderId="2" xfId="0" applyFont="1" applyFill="1" applyBorder="1"/>
    <xf numFmtId="0" fontId="1" fillId="5" borderId="3" xfId="0" applyFont="1" applyFill="1" applyBorder="1"/>
    <xf numFmtId="49" fontId="1" fillId="5" borderId="3" xfId="0" applyNumberFormat="1" applyFont="1" applyFill="1" applyBorder="1"/>
    <xf numFmtId="0" fontId="1" fillId="5" borderId="3" xfId="0" applyFont="1" applyFill="1" applyBorder="1" applyAlignment="1">
      <alignment horizontal="left"/>
    </xf>
    <xf numFmtId="2" fontId="1" fillId="5" borderId="3" xfId="0" applyNumberFormat="1" applyFont="1" applyFill="1" applyBorder="1" applyAlignment="1">
      <alignment horizontal="left"/>
    </xf>
    <xf numFmtId="2" fontId="1" fillId="5" borderId="4" xfId="0" applyNumberFormat="1" applyFont="1" applyFill="1" applyBorder="1" applyAlignment="1">
      <alignment horizontal="left"/>
    </xf>
    <xf numFmtId="49" fontId="4" fillId="5" borderId="0" xfId="0" applyNumberFormat="1" applyFont="1" applyFill="1"/>
    <xf numFmtId="0" fontId="4" fillId="5" borderId="0" xfId="0" applyFont="1" applyFill="1" applyAlignment="1">
      <alignment horizontal="left"/>
    </xf>
    <xf numFmtId="2" fontId="4" fillId="5" borderId="0" xfId="0" applyNumberFormat="1" applyFont="1" applyFill="1" applyAlignment="1">
      <alignment horizontal="left"/>
    </xf>
    <xf numFmtId="2" fontId="4" fillId="5" borderId="2" xfId="0" applyNumberFormat="1" applyFont="1" applyFill="1" applyBorder="1" applyAlignment="1">
      <alignment horizontal="left"/>
    </xf>
    <xf numFmtId="2" fontId="4" fillId="5" borderId="8" xfId="0" applyNumberFormat="1" applyFont="1" applyFill="1" applyBorder="1" applyAlignment="1">
      <alignment horizontal="left"/>
    </xf>
    <xf numFmtId="2" fontId="0" fillId="4" borderId="5" xfId="0" applyNumberFormat="1" applyFill="1" applyBorder="1" applyAlignment="1">
      <alignment horizontal="left"/>
    </xf>
    <xf numFmtId="49" fontId="4" fillId="4" borderId="3" xfId="0" applyNumberFormat="1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6" borderId="2" xfId="0" applyFont="1" applyFill="1" applyBorder="1"/>
    <xf numFmtId="0" fontId="4" fillId="6" borderId="3" xfId="0" applyFont="1" applyFill="1" applyBorder="1"/>
    <xf numFmtId="49" fontId="4" fillId="6" borderId="3" xfId="0" applyNumberFormat="1" applyFont="1" applyFill="1" applyBorder="1"/>
    <xf numFmtId="0" fontId="4" fillId="6" borderId="3" xfId="0" applyFont="1" applyFill="1" applyBorder="1" applyAlignment="1">
      <alignment horizontal="left"/>
    </xf>
    <xf numFmtId="2" fontId="4" fillId="6" borderId="3" xfId="0" applyNumberFormat="1" applyFont="1" applyFill="1" applyBorder="1" applyAlignment="1">
      <alignment horizontal="left"/>
    </xf>
    <xf numFmtId="2" fontId="4" fillId="6" borderId="4" xfId="0" applyNumberFormat="1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5" xfId="0" applyFont="1" applyFill="1" applyBorder="1"/>
    <xf numFmtId="164" fontId="4" fillId="6" borderId="3" xfId="0" applyNumberFormat="1" applyFont="1" applyFill="1" applyBorder="1" applyAlignment="1">
      <alignment horizontal="left"/>
    </xf>
    <xf numFmtId="164" fontId="0" fillId="6" borderId="4" xfId="0" applyNumberFormat="1" applyFill="1" applyBorder="1" applyAlignment="1">
      <alignment horizontal="left"/>
    </xf>
    <xf numFmtId="2" fontId="4" fillId="6" borderId="4" xfId="0" applyNumberFormat="1" applyFont="1" applyFill="1" applyBorder="1" applyAlignment="1">
      <alignment horizontal="left"/>
    </xf>
    <xf numFmtId="1" fontId="4" fillId="6" borderId="4" xfId="0" applyNumberFormat="1" applyFont="1" applyFill="1" applyBorder="1" applyAlignment="1">
      <alignment horizontal="left"/>
    </xf>
    <xf numFmtId="1" fontId="5" fillId="6" borderId="5" xfId="0" applyNumberFormat="1" applyFont="1" applyFill="1" applyBorder="1" applyAlignment="1">
      <alignment horizontal="left"/>
    </xf>
    <xf numFmtId="2" fontId="0" fillId="6" borderId="4" xfId="0" applyNumberFormat="1" applyFill="1" applyBorder="1" applyAlignment="1">
      <alignment horizontal="left"/>
    </xf>
    <xf numFmtId="2" fontId="4" fillId="6" borderId="5" xfId="0" applyNumberFormat="1" applyFont="1" applyFill="1" applyBorder="1" applyAlignment="1">
      <alignment horizontal="left"/>
    </xf>
    <xf numFmtId="1" fontId="4" fillId="6" borderId="5" xfId="0" applyNumberFormat="1" applyFont="1" applyFill="1" applyBorder="1" applyAlignment="1">
      <alignment horizontal="left"/>
    </xf>
    <xf numFmtId="2" fontId="1" fillId="6" borderId="4" xfId="0" applyNumberFormat="1" applyFont="1" applyFill="1" applyBorder="1" applyAlignment="1">
      <alignment horizontal="left"/>
    </xf>
    <xf numFmtId="0" fontId="1" fillId="6" borderId="2" xfId="0" applyFont="1" applyFill="1" applyBorder="1"/>
    <xf numFmtId="0" fontId="1" fillId="6" borderId="3" xfId="0" applyFont="1" applyFill="1" applyBorder="1"/>
    <xf numFmtId="49" fontId="1" fillId="6" borderId="3" xfId="0" applyNumberFormat="1" applyFont="1" applyFill="1" applyBorder="1"/>
    <xf numFmtId="0" fontId="1" fillId="6" borderId="3" xfId="0" applyFont="1" applyFill="1" applyBorder="1" applyAlignment="1">
      <alignment horizontal="left"/>
    </xf>
    <xf numFmtId="2" fontId="1" fillId="6" borderId="3" xfId="0" applyNumberFormat="1" applyFont="1" applyFill="1" applyBorder="1" applyAlignment="1">
      <alignment horizontal="left"/>
    </xf>
    <xf numFmtId="1" fontId="1" fillId="6" borderId="4" xfId="0" applyNumberFormat="1" applyFont="1" applyFill="1" applyBorder="1" applyAlignment="1">
      <alignment horizontal="left"/>
    </xf>
    <xf numFmtId="49" fontId="4" fillId="6" borderId="3" xfId="0" applyNumberFormat="1" applyFont="1" applyFill="1" applyBorder="1" applyAlignment="1">
      <alignment horizontal="left"/>
    </xf>
    <xf numFmtId="49" fontId="4" fillId="6" borderId="0" xfId="0" applyNumberFormat="1" applyFont="1" applyFill="1"/>
    <xf numFmtId="0" fontId="4" fillId="6" borderId="0" xfId="0" applyFont="1" applyFill="1" applyAlignment="1">
      <alignment horizontal="left"/>
    </xf>
    <xf numFmtId="2" fontId="4" fillId="6" borderId="0" xfId="0" applyNumberFormat="1" applyFont="1" applyFill="1" applyAlignment="1">
      <alignment horizontal="left"/>
    </xf>
    <xf numFmtId="2" fontId="4" fillId="6" borderId="2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2" fontId="4" fillId="6" borderId="7" xfId="0" applyNumberFormat="1" applyFont="1" applyFill="1" applyBorder="1" applyAlignment="1">
      <alignment horizontal="left"/>
    </xf>
    <xf numFmtId="2" fontId="4" fillId="6" borderId="8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49" fontId="0" fillId="0" borderId="0" xfId="0" applyNumberFormat="1" applyBorder="1"/>
    <xf numFmtId="2" fontId="0" fillId="0" borderId="0" xfId="0" applyNumberFormat="1" applyBorder="1" applyAlignment="1">
      <alignment horizontal="left"/>
    </xf>
    <xf numFmtId="164" fontId="4" fillId="6" borderId="5" xfId="0" applyNumberFormat="1" applyFont="1" applyFill="1" applyBorder="1" applyAlignment="1">
      <alignment horizontal="left"/>
    </xf>
    <xf numFmtId="165" fontId="4" fillId="6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0D00-06C5-493D-A6DC-C140E8A917C7}">
  <sheetPr>
    <pageSetUpPr fitToPage="1"/>
  </sheetPr>
  <dimension ref="A1:AN47"/>
  <sheetViews>
    <sheetView zoomScale="55" zoomScaleNormal="55" workbookViewId="0">
      <selection activeCell="C24" sqref="C24:N39"/>
    </sheetView>
  </sheetViews>
  <sheetFormatPr defaultRowHeight="15" x14ac:dyDescent="0.25"/>
  <cols>
    <col min="3" max="3" width="24.140625" customWidth="1"/>
    <col min="4" max="4" width="24.7109375" customWidth="1"/>
    <col min="5" max="5" width="17.7109375" style="2" customWidth="1"/>
    <col min="6" max="6" width="20.85546875" customWidth="1"/>
    <col min="7" max="7" width="13.5703125" customWidth="1"/>
    <col min="8" max="8" width="15.7109375" style="3" customWidth="1"/>
    <col min="9" max="9" width="14.42578125" style="2" customWidth="1"/>
    <col min="10" max="10" width="18.5703125" style="4" customWidth="1"/>
    <col min="11" max="11" width="13.85546875" style="5" customWidth="1"/>
    <col min="12" max="12" width="14.7109375" customWidth="1"/>
    <col min="13" max="13" width="16.42578125" customWidth="1"/>
    <col min="14" max="14" width="11.7109375" customWidth="1"/>
    <col min="15" max="15" width="19.42578125" customWidth="1"/>
    <col min="16" max="16" width="23.7109375" customWidth="1"/>
    <col min="17" max="17" width="20.42578125" customWidth="1"/>
    <col min="18" max="18" width="24.28515625" customWidth="1"/>
    <col min="19" max="20" width="24.85546875" customWidth="1"/>
    <col min="21" max="21" width="23" customWidth="1"/>
    <col min="22" max="22" width="24.57031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9.140625" style="6"/>
  </cols>
  <sheetData>
    <row r="1" spans="1:23" ht="23.25" x14ac:dyDescent="0.35">
      <c r="B1" s="1" t="s">
        <v>0</v>
      </c>
      <c r="F1" s="3" t="s">
        <v>1</v>
      </c>
    </row>
    <row r="2" spans="1:23" x14ac:dyDescent="0.25">
      <c r="A2" s="7"/>
      <c r="B2" s="7"/>
      <c r="C2" s="7" t="s">
        <v>2</v>
      </c>
      <c r="D2" s="8">
        <v>20</v>
      </c>
      <c r="E2" s="9" t="s">
        <v>3</v>
      </c>
      <c r="F2" s="8">
        <v>21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23" x14ac:dyDescent="0.25">
      <c r="B3" t="s">
        <v>6</v>
      </c>
      <c r="C3" s="93" t="s">
        <v>7</v>
      </c>
      <c r="D3" s="94" t="s">
        <v>8</v>
      </c>
      <c r="E3" s="95" t="s">
        <v>9</v>
      </c>
      <c r="F3" s="94" t="s">
        <v>10</v>
      </c>
      <c r="G3" s="94"/>
      <c r="H3" s="96" t="s">
        <v>11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27</v>
      </c>
      <c r="D4" s="94" t="s">
        <v>28</v>
      </c>
      <c r="E4" s="94" t="s">
        <v>29</v>
      </c>
      <c r="F4" s="94" t="s">
        <v>30</v>
      </c>
      <c r="G4" s="94" t="s">
        <v>31</v>
      </c>
      <c r="H4" s="96">
        <v>0.2</v>
      </c>
      <c r="I4" s="95" t="s">
        <v>32</v>
      </c>
      <c r="J4" s="102">
        <v>0.625</v>
      </c>
      <c r="K4" s="127">
        <f t="shared" ref="K4" si="0">J4*$F$2</f>
        <v>13.125</v>
      </c>
      <c r="L4" s="97">
        <v>0.2</v>
      </c>
      <c r="M4" s="102">
        <v>0.625</v>
      </c>
      <c r="N4" s="127">
        <f>M4*$N$2</f>
        <v>0.625</v>
      </c>
      <c r="O4" s="97" t="s">
        <v>33</v>
      </c>
      <c r="P4" s="104" t="s">
        <v>34</v>
      </c>
      <c r="Q4" s="97" t="s">
        <v>33</v>
      </c>
      <c r="R4" s="105" t="s">
        <v>35</v>
      </c>
      <c r="S4" s="108">
        <f>K4</f>
        <v>13.125</v>
      </c>
      <c r="T4" s="109">
        <v>421</v>
      </c>
      <c r="U4" s="108">
        <f>N4</f>
        <v>0.625</v>
      </c>
      <c r="V4" s="109">
        <v>225</v>
      </c>
      <c r="W4" t="s">
        <v>36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/>
      <c r="D6" s="94"/>
      <c r="E6" s="95"/>
      <c r="F6" s="94"/>
      <c r="G6" s="94"/>
      <c r="H6" s="96"/>
      <c r="I6" s="95"/>
      <c r="J6" s="97"/>
      <c r="K6" s="104"/>
      <c r="L6" s="97"/>
      <c r="M6" s="97"/>
      <c r="N6" s="104"/>
      <c r="O6" s="97"/>
      <c r="P6" s="104"/>
      <c r="Q6" s="97"/>
      <c r="R6" s="104"/>
      <c r="S6" s="108"/>
      <c r="T6" s="109"/>
      <c r="U6" s="108"/>
      <c r="V6" s="109"/>
    </row>
    <row r="7" spans="1:23" x14ac:dyDescent="0.25">
      <c r="A7" t="s">
        <v>44</v>
      </c>
      <c r="B7" t="s">
        <v>45</v>
      </c>
      <c r="C7" s="93" t="s">
        <v>46</v>
      </c>
      <c r="D7" s="94" t="s">
        <v>28</v>
      </c>
      <c r="E7" s="95" t="s">
        <v>47</v>
      </c>
      <c r="F7" s="94" t="s">
        <v>48</v>
      </c>
      <c r="G7" s="94" t="s">
        <v>31</v>
      </c>
      <c r="H7" s="96" t="s">
        <v>49</v>
      </c>
      <c r="I7" s="95" t="s">
        <v>50</v>
      </c>
      <c r="J7" s="97">
        <v>0.75</v>
      </c>
      <c r="K7" s="104">
        <f t="shared" ref="K7:K17" si="1">J7*$F$2</f>
        <v>15.75</v>
      </c>
      <c r="L7" s="97">
        <v>0.2</v>
      </c>
      <c r="M7" s="97">
        <v>0.75</v>
      </c>
      <c r="N7" s="104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15.75</v>
      </c>
      <c r="T7" s="109">
        <v>204</v>
      </c>
      <c r="U7" s="108">
        <f>N7</f>
        <v>0.75</v>
      </c>
      <c r="V7" s="109">
        <v>99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4"/>
      <c r="Q8" s="97"/>
      <c r="R8" s="104"/>
      <c r="S8" s="108"/>
      <c r="T8" s="109"/>
      <c r="U8" s="108"/>
      <c r="V8" s="109"/>
      <c r="W8" t="s">
        <v>54</v>
      </c>
    </row>
    <row r="9" spans="1:23" x14ac:dyDescent="0.25">
      <c r="A9" t="s">
        <v>55</v>
      </c>
      <c r="B9" t="s">
        <v>56</v>
      </c>
      <c r="C9" s="93" t="s">
        <v>57</v>
      </c>
      <c r="D9" s="94" t="s">
        <v>58</v>
      </c>
      <c r="E9" s="95" t="s">
        <v>59</v>
      </c>
      <c r="F9" s="94" t="s">
        <v>60</v>
      </c>
      <c r="G9" s="94" t="s">
        <v>31</v>
      </c>
      <c r="H9" s="96">
        <v>0.2</v>
      </c>
      <c r="I9" s="95" t="s">
        <v>50</v>
      </c>
      <c r="J9" s="97">
        <v>0.75</v>
      </c>
      <c r="K9" s="104">
        <f t="shared" si="1"/>
        <v>15.75</v>
      </c>
      <c r="L9" s="97">
        <v>0.2</v>
      </c>
      <c r="M9" s="97">
        <v>0.75</v>
      </c>
      <c r="N9" s="104">
        <v>0.75</v>
      </c>
      <c r="O9" s="97" t="s">
        <v>51</v>
      </c>
      <c r="P9" s="105">
        <v>123141</v>
      </c>
      <c r="Q9" s="97" t="s">
        <v>51</v>
      </c>
      <c r="R9" s="105">
        <v>400546</v>
      </c>
      <c r="S9" s="108">
        <f>K9</f>
        <v>15.75</v>
      </c>
      <c r="T9" s="109">
        <v>137</v>
      </c>
      <c r="U9" s="108">
        <f>N9</f>
        <v>0.75</v>
      </c>
      <c r="V9" s="109">
        <v>247</v>
      </c>
      <c r="W9" t="s">
        <v>61</v>
      </c>
    </row>
    <row r="10" spans="1:23" x14ac:dyDescent="0.25">
      <c r="A10" s="13" t="s">
        <v>62</v>
      </c>
      <c r="B10" t="s">
        <v>63</v>
      </c>
      <c r="C10" s="93" t="s">
        <v>64</v>
      </c>
      <c r="D10" s="94" t="s">
        <v>65</v>
      </c>
      <c r="E10" s="94" t="s">
        <v>66</v>
      </c>
      <c r="F10" s="94" t="s">
        <v>67</v>
      </c>
      <c r="G10" s="94" t="s">
        <v>31</v>
      </c>
      <c r="H10" s="96">
        <v>0.5</v>
      </c>
      <c r="I10" s="95" t="s">
        <v>68</v>
      </c>
      <c r="J10" s="97">
        <v>0.5</v>
      </c>
      <c r="K10" s="104">
        <f>J10*$F$2</f>
        <v>10.5</v>
      </c>
      <c r="L10" s="97">
        <v>0.5</v>
      </c>
      <c r="M10" s="97">
        <v>0.5</v>
      </c>
      <c r="N10" s="104">
        <f>M10*$N$2</f>
        <v>0.5</v>
      </c>
      <c r="O10" s="97" t="s">
        <v>51</v>
      </c>
      <c r="P10" s="105">
        <v>127605</v>
      </c>
      <c r="Q10" s="97" t="s">
        <v>51</v>
      </c>
      <c r="R10" s="105">
        <v>400505</v>
      </c>
      <c r="S10" s="108">
        <f>K10</f>
        <v>10.5</v>
      </c>
      <c r="T10" s="109">
        <v>84</v>
      </c>
      <c r="U10" s="108">
        <f>N10</f>
        <v>0.5</v>
      </c>
      <c r="V10" s="109">
        <v>279</v>
      </c>
      <c r="W10" t="s">
        <v>69</v>
      </c>
    </row>
    <row r="11" spans="1:23" x14ac:dyDescent="0.25">
      <c r="A11" t="s">
        <v>70</v>
      </c>
      <c r="B11" t="s">
        <v>71</v>
      </c>
      <c r="C11" s="93" t="s">
        <v>72</v>
      </c>
      <c r="D11" s="94" t="s">
        <v>73</v>
      </c>
      <c r="E11" s="95" t="s">
        <v>74</v>
      </c>
      <c r="F11" s="94" t="s">
        <v>75</v>
      </c>
      <c r="G11" s="94" t="s">
        <v>31</v>
      </c>
      <c r="H11" s="96">
        <v>0.2</v>
      </c>
      <c r="I11" s="95" t="s">
        <v>76</v>
      </c>
      <c r="J11" s="97">
        <v>1.5</v>
      </c>
      <c r="K11" s="104">
        <f t="shared" si="1"/>
        <v>31.5</v>
      </c>
      <c r="L11" s="97">
        <v>0.2</v>
      </c>
      <c r="M11" s="97">
        <v>1.5</v>
      </c>
      <c r="N11" s="104">
        <f>M11*$N$2</f>
        <v>1.5</v>
      </c>
      <c r="O11" s="97" t="s">
        <v>51</v>
      </c>
      <c r="P11" s="105">
        <v>128012</v>
      </c>
      <c r="Q11" s="97" t="s">
        <v>51</v>
      </c>
      <c r="R11" s="105">
        <v>400723</v>
      </c>
      <c r="S11" s="108">
        <f>K11</f>
        <v>31.5</v>
      </c>
      <c r="T11" s="109">
        <v>163</v>
      </c>
      <c r="U11" s="108">
        <f>N11</f>
        <v>1.5</v>
      </c>
      <c r="V11" s="109">
        <v>56</v>
      </c>
    </row>
    <row r="12" spans="1:23" x14ac:dyDescent="0.25">
      <c r="A12" s="13" t="s">
        <v>77</v>
      </c>
      <c r="B12" t="s">
        <v>78</v>
      </c>
      <c r="C12" s="93" t="s">
        <v>79</v>
      </c>
      <c r="D12" s="94" t="s">
        <v>80</v>
      </c>
      <c r="E12" s="95" t="s">
        <v>81</v>
      </c>
      <c r="F12" s="94" t="s">
        <v>82</v>
      </c>
      <c r="G12" s="94" t="s">
        <v>83</v>
      </c>
      <c r="H12" s="96">
        <v>0.2</v>
      </c>
      <c r="I12" s="117" t="s">
        <v>50</v>
      </c>
      <c r="J12" s="97"/>
      <c r="K12" s="104"/>
      <c r="L12" s="97">
        <v>0.2</v>
      </c>
      <c r="M12" s="97"/>
      <c r="N12" s="104"/>
      <c r="O12" s="97" t="s">
        <v>84</v>
      </c>
      <c r="P12" s="105" t="s">
        <v>85</v>
      </c>
      <c r="Q12" s="97" t="s">
        <v>51</v>
      </c>
      <c r="R12" s="105">
        <v>400212</v>
      </c>
      <c r="S12" s="108">
        <f>K33</f>
        <v>15.75</v>
      </c>
      <c r="T12" s="109">
        <v>968</v>
      </c>
      <c r="U12" s="108">
        <f>N33</f>
        <v>1.5</v>
      </c>
      <c r="V12" s="109">
        <v>495</v>
      </c>
      <c r="W12" t="s">
        <v>86</v>
      </c>
    </row>
    <row r="13" spans="1:23" x14ac:dyDescent="0.25">
      <c r="A13" t="s">
        <v>87</v>
      </c>
      <c r="B13" t="s">
        <v>88</v>
      </c>
      <c r="C13" s="93" t="s">
        <v>89</v>
      </c>
      <c r="D13" s="94" t="s">
        <v>90</v>
      </c>
      <c r="E13" s="94" t="s">
        <v>91</v>
      </c>
      <c r="F13" s="94" t="s">
        <v>92</v>
      </c>
      <c r="G13" s="94" t="s">
        <v>83</v>
      </c>
      <c r="H13" s="96">
        <v>0.2</v>
      </c>
      <c r="I13" s="95" t="s">
        <v>68</v>
      </c>
      <c r="J13" s="97"/>
      <c r="K13" s="104"/>
      <c r="L13" s="97">
        <v>0.2</v>
      </c>
      <c r="M13" s="97"/>
      <c r="N13" s="104"/>
      <c r="O13" s="97" t="s">
        <v>84</v>
      </c>
      <c r="P13" s="104" t="s">
        <v>93</v>
      </c>
      <c r="Q13" s="97" t="s">
        <v>51</v>
      </c>
      <c r="R13" s="105">
        <v>400362</v>
      </c>
      <c r="S13" s="108">
        <f>K34</f>
        <v>10.5</v>
      </c>
      <c r="T13" s="109">
        <v>981</v>
      </c>
      <c r="U13" s="108">
        <f>N34</f>
        <v>0.4</v>
      </c>
      <c r="V13" s="109">
        <v>223</v>
      </c>
      <c r="W13" t="s">
        <v>94</v>
      </c>
    </row>
    <row r="14" spans="1:23" x14ac:dyDescent="0.25">
      <c r="A14" t="s">
        <v>95</v>
      </c>
      <c r="B14" t="s">
        <v>56</v>
      </c>
      <c r="C14" s="93"/>
      <c r="D14" s="94"/>
      <c r="E14" s="95"/>
      <c r="F14" s="94"/>
      <c r="G14" s="94"/>
      <c r="H14" s="96"/>
      <c r="I14" s="117"/>
      <c r="J14" s="97"/>
      <c r="K14" s="104"/>
      <c r="L14" s="97"/>
      <c r="M14" s="97"/>
      <c r="N14" s="104"/>
      <c r="O14" s="97"/>
      <c r="P14" s="105"/>
      <c r="Q14" s="97"/>
      <c r="R14" s="105"/>
      <c r="S14" s="108"/>
      <c r="T14" s="109"/>
      <c r="U14" s="108"/>
      <c r="V14" s="109"/>
    </row>
    <row r="15" spans="1:23" x14ac:dyDescent="0.25">
      <c r="A15" t="s">
        <v>96</v>
      </c>
      <c r="B15" t="s">
        <v>97</v>
      </c>
      <c r="C15" s="93" t="s">
        <v>98</v>
      </c>
      <c r="D15" s="94" t="s">
        <v>99</v>
      </c>
      <c r="E15" s="95" t="s">
        <v>100</v>
      </c>
      <c r="F15" s="94" t="s">
        <v>101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>J15*$F$2</f>
        <v>21</v>
      </c>
      <c r="L15" s="97">
        <v>0.2</v>
      </c>
      <c r="M15" s="97">
        <v>1</v>
      </c>
      <c r="N15" s="104">
        <f t="shared" ref="N15:N16" si="2">M15*$N$2</f>
        <v>1</v>
      </c>
      <c r="O15" s="97" t="s">
        <v>51</v>
      </c>
      <c r="P15" s="105">
        <v>396408</v>
      </c>
      <c r="Q15" s="97" t="s">
        <v>51</v>
      </c>
      <c r="R15" s="105">
        <v>400412</v>
      </c>
      <c r="S15" s="108">
        <f>K15</f>
        <v>21</v>
      </c>
      <c r="T15" s="109">
        <v>459</v>
      </c>
      <c r="U15" s="108">
        <f>N15</f>
        <v>1</v>
      </c>
      <c r="V15" s="109">
        <v>493</v>
      </c>
    </row>
    <row r="16" spans="1:23" x14ac:dyDescent="0.25">
      <c r="A16" t="s">
        <v>103</v>
      </c>
      <c r="B16" t="s">
        <v>104</v>
      </c>
      <c r="C16" s="93" t="s">
        <v>105</v>
      </c>
      <c r="D16" s="94" t="s">
        <v>106</v>
      </c>
      <c r="E16" s="94" t="s">
        <v>107</v>
      </c>
      <c r="F16" s="94" t="s">
        <v>108</v>
      </c>
      <c r="G16" s="94" t="s">
        <v>31</v>
      </c>
      <c r="H16" s="96">
        <v>0.5</v>
      </c>
      <c r="I16" s="95" t="s">
        <v>50</v>
      </c>
      <c r="J16" s="97">
        <v>0.75</v>
      </c>
      <c r="K16" s="104">
        <f>J16*$F$2</f>
        <v>15.75</v>
      </c>
      <c r="L16" s="97">
        <v>0.5</v>
      </c>
      <c r="M16" s="97">
        <v>0.75</v>
      </c>
      <c r="N16" s="104">
        <f t="shared" si="2"/>
        <v>0.75</v>
      </c>
      <c r="O16" s="97" t="s">
        <v>51</v>
      </c>
      <c r="P16" s="105">
        <v>117320</v>
      </c>
      <c r="Q16" s="97" t="s">
        <v>51</v>
      </c>
      <c r="R16" s="105">
        <v>400926</v>
      </c>
      <c r="S16" s="108">
        <f>K16</f>
        <v>15.75</v>
      </c>
      <c r="T16" s="109">
        <v>75</v>
      </c>
      <c r="U16" s="108">
        <f>N16</f>
        <v>0.75</v>
      </c>
      <c r="V16" s="109">
        <v>127</v>
      </c>
      <c r="W16" t="s">
        <v>109</v>
      </c>
    </row>
    <row r="17" spans="1:23" x14ac:dyDescent="0.25">
      <c r="A17" s="13" t="s">
        <v>110</v>
      </c>
      <c r="B17" t="s">
        <v>56</v>
      </c>
      <c r="C17" s="93" t="s">
        <v>111</v>
      </c>
      <c r="D17" s="94" t="s">
        <v>28</v>
      </c>
      <c r="E17" s="95" t="s">
        <v>112</v>
      </c>
      <c r="F17" s="95" t="s">
        <v>113</v>
      </c>
      <c r="G17" s="94" t="s">
        <v>31</v>
      </c>
      <c r="H17" s="96">
        <v>0.2</v>
      </c>
      <c r="I17" s="117" t="s">
        <v>76</v>
      </c>
      <c r="J17" s="97">
        <v>1.5</v>
      </c>
      <c r="K17" s="104">
        <f t="shared" si="1"/>
        <v>31.5</v>
      </c>
      <c r="L17" s="97">
        <v>0.2</v>
      </c>
      <c r="M17" s="97">
        <v>1.5</v>
      </c>
      <c r="N17" s="104">
        <f>M17*$N$2</f>
        <v>1.5</v>
      </c>
      <c r="O17" s="97" t="s">
        <v>51</v>
      </c>
      <c r="P17" s="105">
        <v>103626</v>
      </c>
      <c r="Q17" s="97" t="s">
        <v>51</v>
      </c>
      <c r="R17" s="105">
        <v>400624</v>
      </c>
      <c r="S17" s="108">
        <f>K17</f>
        <v>31.5</v>
      </c>
      <c r="T17" s="109">
        <v>472</v>
      </c>
      <c r="U17" s="108">
        <f>N17</f>
        <v>1.5</v>
      </c>
      <c r="V17" s="109">
        <v>416</v>
      </c>
      <c r="W17" t="s">
        <v>114</v>
      </c>
    </row>
    <row r="18" spans="1:23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42.625</v>
      </c>
      <c r="K18" s="104">
        <f>J18*$F$2</f>
        <v>895.125</v>
      </c>
      <c r="L18" s="121"/>
      <c r="M18" s="97">
        <f>50-SUM(M4:M17)</f>
        <v>42.625</v>
      </c>
      <c r="N18" s="104">
        <f>M18*$N$2</f>
        <v>42.625</v>
      </c>
      <c r="O18" s="97"/>
      <c r="P18" s="104"/>
      <c r="Q18" s="97"/>
      <c r="R18" s="104"/>
      <c r="S18" s="109"/>
      <c r="T18" s="109"/>
      <c r="U18" s="109"/>
      <c r="V18" s="109"/>
    </row>
    <row r="19" spans="1:23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1050</v>
      </c>
      <c r="L19" s="26" t="s">
        <v>116</v>
      </c>
      <c r="M19" s="17">
        <f>SUM(M4:M18)</f>
        <v>50</v>
      </c>
      <c r="N19" s="17">
        <f>SUM(N4:N18)</f>
        <v>50</v>
      </c>
      <c r="S19" s="18"/>
      <c r="U19" s="19"/>
    </row>
    <row r="22" spans="1:23" ht="23.25" x14ac:dyDescent="0.35">
      <c r="B22" s="1" t="s">
        <v>117</v>
      </c>
      <c r="G22" t="s">
        <v>118</v>
      </c>
    </row>
    <row r="23" spans="1:23" x14ac:dyDescent="0.25">
      <c r="A23" s="7"/>
      <c r="B23" s="7"/>
      <c r="C23" s="7" t="s">
        <v>2</v>
      </c>
      <c r="D23" s="8">
        <v>20</v>
      </c>
      <c r="E23" s="9" t="s">
        <v>3</v>
      </c>
      <c r="F23" s="8">
        <v>21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2</v>
      </c>
    </row>
    <row r="24" spans="1:23" x14ac:dyDescent="0.25">
      <c r="B24" t="s">
        <v>6</v>
      </c>
      <c r="C24" s="93" t="s">
        <v>7</v>
      </c>
      <c r="D24" s="94" t="s">
        <v>8</v>
      </c>
      <c r="E24" s="95" t="s">
        <v>9</v>
      </c>
      <c r="F24" s="94"/>
      <c r="G24" s="94"/>
      <c r="H24" s="96" t="s">
        <v>11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</row>
    <row r="25" spans="1:23" x14ac:dyDescent="0.25">
      <c r="A25" t="s">
        <v>25</v>
      </c>
      <c r="B25" t="s">
        <v>26</v>
      </c>
      <c r="C25" s="93" t="s">
        <v>27</v>
      </c>
      <c r="D25" s="94" t="s">
        <v>28</v>
      </c>
      <c r="E25" s="94" t="s">
        <v>29</v>
      </c>
      <c r="F25" s="94" t="s">
        <v>30</v>
      </c>
      <c r="G25" s="94" t="s">
        <v>31</v>
      </c>
      <c r="H25" s="96">
        <v>0.2</v>
      </c>
      <c r="I25" s="95" t="s">
        <v>32</v>
      </c>
      <c r="J25" s="102"/>
      <c r="K25" s="127"/>
      <c r="L25" s="97"/>
      <c r="M25" s="102"/>
      <c r="N25" s="127"/>
    </row>
    <row r="26" spans="1:23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</row>
    <row r="27" spans="1:23" x14ac:dyDescent="0.25">
      <c r="A27" t="s">
        <v>42</v>
      </c>
      <c r="B27" t="s">
        <v>43</v>
      </c>
      <c r="C27" s="93"/>
      <c r="D27" s="94"/>
      <c r="E27" s="95"/>
      <c r="F27" s="94"/>
      <c r="G27" s="94"/>
      <c r="H27" s="96"/>
      <c r="I27" s="95"/>
      <c r="J27" s="97"/>
      <c r="K27" s="104"/>
      <c r="L27" s="97"/>
      <c r="M27" s="97"/>
      <c r="N27" s="104"/>
    </row>
    <row r="28" spans="1:23" x14ac:dyDescent="0.25">
      <c r="A28" t="s">
        <v>44</v>
      </c>
      <c r="B28" t="s">
        <v>45</v>
      </c>
      <c r="C28" s="93" t="s">
        <v>46</v>
      </c>
      <c r="D28" s="94" t="s">
        <v>28</v>
      </c>
      <c r="E28" s="95" t="s">
        <v>47</v>
      </c>
      <c r="F28" s="94" t="s">
        <v>48</v>
      </c>
      <c r="G28" s="94" t="s">
        <v>31</v>
      </c>
      <c r="H28" s="96" t="s">
        <v>49</v>
      </c>
      <c r="I28" s="95" t="s">
        <v>50</v>
      </c>
      <c r="J28" s="97"/>
      <c r="K28" s="104"/>
      <c r="L28" s="97"/>
      <c r="M28" s="97"/>
      <c r="N28" s="104"/>
    </row>
    <row r="29" spans="1:23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</row>
    <row r="30" spans="1:23" x14ac:dyDescent="0.25">
      <c r="A30" t="s">
        <v>55</v>
      </c>
      <c r="B30" t="s">
        <v>56</v>
      </c>
      <c r="C30" s="93" t="s">
        <v>57</v>
      </c>
      <c r="D30" s="94" t="s">
        <v>58</v>
      </c>
      <c r="E30" s="95" t="s">
        <v>59</v>
      </c>
      <c r="F30" s="94" t="s">
        <v>60</v>
      </c>
      <c r="G30" s="94" t="s">
        <v>31</v>
      </c>
      <c r="H30" s="96">
        <v>0.2</v>
      </c>
      <c r="I30" s="95" t="s">
        <v>50</v>
      </c>
      <c r="J30" s="97"/>
      <c r="K30" s="104"/>
      <c r="L30" s="97"/>
      <c r="M30" s="97"/>
      <c r="N30" s="104"/>
    </row>
    <row r="31" spans="1:23" x14ac:dyDescent="0.25">
      <c r="A31" t="s">
        <v>62</v>
      </c>
      <c r="B31" t="s">
        <v>63</v>
      </c>
      <c r="C31" s="93" t="s">
        <v>64</v>
      </c>
      <c r="D31" s="94" t="s">
        <v>65</v>
      </c>
      <c r="E31" s="94" t="s">
        <v>66</v>
      </c>
      <c r="F31" s="94" t="s">
        <v>67</v>
      </c>
      <c r="G31" s="94" t="s">
        <v>31</v>
      </c>
      <c r="H31" s="96">
        <v>0.5</v>
      </c>
      <c r="I31" s="95" t="s">
        <v>68</v>
      </c>
      <c r="J31" s="97"/>
      <c r="K31" s="104"/>
      <c r="L31" s="97"/>
      <c r="M31" s="97"/>
      <c r="N31" s="104"/>
    </row>
    <row r="32" spans="1:23" x14ac:dyDescent="0.25">
      <c r="A32" t="s">
        <v>70</v>
      </c>
      <c r="B32" t="s">
        <v>71</v>
      </c>
      <c r="C32" s="93" t="s">
        <v>72</v>
      </c>
      <c r="D32" s="94" t="s">
        <v>73</v>
      </c>
      <c r="E32" s="95" t="s">
        <v>74</v>
      </c>
      <c r="F32" s="94" t="s">
        <v>75</v>
      </c>
      <c r="G32" s="94" t="s">
        <v>31</v>
      </c>
      <c r="H32" s="96">
        <v>0.2</v>
      </c>
      <c r="I32" s="95" t="s">
        <v>76</v>
      </c>
      <c r="J32" s="97"/>
      <c r="K32" s="104"/>
      <c r="L32" s="97"/>
      <c r="M32" s="97"/>
      <c r="N32" s="104"/>
      <c r="S32" s="7"/>
      <c r="T32" s="7"/>
      <c r="U32" s="7"/>
      <c r="V32" s="7"/>
    </row>
    <row r="33" spans="1:22" x14ac:dyDescent="0.25">
      <c r="A33" t="s">
        <v>77</v>
      </c>
      <c r="B33" t="s">
        <v>78</v>
      </c>
      <c r="C33" s="93" t="s">
        <v>79</v>
      </c>
      <c r="D33" s="94" t="s">
        <v>80</v>
      </c>
      <c r="E33" s="95" t="s">
        <v>81</v>
      </c>
      <c r="F33" s="94" t="s">
        <v>82</v>
      </c>
      <c r="G33" s="94" t="s">
        <v>83</v>
      </c>
      <c r="H33" s="96">
        <v>0.2</v>
      </c>
      <c r="I33" s="117" t="s">
        <v>50</v>
      </c>
      <c r="J33" s="97">
        <v>0.75</v>
      </c>
      <c r="K33" s="104">
        <f t="shared" ref="K33:K34" si="3">J33*$F$2</f>
        <v>15.75</v>
      </c>
      <c r="L33" s="97">
        <v>0.2</v>
      </c>
      <c r="M33" s="97">
        <v>0.75</v>
      </c>
      <c r="N33" s="104">
        <f>M33*$N$23</f>
        <v>1.5</v>
      </c>
      <c r="S33" s="11"/>
      <c r="T33" s="11"/>
      <c r="U33" s="11"/>
      <c r="V33" s="11"/>
    </row>
    <row r="34" spans="1:22" x14ac:dyDescent="0.25">
      <c r="A34" t="s">
        <v>87</v>
      </c>
      <c r="B34" t="s">
        <v>88</v>
      </c>
      <c r="C34" s="93" t="s">
        <v>89</v>
      </c>
      <c r="D34" s="94" t="s">
        <v>90</v>
      </c>
      <c r="E34" s="94" t="s">
        <v>91</v>
      </c>
      <c r="F34" s="94" t="s">
        <v>92</v>
      </c>
      <c r="G34" s="94" t="s">
        <v>83</v>
      </c>
      <c r="H34" s="96">
        <v>0.2</v>
      </c>
      <c r="I34" s="95" t="s">
        <v>68</v>
      </c>
      <c r="J34" s="97">
        <v>0.5</v>
      </c>
      <c r="K34" s="104">
        <f t="shared" si="3"/>
        <v>10.5</v>
      </c>
      <c r="L34" s="97">
        <v>0.5</v>
      </c>
      <c r="M34" s="97">
        <v>0.2</v>
      </c>
      <c r="N34" s="104">
        <f>M34*$N$23</f>
        <v>0.4</v>
      </c>
      <c r="S34" s="11"/>
      <c r="T34" s="11"/>
      <c r="U34" s="11"/>
      <c r="V34" s="11"/>
    </row>
    <row r="35" spans="1:22" x14ac:dyDescent="0.25">
      <c r="A35" t="s">
        <v>95</v>
      </c>
      <c r="B35" t="s">
        <v>56</v>
      </c>
      <c r="C35" s="93"/>
      <c r="D35" s="94"/>
      <c r="E35" s="95"/>
      <c r="F35" s="94"/>
      <c r="G35" s="94"/>
      <c r="H35" s="96"/>
      <c r="I35" s="117"/>
      <c r="J35" s="97"/>
      <c r="K35" s="104"/>
      <c r="L35" s="97"/>
      <c r="M35" s="97"/>
      <c r="N35" s="104"/>
      <c r="S35" s="21"/>
      <c r="T35" s="21"/>
      <c r="U35" s="21"/>
      <c r="V35" s="21"/>
    </row>
    <row r="36" spans="1:22" x14ac:dyDescent="0.25">
      <c r="A36" t="s">
        <v>96</v>
      </c>
      <c r="B36" t="s">
        <v>97</v>
      </c>
      <c r="C36" s="93" t="s">
        <v>98</v>
      </c>
      <c r="D36" s="94" t="s">
        <v>99</v>
      </c>
      <c r="E36" s="95" t="s">
        <v>100</v>
      </c>
      <c r="F36" s="94" t="s">
        <v>101</v>
      </c>
      <c r="G36" s="94" t="s">
        <v>31</v>
      </c>
      <c r="H36" s="96">
        <v>0.2</v>
      </c>
      <c r="I36" s="95" t="s">
        <v>102</v>
      </c>
      <c r="J36" s="97"/>
      <c r="K36" s="104"/>
      <c r="L36" s="97"/>
      <c r="M36" s="97"/>
      <c r="N36" s="104"/>
      <c r="S36" s="21"/>
      <c r="T36" s="21"/>
      <c r="U36" s="21"/>
      <c r="V36" s="21"/>
    </row>
    <row r="37" spans="1:22" x14ac:dyDescent="0.25">
      <c r="A37" t="s">
        <v>103</v>
      </c>
      <c r="B37" t="s">
        <v>104</v>
      </c>
      <c r="C37" s="93" t="s">
        <v>105</v>
      </c>
      <c r="D37" s="94" t="s">
        <v>106</v>
      </c>
      <c r="E37" s="94" t="s">
        <v>107</v>
      </c>
      <c r="F37" s="94" t="s">
        <v>108</v>
      </c>
      <c r="G37" s="94" t="s">
        <v>31</v>
      </c>
      <c r="H37" s="96">
        <v>0.5</v>
      </c>
      <c r="I37" s="95" t="s">
        <v>50</v>
      </c>
      <c r="J37" s="97"/>
      <c r="K37" s="104"/>
      <c r="L37" s="97"/>
      <c r="M37" s="97"/>
      <c r="N37" s="104"/>
      <c r="S37" s="21"/>
      <c r="T37" s="21"/>
      <c r="U37" s="21"/>
      <c r="V37" s="21"/>
    </row>
    <row r="38" spans="1:22" x14ac:dyDescent="0.25">
      <c r="A38" t="s">
        <v>110</v>
      </c>
      <c r="B38" t="s">
        <v>56</v>
      </c>
      <c r="C38" s="93" t="s">
        <v>111</v>
      </c>
      <c r="D38" s="94" t="s">
        <v>28</v>
      </c>
      <c r="E38" s="95" t="s">
        <v>112</v>
      </c>
      <c r="F38" s="95" t="s">
        <v>113</v>
      </c>
      <c r="G38" s="94" t="s">
        <v>31</v>
      </c>
      <c r="H38" s="96">
        <v>0.2</v>
      </c>
      <c r="I38" s="117" t="s">
        <v>76</v>
      </c>
      <c r="J38" s="97"/>
      <c r="K38" s="104"/>
      <c r="L38" s="97"/>
      <c r="M38" s="97"/>
      <c r="N38" s="104"/>
      <c r="S38" s="21"/>
      <c r="T38" s="21"/>
      <c r="U38" s="21"/>
      <c r="V38" s="21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48.75</v>
      </c>
      <c r="K39" s="104">
        <f>J39*$F$23</f>
        <v>1023.75</v>
      </c>
      <c r="L39" s="121"/>
      <c r="M39" s="97">
        <f>50-SUM(M25:M38)</f>
        <v>49.05</v>
      </c>
      <c r="N39" s="104">
        <f>M39*$N$23</f>
        <v>98.1</v>
      </c>
      <c r="S39" s="23"/>
      <c r="T39" s="23"/>
      <c r="U39" s="23"/>
      <c r="V39" s="23"/>
    </row>
    <row r="40" spans="1:22" x14ac:dyDescent="0.25">
      <c r="C40" s="7"/>
      <c r="D40" s="7"/>
      <c r="E40" s="10"/>
      <c r="F40" s="7"/>
      <c r="G40" s="7"/>
      <c r="H40" s="8"/>
      <c r="I40" s="2" t="s">
        <v>116</v>
      </c>
      <c r="J40" s="4">
        <f>SUM(J25:J39)</f>
        <v>50</v>
      </c>
      <c r="K40" s="4">
        <f>SUM(K25:K39)</f>
        <v>1050</v>
      </c>
      <c r="L40" s="26" t="s">
        <v>116</v>
      </c>
      <c r="M40" s="17">
        <f>SUM(M25:M39)</f>
        <v>50</v>
      </c>
      <c r="N40" s="17">
        <f>SUM(N25:N39)</f>
        <v>100</v>
      </c>
      <c r="S40" s="23"/>
      <c r="T40" s="23"/>
      <c r="U40" s="23"/>
      <c r="V40" s="23"/>
    </row>
    <row r="41" spans="1:22" x14ac:dyDescent="0.25">
      <c r="S41" s="11"/>
      <c r="T41" s="11"/>
      <c r="U41" s="11"/>
      <c r="V41" s="11"/>
    </row>
    <row r="42" spans="1:22" x14ac:dyDescent="0.25">
      <c r="S42" s="23"/>
      <c r="T42" s="23"/>
      <c r="U42" s="23"/>
      <c r="V42" s="23"/>
    </row>
    <row r="43" spans="1:22" x14ac:dyDescent="0.25">
      <c r="S43" s="22"/>
      <c r="T43" s="22"/>
      <c r="U43" s="22"/>
      <c r="V43" s="22"/>
    </row>
    <row r="44" spans="1:22" x14ac:dyDescent="0.25">
      <c r="S44" s="23"/>
      <c r="T44" s="23"/>
      <c r="U44" s="23"/>
      <c r="V44" s="23"/>
    </row>
    <row r="45" spans="1:22" x14ac:dyDescent="0.25">
      <c r="S45" s="21"/>
      <c r="T45" s="21"/>
      <c r="U45" s="21"/>
      <c r="V45" s="21"/>
    </row>
    <row r="46" spans="1:22" x14ac:dyDescent="0.25">
      <c r="S46" s="22"/>
      <c r="T46" s="22"/>
      <c r="U46" s="22"/>
      <c r="V46" s="22"/>
    </row>
    <row r="47" spans="1:22" x14ac:dyDescent="0.25">
      <c r="S47" s="21"/>
      <c r="T47" s="21"/>
      <c r="U47" s="21"/>
      <c r="V47" s="21"/>
    </row>
  </sheetData>
  <conditionalFormatting sqref="T4 T7 T9:T13 T15 T17">
    <cfRule type="cellIs" dxfId="92" priority="2" operator="lessThan">
      <formula>$S$4</formula>
    </cfRule>
  </conditionalFormatting>
  <conditionalFormatting sqref="V4 V7 V9:V13 V15 V17">
    <cfRule type="cellIs" dxfId="91" priority="1" operator="lessThan">
      <formula>$S$4</formula>
    </cfRule>
  </conditionalFormatting>
  <pageMargins left="0.7" right="0.7" top="0.75" bottom="0.75" header="0.3" footer="0.3"/>
  <pageSetup scale="2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515-72F1-4A6D-9817-13B02F2F1C9F}">
  <dimension ref="A1:AN22"/>
  <sheetViews>
    <sheetView zoomScale="55" zoomScaleNormal="55" workbookViewId="0">
      <selection activeCell="C22" sqref="C22"/>
    </sheetView>
  </sheetViews>
  <sheetFormatPr defaultRowHeight="15" x14ac:dyDescent="0.25"/>
  <cols>
    <col min="2" max="2" width="9.140625" customWidth="1"/>
    <col min="3" max="3" width="29.5703125" customWidth="1"/>
    <col min="4" max="4" width="25" customWidth="1"/>
    <col min="5" max="5" width="16.28515625" style="2" customWidth="1"/>
    <col min="6" max="6" width="18.5703125" customWidth="1"/>
    <col min="7" max="7" width="21.28515625" customWidth="1"/>
    <col min="8" max="8" width="15.7109375" style="3" customWidth="1"/>
    <col min="9" max="9" width="12.28515625" style="2" customWidth="1"/>
    <col min="10" max="10" width="17.28515625" style="4" customWidth="1"/>
    <col min="11" max="11" width="11.42578125" style="5" customWidth="1"/>
    <col min="12" max="12" width="11.85546875" customWidth="1"/>
    <col min="13" max="13" width="15.42578125" customWidth="1"/>
    <col min="14" max="14" width="9.85546875" customWidth="1"/>
    <col min="15" max="15" width="27.7109375" bestFit="1" customWidth="1"/>
    <col min="16" max="16" width="24.28515625" bestFit="1" customWidth="1"/>
    <col min="17" max="17" width="20.28515625" bestFit="1" customWidth="1"/>
    <col min="18" max="18" width="24.85546875" bestFit="1" customWidth="1"/>
    <col min="19" max="19" width="25.42578125" bestFit="1" customWidth="1"/>
    <col min="20" max="20" width="27.28515625" bestFit="1" customWidth="1"/>
    <col min="21" max="21" width="24.42578125" bestFit="1" customWidth="1"/>
    <col min="22" max="22" width="26.28515625" bestFit="1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x14ac:dyDescent="0.25">
      <c r="A1" s="7"/>
      <c r="B1" s="7"/>
      <c r="C1" s="7" t="s">
        <v>2</v>
      </c>
      <c r="D1" s="8">
        <v>24</v>
      </c>
      <c r="E1" s="9" t="s">
        <v>3</v>
      </c>
      <c r="F1" s="8">
        <v>26</v>
      </c>
      <c r="G1" s="7"/>
      <c r="H1" s="8"/>
      <c r="I1" s="10"/>
      <c r="J1" s="11"/>
      <c r="K1" s="12" t="s">
        <v>4</v>
      </c>
      <c r="L1" s="12">
        <v>1</v>
      </c>
      <c r="M1" s="12" t="s">
        <v>5</v>
      </c>
      <c r="N1" s="3">
        <v>1</v>
      </c>
    </row>
    <row r="2" spans="1:23" x14ac:dyDescent="0.25">
      <c r="A2" t="s">
        <v>268</v>
      </c>
      <c r="B2" t="s">
        <v>269</v>
      </c>
      <c r="C2" s="93" t="s">
        <v>206</v>
      </c>
      <c r="D2" s="94" t="s">
        <v>8</v>
      </c>
      <c r="E2" s="95" t="s">
        <v>9</v>
      </c>
      <c r="F2" s="94" t="s">
        <v>270</v>
      </c>
      <c r="G2" s="94" t="s">
        <v>271</v>
      </c>
      <c r="H2" s="96" t="s">
        <v>162</v>
      </c>
      <c r="I2" s="95" t="s">
        <v>12</v>
      </c>
      <c r="J2" s="97" t="s">
        <v>13</v>
      </c>
      <c r="K2" s="98" t="s">
        <v>14</v>
      </c>
      <c r="L2" s="99" t="s">
        <v>15</v>
      </c>
      <c r="M2" s="99" t="s">
        <v>16</v>
      </c>
      <c r="N2" s="100" t="s">
        <v>14</v>
      </c>
      <c r="O2" s="94" t="s">
        <v>17</v>
      </c>
      <c r="P2" s="100" t="s">
        <v>18</v>
      </c>
      <c r="Q2" s="94" t="s">
        <v>19</v>
      </c>
      <c r="R2" s="100" t="s">
        <v>20</v>
      </c>
      <c r="S2" s="101" t="s">
        <v>21</v>
      </c>
      <c r="T2" s="101" t="s">
        <v>22</v>
      </c>
      <c r="U2" s="101" t="s">
        <v>23</v>
      </c>
      <c r="V2" s="101" t="s">
        <v>24</v>
      </c>
    </row>
    <row r="3" spans="1:23" x14ac:dyDescent="0.25">
      <c r="A3" t="s">
        <v>272</v>
      </c>
      <c r="B3" t="s">
        <v>273</v>
      </c>
      <c r="C3" s="93" t="s">
        <v>243</v>
      </c>
      <c r="D3" s="94" t="s">
        <v>58</v>
      </c>
      <c r="E3" s="95" t="s">
        <v>244</v>
      </c>
      <c r="F3" s="94" t="s">
        <v>245</v>
      </c>
      <c r="G3" s="94" t="s">
        <v>31</v>
      </c>
      <c r="H3" s="96">
        <v>0.2</v>
      </c>
      <c r="I3" s="117" t="s">
        <v>102</v>
      </c>
      <c r="J3" s="97">
        <v>1</v>
      </c>
      <c r="K3" s="104">
        <f t="shared" ref="K3" si="0">J3*$F$1</f>
        <v>26</v>
      </c>
      <c r="L3" s="97">
        <v>0.2</v>
      </c>
      <c r="M3" s="97">
        <v>1</v>
      </c>
      <c r="N3" s="104">
        <f>M3*$N$1</f>
        <v>1</v>
      </c>
      <c r="O3" s="97" t="s">
        <v>51</v>
      </c>
      <c r="P3" s="105">
        <v>135315</v>
      </c>
      <c r="Q3" s="97" t="s">
        <v>51</v>
      </c>
      <c r="R3" s="105">
        <v>400549</v>
      </c>
      <c r="S3" s="108">
        <f>K3</f>
        <v>26</v>
      </c>
      <c r="T3" s="109">
        <v>245</v>
      </c>
      <c r="U3" s="108">
        <f>N3</f>
        <v>1</v>
      </c>
      <c r="V3" s="106"/>
      <c r="W3" t="s">
        <v>114</v>
      </c>
    </row>
    <row r="4" spans="1:23" x14ac:dyDescent="0.25">
      <c r="A4" t="s">
        <v>272</v>
      </c>
      <c r="B4" t="s">
        <v>63</v>
      </c>
      <c r="C4" s="93" t="s">
        <v>39</v>
      </c>
      <c r="D4" s="94"/>
      <c r="E4" s="95"/>
      <c r="F4" s="94" t="s">
        <v>40</v>
      </c>
      <c r="G4" s="94" t="s">
        <v>41</v>
      </c>
      <c r="H4" s="96"/>
      <c r="I4" s="95"/>
      <c r="J4" s="97"/>
      <c r="K4" s="104"/>
      <c r="L4" s="97"/>
      <c r="M4" s="97"/>
      <c r="N4" s="104"/>
      <c r="O4" s="97"/>
      <c r="P4" s="104"/>
      <c r="Q4" s="97"/>
      <c r="R4" s="104"/>
      <c r="S4" s="108"/>
      <c r="T4" s="109"/>
      <c r="U4" s="108"/>
      <c r="V4" s="109"/>
    </row>
    <row r="5" spans="1:23" x14ac:dyDescent="0.25">
      <c r="A5" t="s">
        <v>272</v>
      </c>
      <c r="B5" t="s">
        <v>274</v>
      </c>
      <c r="C5" s="93"/>
      <c r="D5" s="94"/>
      <c r="E5" s="95"/>
      <c r="F5" s="94"/>
      <c r="G5" s="94"/>
      <c r="H5" s="96"/>
      <c r="I5" s="95"/>
      <c r="J5" s="97"/>
      <c r="K5" s="104"/>
      <c r="L5" s="97"/>
      <c r="M5" s="97"/>
      <c r="N5" s="104"/>
      <c r="O5" s="97"/>
      <c r="P5" s="105"/>
      <c r="Q5" s="97"/>
      <c r="R5" s="105"/>
      <c r="S5" s="108"/>
      <c r="T5" s="109"/>
      <c r="U5" s="108"/>
      <c r="V5" s="109"/>
    </row>
    <row r="6" spans="1:23" x14ac:dyDescent="0.25">
      <c r="A6" t="s">
        <v>272</v>
      </c>
      <c r="B6" t="s">
        <v>97</v>
      </c>
      <c r="C6" s="93" t="s">
        <v>46</v>
      </c>
      <c r="D6" s="94" t="s">
        <v>28</v>
      </c>
      <c r="E6" s="95" t="s">
        <v>47</v>
      </c>
      <c r="F6" s="94" t="s">
        <v>48</v>
      </c>
      <c r="G6" s="94" t="s">
        <v>31</v>
      </c>
      <c r="H6" s="96" t="s">
        <v>49</v>
      </c>
      <c r="I6" s="95" t="s">
        <v>50</v>
      </c>
      <c r="J6" s="97">
        <v>0.75</v>
      </c>
      <c r="K6" s="104">
        <f>J6*$F$1</f>
        <v>19.5</v>
      </c>
      <c r="L6" s="97">
        <v>0.2</v>
      </c>
      <c r="M6" s="97">
        <v>0.75</v>
      </c>
      <c r="N6" s="104">
        <f>M6*$N$1</f>
        <v>0.75</v>
      </c>
      <c r="O6" s="97" t="s">
        <v>51</v>
      </c>
      <c r="P6" s="105">
        <v>103151</v>
      </c>
      <c r="Q6" s="97" t="s">
        <v>51</v>
      </c>
      <c r="R6" s="105">
        <v>400651</v>
      </c>
      <c r="S6" s="108">
        <f>K6</f>
        <v>19.5</v>
      </c>
      <c r="T6" s="109">
        <v>325</v>
      </c>
      <c r="U6" s="108">
        <f>N6</f>
        <v>0.75</v>
      </c>
      <c r="V6" s="109">
        <v>72</v>
      </c>
    </row>
    <row r="7" spans="1:23" x14ac:dyDescent="0.25">
      <c r="A7" t="s">
        <v>272</v>
      </c>
      <c r="B7" t="s">
        <v>275</v>
      </c>
      <c r="C7" s="93"/>
      <c r="D7" s="94"/>
      <c r="E7" s="95"/>
      <c r="F7" s="94"/>
      <c r="G7" s="94"/>
      <c r="H7" s="96"/>
      <c r="I7" s="95"/>
      <c r="J7" s="97"/>
      <c r="K7" s="104"/>
      <c r="L7" s="97"/>
      <c r="M7" s="97"/>
      <c r="N7" s="104"/>
      <c r="O7" s="97"/>
      <c r="P7" s="105"/>
      <c r="Q7" s="97"/>
      <c r="R7" s="104"/>
      <c r="S7" s="131"/>
      <c r="T7" s="109"/>
      <c r="U7" s="108"/>
      <c r="V7" s="109"/>
    </row>
    <row r="8" spans="1:23" x14ac:dyDescent="0.25">
      <c r="A8" t="s">
        <v>272</v>
      </c>
      <c r="B8" t="s">
        <v>56</v>
      </c>
      <c r="C8" s="93" t="s">
        <v>213</v>
      </c>
      <c r="D8" s="94" t="s">
        <v>58</v>
      </c>
      <c r="E8" s="95" t="s">
        <v>59</v>
      </c>
      <c r="F8" s="94" t="s">
        <v>60</v>
      </c>
      <c r="G8" s="94" t="s">
        <v>31</v>
      </c>
      <c r="H8" s="96">
        <v>0.2</v>
      </c>
      <c r="I8" s="95" t="s">
        <v>50</v>
      </c>
      <c r="J8" s="97">
        <v>0.75</v>
      </c>
      <c r="K8" s="104">
        <f>J8*$F$1</f>
        <v>19.5</v>
      </c>
      <c r="L8" s="97">
        <v>0.2</v>
      </c>
      <c r="M8" s="97">
        <v>0.75</v>
      </c>
      <c r="N8" s="104">
        <f>M8*$N$1</f>
        <v>0.75</v>
      </c>
      <c r="O8" s="97" t="s">
        <v>51</v>
      </c>
      <c r="P8" s="105">
        <v>123141</v>
      </c>
      <c r="Q8" s="97" t="s">
        <v>51</v>
      </c>
      <c r="R8" s="105">
        <v>400546</v>
      </c>
      <c r="S8" s="108">
        <f>K8</f>
        <v>19.5</v>
      </c>
      <c r="T8" s="109">
        <v>257</v>
      </c>
      <c r="U8" s="108">
        <f>N8</f>
        <v>0.75</v>
      </c>
      <c r="V8" s="109">
        <v>169</v>
      </c>
    </row>
    <row r="9" spans="1:23" x14ac:dyDescent="0.25">
      <c r="A9" t="s">
        <v>276</v>
      </c>
      <c r="B9" t="s">
        <v>277</v>
      </c>
      <c r="C9" s="93" t="s">
        <v>249</v>
      </c>
      <c r="D9" s="94" t="s">
        <v>65</v>
      </c>
      <c r="E9" s="94" t="s">
        <v>66</v>
      </c>
      <c r="F9" s="94" t="s">
        <v>67</v>
      </c>
      <c r="G9" s="94" t="s">
        <v>31</v>
      </c>
      <c r="H9" s="96">
        <v>0.5</v>
      </c>
      <c r="I9" s="95" t="s">
        <v>68</v>
      </c>
      <c r="J9" s="97">
        <v>0.5</v>
      </c>
      <c r="K9" s="104">
        <f>J9*$F$1</f>
        <v>13</v>
      </c>
      <c r="L9" s="97">
        <v>0.5</v>
      </c>
      <c r="M9" s="97">
        <v>0.5</v>
      </c>
      <c r="N9" s="104">
        <f>M9*$N$1</f>
        <v>0.5</v>
      </c>
      <c r="O9" s="97" t="s">
        <v>51</v>
      </c>
      <c r="P9" s="105">
        <v>127605</v>
      </c>
      <c r="Q9" s="97" t="s">
        <v>51</v>
      </c>
      <c r="R9" s="105">
        <v>400505</v>
      </c>
      <c r="S9" s="108">
        <f>K9</f>
        <v>13</v>
      </c>
      <c r="T9" s="109">
        <v>900</v>
      </c>
      <c r="U9" s="108">
        <f>N9</f>
        <v>0.5</v>
      </c>
      <c r="V9" s="106"/>
    </row>
    <row r="10" spans="1:23" x14ac:dyDescent="0.25">
      <c r="A10" t="s">
        <v>276</v>
      </c>
      <c r="B10" t="s">
        <v>71</v>
      </c>
      <c r="C10" s="93" t="s">
        <v>214</v>
      </c>
      <c r="D10" s="94" t="s">
        <v>73</v>
      </c>
      <c r="E10" s="95" t="s">
        <v>74</v>
      </c>
      <c r="F10" s="94" t="s">
        <v>75</v>
      </c>
      <c r="G10" s="94" t="s">
        <v>31</v>
      </c>
      <c r="H10" s="96">
        <v>0.2</v>
      </c>
      <c r="I10" s="95" t="s">
        <v>76</v>
      </c>
      <c r="J10" s="97">
        <v>1.5</v>
      </c>
      <c r="K10" s="104">
        <f>J10*$F$1</f>
        <v>39</v>
      </c>
      <c r="L10" s="97">
        <v>0.2</v>
      </c>
      <c r="M10" s="97">
        <v>1.5</v>
      </c>
      <c r="N10" s="104">
        <f>M10*$N$1</f>
        <v>1.5</v>
      </c>
      <c r="O10" s="97" t="s">
        <v>51</v>
      </c>
      <c r="P10" s="105">
        <v>128012</v>
      </c>
      <c r="Q10" s="97" t="s">
        <v>51</v>
      </c>
      <c r="R10" s="105">
        <v>400723</v>
      </c>
      <c r="S10" s="108">
        <f>K10</f>
        <v>39</v>
      </c>
      <c r="T10" s="109">
        <f>82+95+268</f>
        <v>445</v>
      </c>
      <c r="U10" s="108">
        <f>N10</f>
        <v>1.5</v>
      </c>
      <c r="V10" s="109"/>
    </row>
    <row r="11" spans="1:23" x14ac:dyDescent="0.25">
      <c r="A11" t="s">
        <v>278</v>
      </c>
      <c r="B11" t="s">
        <v>279</v>
      </c>
      <c r="C11" s="93" t="s">
        <v>27</v>
      </c>
      <c r="D11" s="94" t="s">
        <v>28</v>
      </c>
      <c r="E11" s="95" t="s">
        <v>216</v>
      </c>
      <c r="F11" s="94" t="s">
        <v>82</v>
      </c>
      <c r="G11" s="94" t="s">
        <v>31</v>
      </c>
      <c r="H11" s="96">
        <v>0.2</v>
      </c>
      <c r="I11" s="95" t="s">
        <v>50</v>
      </c>
      <c r="J11" s="97">
        <v>0.75</v>
      </c>
      <c r="K11" s="104">
        <f t="shared" ref="K11" si="1">J11*$F$1</f>
        <v>19.5</v>
      </c>
      <c r="L11" s="97">
        <v>0.2</v>
      </c>
      <c r="M11" s="97">
        <v>0.75</v>
      </c>
      <c r="N11" s="104">
        <f>M11*$N$1</f>
        <v>0.75</v>
      </c>
      <c r="O11" s="97" t="s">
        <v>51</v>
      </c>
      <c r="P11" s="105">
        <v>101208</v>
      </c>
      <c r="Q11" s="97" t="s">
        <v>33</v>
      </c>
      <c r="R11" s="105" t="s">
        <v>280</v>
      </c>
      <c r="S11" s="108">
        <f>K11</f>
        <v>19.5</v>
      </c>
      <c r="T11" s="109">
        <v>929</v>
      </c>
      <c r="U11" s="108">
        <f>N11</f>
        <v>0.75</v>
      </c>
      <c r="V11" s="109">
        <v>514</v>
      </c>
    </row>
    <row r="12" spans="1:23" x14ac:dyDescent="0.25">
      <c r="A12" t="s">
        <v>278</v>
      </c>
      <c r="B12" t="s">
        <v>43</v>
      </c>
      <c r="C12" s="93"/>
      <c r="D12" s="94"/>
      <c r="E12" s="95"/>
      <c r="F12" s="94"/>
      <c r="G12" s="94"/>
      <c r="H12" s="96"/>
      <c r="I12" s="95"/>
      <c r="J12" s="97"/>
      <c r="K12" s="104"/>
      <c r="L12" s="97"/>
      <c r="M12" s="97"/>
      <c r="N12" s="104"/>
      <c r="O12" s="97"/>
      <c r="P12" s="105"/>
      <c r="Q12" s="97"/>
      <c r="R12" s="105"/>
      <c r="S12" s="108"/>
      <c r="T12" s="109"/>
      <c r="U12" s="108"/>
      <c r="V12" s="109"/>
    </row>
    <row r="13" spans="1:23" x14ac:dyDescent="0.25">
      <c r="A13" t="s">
        <v>278</v>
      </c>
      <c r="B13" t="s">
        <v>97</v>
      </c>
      <c r="C13" s="93"/>
      <c r="D13" s="94"/>
      <c r="E13" s="94"/>
      <c r="F13" s="94"/>
      <c r="G13" s="94"/>
      <c r="H13" s="96"/>
      <c r="I13" s="95"/>
      <c r="J13" s="97"/>
      <c r="K13" s="104"/>
      <c r="L13" s="97"/>
      <c r="M13" s="97"/>
      <c r="N13" s="104"/>
      <c r="O13" s="97"/>
      <c r="P13" s="104"/>
      <c r="Q13" s="97"/>
      <c r="R13" s="105"/>
      <c r="S13" s="131"/>
      <c r="T13" s="109"/>
      <c r="U13" s="108"/>
      <c r="V13" s="109"/>
    </row>
    <row r="14" spans="1:23" x14ac:dyDescent="0.25">
      <c r="A14" t="s">
        <v>278</v>
      </c>
      <c r="B14" t="s">
        <v>53</v>
      </c>
      <c r="C14" s="93"/>
      <c r="D14" s="94"/>
      <c r="E14" s="94"/>
      <c r="F14" s="94"/>
      <c r="G14" s="94"/>
      <c r="H14" s="96"/>
      <c r="I14" s="95"/>
      <c r="J14" s="97"/>
      <c r="K14" s="104"/>
      <c r="L14" s="97"/>
      <c r="M14" s="97"/>
      <c r="N14" s="104"/>
      <c r="O14" s="97"/>
      <c r="P14" s="104"/>
      <c r="Q14" s="97"/>
      <c r="R14" s="105"/>
      <c r="S14" s="131"/>
      <c r="T14" s="109"/>
      <c r="U14" s="108"/>
      <c r="V14" s="109"/>
    </row>
    <row r="15" spans="1:23" x14ac:dyDescent="0.25">
      <c r="A15" t="s">
        <v>278</v>
      </c>
      <c r="B15" t="s">
        <v>56</v>
      </c>
      <c r="C15" s="93"/>
      <c r="D15" s="94"/>
      <c r="E15" s="95"/>
      <c r="F15" s="94"/>
      <c r="G15" s="94"/>
      <c r="H15" s="96"/>
      <c r="I15" s="95"/>
      <c r="J15" s="97"/>
      <c r="K15" s="104"/>
      <c r="L15" s="97"/>
      <c r="M15" s="97"/>
      <c r="N15" s="104"/>
      <c r="O15" s="97"/>
      <c r="P15" s="105"/>
      <c r="Q15" s="97"/>
      <c r="R15" s="105"/>
      <c r="S15" s="108"/>
      <c r="T15" s="109"/>
      <c r="U15" s="108"/>
      <c r="V15" s="109"/>
    </row>
    <row r="16" spans="1:23" x14ac:dyDescent="0.25">
      <c r="A16" t="s">
        <v>281</v>
      </c>
      <c r="B16" t="s">
        <v>45</v>
      </c>
      <c r="C16" s="93"/>
      <c r="D16" s="94"/>
      <c r="E16" s="95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5"/>
      <c r="Q16" s="97"/>
      <c r="R16" s="105"/>
      <c r="S16" s="108"/>
      <c r="T16" s="109"/>
      <c r="U16" s="108"/>
      <c r="V16" s="109"/>
      <c r="W16" s="7"/>
    </row>
    <row r="17" spans="1:40" s="7" customFormat="1" x14ac:dyDescent="0.25">
      <c r="A17" t="s">
        <v>281</v>
      </c>
      <c r="B17" s="7" t="s">
        <v>275</v>
      </c>
      <c r="C17" s="93"/>
      <c r="D17" s="94"/>
      <c r="E17" s="95"/>
      <c r="F17" s="94"/>
      <c r="G17" s="94"/>
      <c r="H17" s="96"/>
      <c r="I17" s="95"/>
      <c r="J17" s="97"/>
      <c r="K17" s="104"/>
      <c r="L17" s="97"/>
      <c r="M17" s="97"/>
      <c r="N17" s="104"/>
      <c r="O17" s="97"/>
      <c r="P17" s="105"/>
      <c r="Q17" s="97"/>
      <c r="R17" s="105"/>
      <c r="S17" s="131"/>
      <c r="T17" s="109"/>
      <c r="U17" s="108"/>
      <c r="V17" s="109"/>
      <c r="AM17" s="28"/>
      <c r="AN17" s="28"/>
    </row>
    <row r="18" spans="1:40" s="7" customFormat="1" x14ac:dyDescent="0.25">
      <c r="A18" t="s">
        <v>281</v>
      </c>
      <c r="B18" s="7" t="s">
        <v>56</v>
      </c>
      <c r="C18" s="93" t="s">
        <v>128</v>
      </c>
      <c r="D18" s="94" t="s">
        <v>129</v>
      </c>
      <c r="E18" s="95" t="s">
        <v>240</v>
      </c>
      <c r="F18" s="94" t="s">
        <v>113</v>
      </c>
      <c r="G18" s="94" t="s">
        <v>31</v>
      </c>
      <c r="H18" s="96">
        <v>0.2</v>
      </c>
      <c r="I18" s="95" t="s">
        <v>126</v>
      </c>
      <c r="J18" s="97">
        <v>1.25</v>
      </c>
      <c r="K18" s="104">
        <f>J18*$F$1</f>
        <v>32.5</v>
      </c>
      <c r="L18" s="97">
        <v>0.2</v>
      </c>
      <c r="M18" s="97">
        <v>1.25</v>
      </c>
      <c r="N18" s="104">
        <f>M18*$N$1</f>
        <v>1.25</v>
      </c>
      <c r="O18" s="97" t="s">
        <v>51</v>
      </c>
      <c r="P18" s="105">
        <v>107628</v>
      </c>
      <c r="Q18" s="97" t="s">
        <v>51</v>
      </c>
      <c r="R18" s="105">
        <v>400624</v>
      </c>
      <c r="S18" s="131">
        <f>K18</f>
        <v>32.5</v>
      </c>
      <c r="T18" s="109">
        <v>432</v>
      </c>
      <c r="U18" s="108">
        <f>N18</f>
        <v>1.25</v>
      </c>
      <c r="V18" s="109">
        <v>328</v>
      </c>
      <c r="W18" t="s">
        <v>257</v>
      </c>
      <c r="AM18" s="28"/>
      <c r="AN18" s="28"/>
    </row>
    <row r="19" spans="1:40" x14ac:dyDescent="0.25">
      <c r="C19" s="99"/>
      <c r="D19" s="99"/>
      <c r="E19" s="118"/>
      <c r="F19" s="99"/>
      <c r="G19" s="99"/>
      <c r="H19" s="119"/>
      <c r="I19" s="118" t="s">
        <v>115</v>
      </c>
      <c r="J19" s="120">
        <f>50-SUM(J3:J18)</f>
        <v>43.5</v>
      </c>
      <c r="K19" s="104">
        <f>J19*$F$1</f>
        <v>1131</v>
      </c>
      <c r="L19" s="125"/>
      <c r="M19" s="97">
        <f>50-SUM(M3:M18)</f>
        <v>43.5</v>
      </c>
      <c r="N19" s="104">
        <f>M19*$N$1</f>
        <v>43.5</v>
      </c>
      <c r="O19" s="126"/>
      <c r="P19" s="105"/>
      <c r="Q19" s="97"/>
      <c r="R19" s="104"/>
      <c r="S19" s="108"/>
      <c r="T19" s="109"/>
      <c r="U19" s="108"/>
      <c r="V19" s="109"/>
    </row>
    <row r="20" spans="1:40" x14ac:dyDescent="0.25">
      <c r="C20" s="7"/>
      <c r="D20" s="7"/>
      <c r="E20" s="10"/>
      <c r="F20" s="7"/>
      <c r="G20" s="7"/>
      <c r="H20" s="8"/>
      <c r="I20" s="2" t="s">
        <v>116</v>
      </c>
      <c r="J20" s="4">
        <f>SUM(J3:J19)</f>
        <v>50</v>
      </c>
      <c r="K20" s="4">
        <f>SUM(K3:K19)</f>
        <v>1300</v>
      </c>
      <c r="L20" s="14" t="s">
        <v>116</v>
      </c>
      <c r="M20" s="17">
        <f>SUM(M3:M19)</f>
        <v>50</v>
      </c>
      <c r="N20" s="17">
        <f>SUM(N3:N19)</f>
        <v>50</v>
      </c>
      <c r="O20" s="29"/>
      <c r="U20" s="19"/>
    </row>
    <row r="22" spans="1:40" x14ac:dyDescent="0.25">
      <c r="D22" s="18"/>
    </row>
  </sheetData>
  <conditionalFormatting sqref="T3">
    <cfRule type="cellIs" dxfId="52" priority="4" operator="lessThan">
      <formula>$S$3</formula>
    </cfRule>
  </conditionalFormatting>
  <conditionalFormatting sqref="T6">
    <cfRule type="cellIs" dxfId="51" priority="10" operator="lessThan">
      <formula>$S$6</formula>
    </cfRule>
  </conditionalFormatting>
  <conditionalFormatting sqref="T8">
    <cfRule type="cellIs" dxfId="50" priority="9" operator="lessThan">
      <formula>$S$8</formula>
    </cfRule>
  </conditionalFormatting>
  <conditionalFormatting sqref="T9">
    <cfRule type="cellIs" dxfId="49" priority="6" operator="lessThan">
      <formula>$S$3</formula>
    </cfRule>
  </conditionalFormatting>
  <conditionalFormatting sqref="T10 V10">
    <cfRule type="cellIs" dxfId="48" priority="7" operator="lessThan">
      <formula>#REF!</formula>
    </cfRule>
  </conditionalFormatting>
  <conditionalFormatting sqref="T11">
    <cfRule type="cellIs" dxfId="47" priority="14" operator="lessThan">
      <formula>$S$3</formula>
    </cfRule>
  </conditionalFormatting>
  <conditionalFormatting sqref="T12:T15 V12:V15">
    <cfRule type="cellIs" dxfId="46" priority="15" operator="lessThan">
      <formula>#REF!</formula>
    </cfRule>
  </conditionalFormatting>
  <conditionalFormatting sqref="T16">
    <cfRule type="cellIs" dxfId="45" priority="2" operator="lessThan">
      <formula>$S$3</formula>
    </cfRule>
  </conditionalFormatting>
  <conditionalFormatting sqref="T18">
    <cfRule type="cellIs" dxfId="44" priority="12" operator="lessThan">
      <formula>#REF!</formula>
    </cfRule>
  </conditionalFormatting>
  <conditionalFormatting sqref="V3">
    <cfRule type="cellIs" dxfId="43" priority="3" operator="lessThan">
      <formula>$S$3</formula>
    </cfRule>
  </conditionalFormatting>
  <conditionalFormatting sqref="V6">
    <cfRule type="cellIs" dxfId="42" priority="8" operator="lessThan">
      <formula>$U$6</formula>
    </cfRule>
  </conditionalFormatting>
  <conditionalFormatting sqref="V8:V9">
    <cfRule type="cellIs" dxfId="41" priority="5" operator="lessThan">
      <formula>$S$3</formula>
    </cfRule>
  </conditionalFormatting>
  <conditionalFormatting sqref="V11">
    <cfRule type="cellIs" dxfId="40" priority="13" operator="lessThan">
      <formula>$S$3</formula>
    </cfRule>
  </conditionalFormatting>
  <conditionalFormatting sqref="V16">
    <cfRule type="cellIs" dxfId="39" priority="1" operator="lessThan">
      <formula>$S$3</formula>
    </cfRule>
  </conditionalFormatting>
  <conditionalFormatting sqref="V18">
    <cfRule type="cellIs" dxfId="38" priority="11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D0CE-3F43-4084-A209-A71CBE8682D0}">
  <dimension ref="A1:AN42"/>
  <sheetViews>
    <sheetView zoomScale="55" zoomScaleNormal="55" workbookViewId="0">
      <selection activeCell="E53" sqref="E53"/>
    </sheetView>
  </sheetViews>
  <sheetFormatPr defaultRowHeight="15" x14ac:dyDescent="0.25"/>
  <cols>
    <col min="3" max="3" width="38" customWidth="1"/>
    <col min="4" max="4" width="28.28515625" customWidth="1"/>
    <col min="5" max="5" width="16.28515625" style="2" customWidth="1"/>
    <col min="6" max="6" width="19.85546875" customWidth="1"/>
    <col min="7" max="7" width="24.42578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6" customWidth="1"/>
    <col min="16" max="16" width="22.140625" customWidth="1"/>
    <col min="17" max="17" width="17.7109375" bestFit="1" customWidth="1"/>
    <col min="18" max="18" width="22.7109375" bestFit="1" customWidth="1"/>
    <col min="19" max="19" width="23.42578125" bestFit="1" customWidth="1"/>
    <col min="20" max="20" width="25.140625" bestFit="1" customWidth="1"/>
    <col min="21" max="21" width="22.28515625" customWidth="1"/>
    <col min="22" max="22" width="23.7109375" bestFit="1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A1" s="1" t="s">
        <v>302</v>
      </c>
      <c r="F1" s="3"/>
    </row>
    <row r="2" spans="1:23" x14ac:dyDescent="0.25">
      <c r="A2" s="7"/>
      <c r="B2" s="7"/>
      <c r="C2" s="7" t="s">
        <v>2</v>
      </c>
      <c r="D2" s="8">
        <v>91</v>
      </c>
      <c r="E2" s="9" t="s">
        <v>3</v>
      </c>
      <c r="F2" s="8">
        <v>95</v>
      </c>
      <c r="G2" s="7"/>
      <c r="H2" s="8"/>
      <c r="I2" s="10"/>
      <c r="J2" s="11"/>
      <c r="K2" s="33"/>
      <c r="L2" s="12" t="s">
        <v>4</v>
      </c>
      <c r="M2" s="12">
        <v>1</v>
      </c>
      <c r="N2" s="12" t="s">
        <v>5</v>
      </c>
      <c r="O2">
        <v>1</v>
      </c>
    </row>
    <row r="3" spans="1:23" x14ac:dyDescent="0.25">
      <c r="B3" t="s">
        <v>6</v>
      </c>
      <c r="C3" s="34" t="s">
        <v>282</v>
      </c>
      <c r="D3" s="35" t="s">
        <v>8</v>
      </c>
      <c r="E3" s="36" t="s">
        <v>9</v>
      </c>
      <c r="F3" s="35"/>
      <c r="G3" s="35"/>
      <c r="H3" s="37" t="s">
        <v>11</v>
      </c>
      <c r="I3" s="36" t="s">
        <v>12</v>
      </c>
      <c r="J3" s="38" t="s">
        <v>13</v>
      </c>
      <c r="K3" s="39" t="s">
        <v>14</v>
      </c>
      <c r="L3" s="40" t="s">
        <v>15</v>
      </c>
      <c r="M3" s="40" t="s">
        <v>16</v>
      </c>
      <c r="N3" s="41" t="s">
        <v>14</v>
      </c>
      <c r="O3" s="35" t="s">
        <v>17</v>
      </c>
      <c r="P3" s="41" t="s">
        <v>18</v>
      </c>
      <c r="Q3" s="35" t="s">
        <v>19</v>
      </c>
      <c r="R3" s="41" t="s">
        <v>20</v>
      </c>
      <c r="S3" s="42" t="s">
        <v>21</v>
      </c>
      <c r="T3" s="42" t="s">
        <v>22</v>
      </c>
      <c r="U3" s="42" t="s">
        <v>23</v>
      </c>
      <c r="V3" s="42" t="s">
        <v>24</v>
      </c>
    </row>
    <row r="4" spans="1:23" x14ac:dyDescent="0.25">
      <c r="A4" s="13" t="s">
        <v>25</v>
      </c>
      <c r="B4" t="s">
        <v>26</v>
      </c>
      <c r="C4" s="34"/>
      <c r="D4" s="35"/>
      <c r="E4" s="36"/>
      <c r="F4" s="35"/>
      <c r="G4" s="35"/>
      <c r="H4" s="37"/>
      <c r="I4" s="36"/>
      <c r="J4" s="38"/>
      <c r="K4" s="43"/>
      <c r="L4" s="38"/>
      <c r="M4" s="38"/>
      <c r="N4" s="43"/>
      <c r="O4" s="38"/>
      <c r="P4" s="44"/>
      <c r="Q4" s="38"/>
      <c r="R4" s="44"/>
      <c r="S4" s="45"/>
      <c r="T4" s="46"/>
      <c r="U4" s="45"/>
      <c r="V4" s="46"/>
    </row>
    <row r="5" spans="1:23" x14ac:dyDescent="0.25">
      <c r="A5" t="s">
        <v>37</v>
      </c>
      <c r="B5" t="s">
        <v>38</v>
      </c>
      <c r="C5" s="93" t="s">
        <v>284</v>
      </c>
      <c r="D5" s="35"/>
      <c r="E5" s="36"/>
      <c r="F5" s="35" t="s">
        <v>40</v>
      </c>
      <c r="G5" s="35" t="s">
        <v>227</v>
      </c>
      <c r="H5" s="37"/>
      <c r="I5" s="36"/>
      <c r="J5" s="38"/>
      <c r="K5" s="43"/>
      <c r="L5" s="38"/>
      <c r="M5" s="38"/>
      <c r="N5" s="43"/>
      <c r="O5" s="38" t="s">
        <v>285</v>
      </c>
      <c r="P5" s="43" t="s">
        <v>286</v>
      </c>
      <c r="Q5" s="38"/>
      <c r="R5" s="43"/>
      <c r="S5" s="45"/>
      <c r="T5" s="47"/>
      <c r="U5" s="45"/>
      <c r="V5" s="47"/>
    </row>
    <row r="6" spans="1:23" x14ac:dyDescent="0.25">
      <c r="A6" s="13" t="s">
        <v>42</v>
      </c>
      <c r="B6" t="s">
        <v>43</v>
      </c>
      <c r="C6" s="34"/>
      <c r="D6" s="35"/>
      <c r="E6" s="36"/>
      <c r="F6" s="35"/>
      <c r="G6" s="35"/>
      <c r="H6" s="37"/>
      <c r="I6" s="36"/>
      <c r="J6" s="38"/>
      <c r="K6" s="43"/>
      <c r="L6" s="38"/>
      <c r="M6" s="38"/>
      <c r="N6" s="43"/>
      <c r="O6" s="38"/>
      <c r="P6" s="44"/>
      <c r="Q6" s="38"/>
      <c r="R6" s="44"/>
      <c r="S6" s="45"/>
      <c r="T6" s="47"/>
      <c r="U6" s="45"/>
      <c r="V6" s="47"/>
    </row>
    <row r="7" spans="1:23" x14ac:dyDescent="0.25">
      <c r="A7" t="s">
        <v>44</v>
      </c>
      <c r="B7" t="s">
        <v>45</v>
      </c>
      <c r="C7" s="34"/>
      <c r="D7" s="35"/>
      <c r="E7" s="36"/>
      <c r="F7" s="35"/>
      <c r="G7" s="35"/>
      <c r="H7" s="37"/>
      <c r="I7" s="36"/>
      <c r="J7" s="38"/>
      <c r="K7" s="43"/>
      <c r="L7" s="38"/>
      <c r="M7" s="38"/>
      <c r="N7" s="43"/>
      <c r="O7" s="38"/>
      <c r="P7" s="44"/>
      <c r="Q7" s="38"/>
      <c r="R7" s="44"/>
      <c r="S7" s="45"/>
      <c r="T7" s="47"/>
      <c r="U7" s="45"/>
      <c r="V7" s="47"/>
    </row>
    <row r="8" spans="1:23" x14ac:dyDescent="0.25">
      <c r="A8" t="s">
        <v>52</v>
      </c>
      <c r="B8" t="s">
        <v>53</v>
      </c>
      <c r="C8" s="34"/>
      <c r="D8" s="35"/>
      <c r="E8" s="36"/>
      <c r="F8" s="35"/>
      <c r="G8" s="35"/>
      <c r="H8" s="37"/>
      <c r="I8" s="36"/>
      <c r="J8" s="38"/>
      <c r="K8" s="43"/>
      <c r="L8" s="38"/>
      <c r="M8" s="38"/>
      <c r="N8" s="43"/>
      <c r="O8" s="38"/>
      <c r="P8" s="44"/>
      <c r="Q8" s="38"/>
      <c r="R8" s="43"/>
      <c r="S8" s="45"/>
      <c r="T8" s="47"/>
      <c r="U8" s="45"/>
      <c r="V8" s="47"/>
    </row>
    <row r="9" spans="1:23" x14ac:dyDescent="0.25">
      <c r="A9" t="s">
        <v>55</v>
      </c>
      <c r="B9" t="s">
        <v>56</v>
      </c>
      <c r="C9" s="34" t="s">
        <v>197</v>
      </c>
      <c r="D9" s="35" t="s">
        <v>28</v>
      </c>
      <c r="E9" s="35" t="s">
        <v>198</v>
      </c>
      <c r="F9" s="35" t="s">
        <v>60</v>
      </c>
      <c r="G9" s="35" t="s">
        <v>31</v>
      </c>
      <c r="H9" s="37">
        <v>0.2</v>
      </c>
      <c r="I9" s="36" t="s">
        <v>76</v>
      </c>
      <c r="J9" s="38">
        <v>1.5</v>
      </c>
      <c r="K9" s="43">
        <f>J9*$F$2</f>
        <v>142.5</v>
      </c>
      <c r="L9" s="38">
        <v>0.05</v>
      </c>
      <c r="M9" s="38">
        <v>6</v>
      </c>
      <c r="N9" s="43">
        <f>M9*$O$2</f>
        <v>6</v>
      </c>
      <c r="O9" s="38" t="s">
        <v>266</v>
      </c>
      <c r="P9" s="44">
        <v>103059</v>
      </c>
      <c r="Q9" s="38" t="s">
        <v>51</v>
      </c>
      <c r="R9" s="44">
        <v>400647</v>
      </c>
      <c r="S9" s="45">
        <f>K9</f>
        <v>142.5</v>
      </c>
      <c r="T9" s="47">
        <v>225</v>
      </c>
      <c r="U9" s="45">
        <f>N9</f>
        <v>6</v>
      </c>
      <c r="V9" s="48">
        <v>105</v>
      </c>
      <c r="W9" t="s">
        <v>265</v>
      </c>
    </row>
    <row r="10" spans="1:23" x14ac:dyDescent="0.25">
      <c r="A10" s="13" t="s">
        <v>62</v>
      </c>
      <c r="B10" t="s">
        <v>63</v>
      </c>
      <c r="C10" s="34" t="s">
        <v>300</v>
      </c>
      <c r="D10" s="35"/>
      <c r="E10" s="35"/>
      <c r="F10" s="35" t="s">
        <v>301</v>
      </c>
      <c r="G10" s="35" t="s">
        <v>83</v>
      </c>
      <c r="H10" s="37"/>
      <c r="I10" s="36"/>
      <c r="J10" s="38"/>
      <c r="K10" s="43"/>
      <c r="L10" s="38"/>
      <c r="M10" s="38"/>
      <c r="N10" s="43"/>
      <c r="O10" s="38"/>
      <c r="P10" s="43"/>
      <c r="Q10" s="38"/>
      <c r="R10" s="44"/>
      <c r="S10" s="49"/>
      <c r="T10" s="47"/>
      <c r="U10" s="45"/>
      <c r="V10" s="47"/>
    </row>
    <row r="11" spans="1:23" x14ac:dyDescent="0.25">
      <c r="A11" t="s">
        <v>70</v>
      </c>
      <c r="B11" t="s">
        <v>71</v>
      </c>
      <c r="C11" s="34"/>
      <c r="D11" s="35"/>
      <c r="E11" s="35"/>
      <c r="F11" s="35"/>
      <c r="G11" s="35"/>
      <c r="H11" s="37"/>
      <c r="I11" s="36"/>
      <c r="J11" s="38"/>
      <c r="K11" s="43"/>
      <c r="L11" s="38"/>
      <c r="M11" s="38"/>
      <c r="N11" s="43"/>
      <c r="O11" s="38"/>
      <c r="P11" s="44"/>
      <c r="Q11" s="38"/>
      <c r="R11" s="44"/>
      <c r="S11" s="45"/>
      <c r="T11" s="47"/>
      <c r="U11" s="45"/>
      <c r="V11" s="47"/>
    </row>
    <row r="12" spans="1:23" x14ac:dyDescent="0.25">
      <c r="A12" s="13" t="s">
        <v>77</v>
      </c>
      <c r="B12" t="s">
        <v>78</v>
      </c>
      <c r="C12" s="34" t="s">
        <v>27</v>
      </c>
      <c r="D12" s="35" t="s">
        <v>28</v>
      </c>
      <c r="E12" s="36" t="s">
        <v>216</v>
      </c>
      <c r="F12" s="35" t="s">
        <v>82</v>
      </c>
      <c r="G12" s="35" t="s">
        <v>31</v>
      </c>
      <c r="H12" s="37">
        <v>0.2</v>
      </c>
      <c r="I12" s="36" t="s">
        <v>50</v>
      </c>
      <c r="J12" s="38">
        <v>0.75</v>
      </c>
      <c r="K12" s="43">
        <f>J12*$F$2</f>
        <v>71.25</v>
      </c>
      <c r="L12" s="38">
        <v>0.2</v>
      </c>
      <c r="M12" s="38">
        <v>0.75</v>
      </c>
      <c r="N12" s="43">
        <f>M12*$O$2</f>
        <v>0.75</v>
      </c>
      <c r="O12" s="38" t="s">
        <v>51</v>
      </c>
      <c r="P12" s="44">
        <v>101208</v>
      </c>
      <c r="Q12" s="38" t="s">
        <v>33</v>
      </c>
      <c r="R12" s="44" t="s">
        <v>280</v>
      </c>
      <c r="S12" s="45">
        <f>K12</f>
        <v>71.25</v>
      </c>
      <c r="T12" s="47">
        <f>585+804</f>
        <v>1389</v>
      </c>
      <c r="U12" s="45">
        <f>N12</f>
        <v>0.75</v>
      </c>
      <c r="V12" s="47">
        <v>223</v>
      </c>
      <c r="W12" t="s">
        <v>86</v>
      </c>
    </row>
    <row r="13" spans="1:23" x14ac:dyDescent="0.25">
      <c r="A13" t="s">
        <v>87</v>
      </c>
      <c r="B13" t="s">
        <v>88</v>
      </c>
      <c r="C13" s="51"/>
      <c r="D13" s="52"/>
      <c r="E13" s="53"/>
      <c r="F13" s="52"/>
      <c r="G13" s="52"/>
      <c r="H13" s="54"/>
      <c r="I13" s="53"/>
      <c r="J13" s="55"/>
      <c r="K13" s="56"/>
      <c r="L13" s="55"/>
      <c r="M13" s="55"/>
      <c r="N13" s="56"/>
      <c r="O13" s="38"/>
      <c r="P13" s="44"/>
      <c r="Q13" s="38"/>
      <c r="R13" s="44"/>
      <c r="S13" s="45"/>
      <c r="T13" s="47"/>
      <c r="U13" s="45"/>
      <c r="V13" s="47"/>
    </row>
    <row r="14" spans="1:23" x14ac:dyDescent="0.25">
      <c r="A14" t="s">
        <v>95</v>
      </c>
      <c r="B14" t="s">
        <v>56</v>
      </c>
      <c r="C14" s="34"/>
      <c r="D14" s="35"/>
      <c r="E14" s="36"/>
      <c r="F14" s="35"/>
      <c r="G14" s="35"/>
      <c r="H14" s="37"/>
      <c r="I14" s="36"/>
      <c r="J14" s="38"/>
      <c r="K14" s="43"/>
      <c r="L14" s="38"/>
      <c r="M14" s="38"/>
      <c r="N14" s="43"/>
      <c r="O14" s="38"/>
      <c r="P14" s="44"/>
      <c r="Q14" s="38"/>
      <c r="R14" s="44"/>
      <c r="S14" s="45"/>
      <c r="T14" s="47"/>
      <c r="U14" s="45"/>
      <c r="V14" s="47"/>
    </row>
    <row r="15" spans="1:23" x14ac:dyDescent="0.25">
      <c r="A15" t="s">
        <v>96</v>
      </c>
      <c r="B15" t="s">
        <v>97</v>
      </c>
      <c r="C15" s="34"/>
      <c r="D15" s="35"/>
      <c r="E15" s="36"/>
      <c r="F15" s="35"/>
      <c r="G15" s="35"/>
      <c r="H15" s="37"/>
      <c r="I15" s="36"/>
      <c r="J15" s="38"/>
      <c r="K15" s="43"/>
      <c r="L15" s="38"/>
      <c r="M15" s="38"/>
      <c r="N15" s="43"/>
      <c r="O15" s="38"/>
      <c r="P15" s="44"/>
      <c r="Q15" s="38"/>
      <c r="R15" s="44"/>
      <c r="S15" s="45"/>
      <c r="T15" s="47"/>
      <c r="U15" s="90"/>
      <c r="V15" s="47"/>
    </row>
    <row r="16" spans="1:23" x14ac:dyDescent="0.25">
      <c r="A16" t="s">
        <v>103</v>
      </c>
      <c r="B16" t="s">
        <v>104</v>
      </c>
      <c r="C16" s="34"/>
      <c r="D16" s="35"/>
      <c r="E16" s="35"/>
      <c r="F16" s="35"/>
      <c r="G16" s="35"/>
      <c r="H16" s="37"/>
      <c r="I16" s="36"/>
      <c r="J16" s="38"/>
      <c r="K16" s="43"/>
      <c r="L16" s="38"/>
      <c r="M16" s="38"/>
      <c r="N16" s="43"/>
      <c r="O16" s="38"/>
      <c r="P16" s="44"/>
      <c r="Q16" s="38"/>
      <c r="R16" s="44"/>
      <c r="S16" s="49"/>
      <c r="T16" s="47"/>
      <c r="U16" s="45"/>
      <c r="V16" s="47"/>
      <c r="W16" s="7"/>
    </row>
    <row r="17" spans="1:40" s="7" customFormat="1" x14ac:dyDescent="0.25">
      <c r="A17" s="27" t="s">
        <v>110</v>
      </c>
      <c r="B17" s="7" t="s">
        <v>56</v>
      </c>
      <c r="C17" s="34" t="s">
        <v>163</v>
      </c>
      <c r="D17" s="35" t="s">
        <v>65</v>
      </c>
      <c r="E17" s="36" t="s">
        <v>165</v>
      </c>
      <c r="F17" s="35" t="s">
        <v>258</v>
      </c>
      <c r="G17" s="35" t="s">
        <v>31</v>
      </c>
      <c r="H17" s="37">
        <v>0.2</v>
      </c>
      <c r="I17" s="36" t="s">
        <v>126</v>
      </c>
      <c r="J17" s="38">
        <v>1.25</v>
      </c>
      <c r="K17" s="43">
        <f>J17*$F$2</f>
        <v>118.75</v>
      </c>
      <c r="L17" s="38">
        <v>0.2</v>
      </c>
      <c r="M17" s="38">
        <v>1.25</v>
      </c>
      <c r="N17" s="43">
        <f>J17*$O$2</f>
        <v>1.25</v>
      </c>
      <c r="O17" s="38" t="s">
        <v>51</v>
      </c>
      <c r="P17" s="44">
        <v>100766</v>
      </c>
      <c r="Q17" s="38" t="s">
        <v>51</v>
      </c>
      <c r="R17" s="44">
        <v>400568</v>
      </c>
      <c r="S17" s="45">
        <f>K17</f>
        <v>118.75</v>
      </c>
      <c r="T17" s="47">
        <v>442</v>
      </c>
      <c r="U17" s="45">
        <f>N17</f>
        <v>1.25</v>
      </c>
      <c r="V17" s="47">
        <v>522</v>
      </c>
      <c r="W17" t="s">
        <v>147</v>
      </c>
      <c r="AM17" s="28"/>
      <c r="AN17" s="28"/>
    </row>
    <row r="18" spans="1:40" x14ac:dyDescent="0.25">
      <c r="C18" s="40"/>
      <c r="D18" s="40"/>
      <c r="E18" s="57"/>
      <c r="F18" s="40"/>
      <c r="G18" s="40"/>
      <c r="H18" s="58"/>
      <c r="I18" s="57" t="s">
        <v>115</v>
      </c>
      <c r="J18" s="59">
        <f>50-SUM(J4:J17)</f>
        <v>46.5</v>
      </c>
      <c r="K18" s="43">
        <f>J18*$F$2</f>
        <v>4417.5</v>
      </c>
      <c r="L18" s="60"/>
      <c r="M18" s="38">
        <f>50-SUM(M4:M17)</f>
        <v>42</v>
      </c>
      <c r="N18" s="43">
        <f>M18*$O$2</f>
        <v>42</v>
      </c>
      <c r="O18" s="61"/>
      <c r="P18" s="44"/>
      <c r="Q18" s="38"/>
      <c r="R18" s="43"/>
      <c r="S18" s="45"/>
      <c r="T18" s="47"/>
      <c r="U18" s="45"/>
      <c r="V18" s="47"/>
    </row>
    <row r="19" spans="1:40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4750</v>
      </c>
      <c r="L19" s="26" t="s">
        <v>116</v>
      </c>
      <c r="M19" s="17">
        <f>SUM(M4:M18)</f>
        <v>50</v>
      </c>
      <c r="N19" s="17">
        <f>SUM(N4:N18)</f>
        <v>50</v>
      </c>
      <c r="O19" s="29"/>
      <c r="U19" s="19"/>
    </row>
    <row r="20" spans="1:40" x14ac:dyDescent="0.25">
      <c r="C20" s="18"/>
      <c r="S20" s="19"/>
      <c r="T20" s="22"/>
      <c r="U20" s="22"/>
      <c r="V20" s="22"/>
    </row>
    <row r="21" spans="1:40" x14ac:dyDescent="0.25">
      <c r="C21" s="18"/>
      <c r="D21" s="18"/>
      <c r="S21" s="21"/>
      <c r="T21" s="21"/>
      <c r="U21" s="21"/>
      <c r="V21" s="21"/>
    </row>
    <row r="23" spans="1:40" ht="23.25" x14ac:dyDescent="0.35">
      <c r="A23" s="1" t="s">
        <v>303</v>
      </c>
      <c r="F23" s="3"/>
    </row>
    <row r="24" spans="1:40" x14ac:dyDescent="0.25">
      <c r="A24" s="7"/>
      <c r="B24" s="7"/>
      <c r="C24" s="7" t="s">
        <v>2</v>
      </c>
      <c r="D24" s="8">
        <v>106</v>
      </c>
      <c r="E24" s="9" t="s">
        <v>3</v>
      </c>
      <c r="F24" s="8">
        <v>114</v>
      </c>
      <c r="G24" s="7"/>
      <c r="H24" s="8"/>
      <c r="I24" s="10"/>
      <c r="J24" s="11"/>
      <c r="K24" s="33"/>
      <c r="L24" s="12" t="s">
        <v>4</v>
      </c>
      <c r="M24" s="12">
        <v>1</v>
      </c>
      <c r="N24" s="12" t="s">
        <v>5</v>
      </c>
      <c r="O24">
        <v>2</v>
      </c>
    </row>
    <row r="25" spans="1:40" x14ac:dyDescent="0.25">
      <c r="B25" t="s">
        <v>6</v>
      </c>
      <c r="C25" s="34" t="s">
        <v>282</v>
      </c>
      <c r="D25" s="35" t="s">
        <v>8</v>
      </c>
      <c r="E25" s="36" t="s">
        <v>9</v>
      </c>
      <c r="F25" s="35"/>
      <c r="G25" s="35"/>
      <c r="H25" s="37" t="s">
        <v>11</v>
      </c>
      <c r="I25" s="36" t="s">
        <v>12</v>
      </c>
      <c r="J25" s="38" t="s">
        <v>13</v>
      </c>
      <c r="K25" s="39" t="s">
        <v>14</v>
      </c>
      <c r="L25" s="40" t="s">
        <v>15</v>
      </c>
      <c r="M25" s="40" t="s">
        <v>16</v>
      </c>
      <c r="N25" s="41" t="s">
        <v>14</v>
      </c>
      <c r="O25" s="35" t="s">
        <v>17</v>
      </c>
      <c r="P25" s="41" t="s">
        <v>18</v>
      </c>
      <c r="Q25" s="35" t="s">
        <v>19</v>
      </c>
      <c r="R25" s="41" t="s">
        <v>20</v>
      </c>
      <c r="S25" s="42" t="s">
        <v>21</v>
      </c>
      <c r="T25" s="42" t="s">
        <v>22</v>
      </c>
      <c r="U25" s="42" t="s">
        <v>23</v>
      </c>
      <c r="V25" s="42" t="s">
        <v>24</v>
      </c>
    </row>
    <row r="26" spans="1:40" x14ac:dyDescent="0.25">
      <c r="A26" s="13" t="s">
        <v>25</v>
      </c>
      <c r="B26" t="s">
        <v>26</v>
      </c>
      <c r="C26" s="34"/>
      <c r="D26" s="35"/>
      <c r="E26" s="36"/>
      <c r="F26" s="35"/>
      <c r="G26" s="35"/>
      <c r="H26" s="37"/>
      <c r="I26" s="91"/>
      <c r="J26" s="38"/>
      <c r="K26" s="43"/>
      <c r="L26" s="38"/>
      <c r="M26" s="38"/>
      <c r="N26" s="43"/>
      <c r="O26" s="38"/>
      <c r="P26" s="43"/>
      <c r="Q26" s="35"/>
      <c r="R26" s="92"/>
      <c r="S26" s="45"/>
      <c r="T26" s="46"/>
      <c r="U26" s="45"/>
      <c r="V26" s="46"/>
    </row>
    <row r="27" spans="1:40" x14ac:dyDescent="0.25">
      <c r="A27" t="s">
        <v>37</v>
      </c>
      <c r="B27" t="s">
        <v>38</v>
      </c>
      <c r="C27" s="34" t="s">
        <v>284</v>
      </c>
      <c r="D27" s="35"/>
      <c r="E27" s="36"/>
      <c r="F27" s="35" t="s">
        <v>40</v>
      </c>
      <c r="G27" s="35" t="s">
        <v>41</v>
      </c>
      <c r="H27" s="37"/>
      <c r="I27" s="36"/>
      <c r="J27" s="38"/>
      <c r="K27" s="43"/>
      <c r="L27" s="38"/>
      <c r="M27" s="38"/>
      <c r="N27" s="43"/>
      <c r="O27" s="38"/>
      <c r="P27" s="43"/>
      <c r="Q27" s="38"/>
      <c r="R27" s="43"/>
      <c r="S27" s="45"/>
      <c r="T27" s="47"/>
      <c r="U27" s="45"/>
      <c r="V27" s="47"/>
    </row>
    <row r="28" spans="1:40" x14ac:dyDescent="0.25">
      <c r="A28" s="13" t="s">
        <v>42</v>
      </c>
      <c r="B28" t="s">
        <v>43</v>
      </c>
      <c r="C28" s="34"/>
      <c r="D28" s="35"/>
      <c r="E28" s="36"/>
      <c r="F28" s="35"/>
      <c r="G28" s="35"/>
      <c r="H28" s="37"/>
      <c r="I28" s="36"/>
      <c r="J28" s="38"/>
      <c r="K28" s="43"/>
      <c r="L28" s="38"/>
      <c r="M28" s="38"/>
      <c r="N28" s="43"/>
      <c r="O28" s="38"/>
      <c r="P28" s="44"/>
      <c r="Q28" s="38"/>
      <c r="R28" s="44"/>
      <c r="S28" s="45"/>
      <c r="T28" s="47"/>
      <c r="U28" s="45"/>
      <c r="V28" s="47"/>
    </row>
    <row r="29" spans="1:40" x14ac:dyDescent="0.25">
      <c r="A29" t="s">
        <v>44</v>
      </c>
      <c r="B29" t="s">
        <v>45</v>
      </c>
      <c r="C29" s="34"/>
      <c r="D29" s="35"/>
      <c r="E29" s="36"/>
      <c r="F29" s="35"/>
      <c r="G29" s="35"/>
      <c r="H29" s="37"/>
      <c r="I29" s="36"/>
      <c r="J29" s="38"/>
      <c r="K29" s="43"/>
      <c r="L29" s="38"/>
      <c r="M29" s="38"/>
      <c r="N29" s="43"/>
      <c r="O29" s="38"/>
      <c r="P29" s="44"/>
      <c r="Q29" s="38"/>
      <c r="R29" s="44"/>
      <c r="S29" s="45"/>
      <c r="T29" s="47"/>
      <c r="U29" s="45"/>
      <c r="V29" s="47"/>
    </row>
    <row r="30" spans="1:40" x14ac:dyDescent="0.25">
      <c r="A30" t="s">
        <v>52</v>
      </c>
      <c r="B30" t="s">
        <v>53</v>
      </c>
      <c r="C30" s="34"/>
      <c r="D30" s="35"/>
      <c r="E30" s="36"/>
      <c r="F30" s="35"/>
      <c r="G30" s="35"/>
      <c r="H30" s="37"/>
      <c r="I30" s="36"/>
      <c r="J30" s="38"/>
      <c r="K30" s="43"/>
      <c r="L30" s="38"/>
      <c r="M30" s="38"/>
      <c r="N30" s="43"/>
      <c r="O30" s="38"/>
      <c r="P30" s="44"/>
      <c r="Q30" s="38"/>
      <c r="R30" s="43"/>
      <c r="S30" s="45"/>
      <c r="T30" s="47"/>
      <c r="U30" s="45"/>
      <c r="V30" s="47"/>
    </row>
    <row r="31" spans="1:40" x14ac:dyDescent="0.25">
      <c r="A31" t="s">
        <v>55</v>
      </c>
      <c r="B31" t="s">
        <v>56</v>
      </c>
      <c r="C31" s="34" t="s">
        <v>197</v>
      </c>
      <c r="D31" s="35" t="s">
        <v>28</v>
      </c>
      <c r="E31" s="35" t="s">
        <v>198</v>
      </c>
      <c r="F31" s="35" t="s">
        <v>60</v>
      </c>
      <c r="G31" s="35" t="s">
        <v>31</v>
      </c>
      <c r="H31" s="37">
        <v>0.2</v>
      </c>
      <c r="I31" s="36" t="s">
        <v>76</v>
      </c>
      <c r="J31" s="38">
        <v>1.5</v>
      </c>
      <c r="K31" s="43">
        <f>J31*$F$2</f>
        <v>142.5</v>
      </c>
      <c r="L31" s="38">
        <v>0.05</v>
      </c>
      <c r="M31" s="38">
        <v>6</v>
      </c>
      <c r="N31" s="43">
        <f>M31*$O$2</f>
        <v>6</v>
      </c>
      <c r="O31" s="38" t="s">
        <v>266</v>
      </c>
      <c r="P31" s="44">
        <v>103059</v>
      </c>
      <c r="Q31" s="38" t="s">
        <v>51</v>
      </c>
      <c r="R31" s="44">
        <v>400647</v>
      </c>
      <c r="S31" s="45">
        <f>K31</f>
        <v>142.5</v>
      </c>
      <c r="T31" s="47">
        <v>225</v>
      </c>
      <c r="U31" s="45">
        <f>N31</f>
        <v>6</v>
      </c>
      <c r="V31" s="48">
        <v>105</v>
      </c>
      <c r="W31" t="s">
        <v>265</v>
      </c>
    </row>
    <row r="32" spans="1:40" x14ac:dyDescent="0.25">
      <c r="A32" s="13" t="s">
        <v>62</v>
      </c>
      <c r="B32" t="s">
        <v>63</v>
      </c>
      <c r="C32" s="34" t="s">
        <v>300</v>
      </c>
      <c r="D32" s="35"/>
      <c r="E32" s="35"/>
      <c r="F32" s="35"/>
      <c r="G32" s="35"/>
      <c r="H32" s="37"/>
      <c r="I32" s="36"/>
      <c r="J32" s="38"/>
      <c r="K32" s="43"/>
      <c r="L32" s="38"/>
      <c r="M32" s="38"/>
      <c r="N32" s="43"/>
      <c r="O32" s="38"/>
      <c r="P32" s="43"/>
      <c r="Q32" s="38"/>
      <c r="R32" s="44"/>
      <c r="S32" s="49"/>
      <c r="T32" s="47"/>
      <c r="U32" s="45"/>
      <c r="V32" s="47"/>
    </row>
    <row r="33" spans="1:40" x14ac:dyDescent="0.25">
      <c r="A33" t="s">
        <v>70</v>
      </c>
      <c r="B33" t="s">
        <v>71</v>
      </c>
      <c r="C33" s="34"/>
      <c r="D33" s="35"/>
      <c r="E33" s="36"/>
      <c r="F33" s="35"/>
      <c r="G33" s="35"/>
      <c r="H33" s="37"/>
      <c r="I33" s="36"/>
      <c r="J33" s="38"/>
      <c r="K33" s="43"/>
      <c r="L33" s="38"/>
      <c r="M33" s="38"/>
      <c r="N33" s="43"/>
      <c r="O33" s="38"/>
      <c r="P33" s="44"/>
      <c r="Q33" s="38"/>
      <c r="R33" s="44"/>
      <c r="S33" s="45"/>
      <c r="T33" s="47"/>
      <c r="U33" s="45"/>
      <c r="V33" s="47"/>
    </row>
    <row r="34" spans="1:40" x14ac:dyDescent="0.25">
      <c r="A34" s="13" t="s">
        <v>77</v>
      </c>
      <c r="B34" t="s">
        <v>78</v>
      </c>
      <c r="C34" s="34" t="s">
        <v>27</v>
      </c>
      <c r="D34" s="35" t="s">
        <v>28</v>
      </c>
      <c r="E34" s="36" t="s">
        <v>216</v>
      </c>
      <c r="F34" s="35" t="s">
        <v>82</v>
      </c>
      <c r="G34" s="35" t="s">
        <v>31</v>
      </c>
      <c r="H34" s="37">
        <v>0.2</v>
      </c>
      <c r="I34" s="36" t="s">
        <v>50</v>
      </c>
      <c r="J34" s="38">
        <v>0.75</v>
      </c>
      <c r="K34" s="43">
        <f t="shared" ref="K34" si="0">J34*$F$2</f>
        <v>71.25</v>
      </c>
      <c r="L34" s="38">
        <v>0.2</v>
      </c>
      <c r="M34" s="38">
        <v>0.75</v>
      </c>
      <c r="N34" s="43">
        <f>M34*$O$2</f>
        <v>0.75</v>
      </c>
      <c r="O34" s="38" t="s">
        <v>51</v>
      </c>
      <c r="P34" s="44">
        <v>101208</v>
      </c>
      <c r="Q34" s="38" t="s">
        <v>33</v>
      </c>
      <c r="R34" s="44" t="s">
        <v>280</v>
      </c>
      <c r="S34" s="45">
        <f>K34</f>
        <v>71.25</v>
      </c>
      <c r="T34" s="47">
        <v>1012</v>
      </c>
      <c r="U34" s="45">
        <f>N34</f>
        <v>0.75</v>
      </c>
      <c r="V34" s="47">
        <v>514</v>
      </c>
      <c r="W34" t="s">
        <v>86</v>
      </c>
    </row>
    <row r="35" spans="1:40" x14ac:dyDescent="0.25">
      <c r="A35" t="s">
        <v>87</v>
      </c>
      <c r="B35" t="s">
        <v>88</v>
      </c>
      <c r="C35" s="34"/>
      <c r="D35" s="35"/>
      <c r="E35" s="36"/>
      <c r="F35" s="35"/>
      <c r="G35" s="35"/>
      <c r="H35" s="37"/>
      <c r="I35" s="36"/>
      <c r="J35" s="38"/>
      <c r="K35" s="43"/>
      <c r="L35" s="38"/>
      <c r="M35" s="38"/>
      <c r="N35" s="43"/>
      <c r="O35" s="38"/>
      <c r="P35" s="44"/>
      <c r="Q35" s="38"/>
      <c r="R35" s="44"/>
      <c r="S35" s="45"/>
      <c r="T35" s="47"/>
      <c r="U35" s="45"/>
      <c r="V35" s="47"/>
    </row>
    <row r="36" spans="1:40" x14ac:dyDescent="0.25">
      <c r="A36" t="s">
        <v>95</v>
      </c>
      <c r="B36" t="s">
        <v>56</v>
      </c>
      <c r="C36" s="34"/>
      <c r="D36" s="35"/>
      <c r="E36" s="36"/>
      <c r="F36" s="35"/>
      <c r="G36" s="35"/>
      <c r="H36" s="37"/>
      <c r="I36" s="36"/>
      <c r="J36" s="38"/>
      <c r="K36" s="43"/>
      <c r="L36" s="38"/>
      <c r="M36" s="38"/>
      <c r="N36" s="43"/>
      <c r="O36" s="38"/>
      <c r="P36" s="43"/>
      <c r="Q36" s="38"/>
      <c r="R36" s="44"/>
      <c r="S36" s="45"/>
      <c r="T36" s="47"/>
      <c r="U36" s="45"/>
      <c r="V36" s="47"/>
    </row>
    <row r="37" spans="1:40" x14ac:dyDescent="0.25">
      <c r="A37" t="s">
        <v>96</v>
      </c>
      <c r="B37" t="s">
        <v>97</v>
      </c>
      <c r="C37" s="34"/>
      <c r="D37" s="35"/>
      <c r="E37" s="36"/>
      <c r="F37" s="35"/>
      <c r="G37" s="35"/>
      <c r="H37" s="37"/>
      <c r="I37" s="36"/>
      <c r="J37" s="38"/>
      <c r="K37" s="43"/>
      <c r="L37" s="38"/>
      <c r="M37" s="38"/>
      <c r="N37" s="43"/>
      <c r="O37" s="38"/>
      <c r="P37" s="44"/>
      <c r="Q37" s="38"/>
      <c r="R37" s="44"/>
      <c r="S37" s="45"/>
      <c r="T37" s="47"/>
      <c r="U37" s="45"/>
      <c r="V37" s="47"/>
    </row>
    <row r="38" spans="1:40" x14ac:dyDescent="0.25">
      <c r="A38" t="s">
        <v>103</v>
      </c>
      <c r="B38" t="s">
        <v>104</v>
      </c>
      <c r="C38" s="34"/>
      <c r="D38" s="35"/>
      <c r="E38" s="35"/>
      <c r="F38" s="35"/>
      <c r="G38" s="35"/>
      <c r="H38" s="37"/>
      <c r="I38" s="36"/>
      <c r="J38" s="38"/>
      <c r="K38" s="43"/>
      <c r="L38" s="38"/>
      <c r="M38" s="38"/>
      <c r="N38" s="43"/>
      <c r="O38" s="38"/>
      <c r="P38" s="44"/>
      <c r="Q38" s="38"/>
      <c r="R38" s="44"/>
      <c r="S38" s="49"/>
      <c r="T38" s="47"/>
      <c r="U38" s="45"/>
      <c r="V38" s="47"/>
      <c r="W38" s="7"/>
    </row>
    <row r="39" spans="1:40" s="7" customFormat="1" x14ac:dyDescent="0.25">
      <c r="A39" s="27" t="s">
        <v>110</v>
      </c>
      <c r="B39" s="7" t="s">
        <v>56</v>
      </c>
      <c r="C39" s="34" t="s">
        <v>156</v>
      </c>
      <c r="D39" s="35" t="s">
        <v>140</v>
      </c>
      <c r="E39" s="36" t="s">
        <v>157</v>
      </c>
      <c r="F39" s="35" t="s">
        <v>113</v>
      </c>
      <c r="G39" s="35" t="s">
        <v>31</v>
      </c>
      <c r="H39" s="37">
        <v>0.2</v>
      </c>
      <c r="I39" s="36" t="s">
        <v>50</v>
      </c>
      <c r="J39" s="38">
        <v>0.75</v>
      </c>
      <c r="K39" s="43">
        <f>J39*$F$2</f>
        <v>71.25</v>
      </c>
      <c r="L39" s="38">
        <v>0.2</v>
      </c>
      <c r="M39" s="38">
        <v>0.75</v>
      </c>
      <c r="N39" s="43">
        <f>M39*$O$2</f>
        <v>0.75</v>
      </c>
      <c r="O39" s="38" t="s">
        <v>51</v>
      </c>
      <c r="P39" s="44">
        <v>100330</v>
      </c>
      <c r="Q39" s="38"/>
      <c r="R39" s="44"/>
      <c r="S39" s="49"/>
      <c r="T39" s="47"/>
      <c r="U39" s="45"/>
      <c r="V39" s="47"/>
      <c r="W39"/>
      <c r="AM39" s="28"/>
      <c r="AN39" s="28"/>
    </row>
    <row r="40" spans="1:40" x14ac:dyDescent="0.25">
      <c r="C40" s="40"/>
      <c r="D40" s="40"/>
      <c r="E40" s="57"/>
      <c r="F40" s="40"/>
      <c r="G40" s="40"/>
      <c r="H40" s="58"/>
      <c r="I40" s="57" t="s">
        <v>115</v>
      </c>
      <c r="J40" s="59">
        <f>50-SUM(J26:J39)</f>
        <v>47</v>
      </c>
      <c r="K40" s="43">
        <f>J40*$F$2</f>
        <v>4465</v>
      </c>
      <c r="L40" s="60"/>
      <c r="M40" s="38">
        <f>50-SUM(M26:M39)</f>
        <v>42.5</v>
      </c>
      <c r="N40" s="43">
        <f>M40*$O$2</f>
        <v>42.5</v>
      </c>
      <c r="O40" s="61"/>
      <c r="P40" s="44"/>
      <c r="Q40" s="38"/>
      <c r="R40" s="43"/>
      <c r="S40" s="45"/>
      <c r="T40" s="47"/>
      <c r="U40" s="45"/>
      <c r="V40" s="47"/>
    </row>
    <row r="41" spans="1:40" x14ac:dyDescent="0.25">
      <c r="C41" s="7"/>
      <c r="D41" s="7"/>
      <c r="E41" s="10"/>
      <c r="F41" s="7"/>
      <c r="G41" s="7"/>
      <c r="H41" s="8"/>
      <c r="I41" s="2" t="s">
        <v>116</v>
      </c>
      <c r="J41" s="4">
        <f>SUM(J26:J40)</f>
        <v>50</v>
      </c>
      <c r="K41" s="4">
        <f>SUM(K26:K40)</f>
        <v>4750</v>
      </c>
      <c r="L41" s="26" t="s">
        <v>116</v>
      </c>
      <c r="M41" s="17">
        <f>SUM(M26:M40)</f>
        <v>50</v>
      </c>
      <c r="N41" s="17">
        <f>SUM(N26:N40)</f>
        <v>50</v>
      </c>
      <c r="O41" s="29"/>
      <c r="U41" s="19"/>
    </row>
    <row r="42" spans="1:40" x14ac:dyDescent="0.25">
      <c r="C42" s="18"/>
      <c r="S42" s="22"/>
      <c r="T42" s="22"/>
      <c r="U42" s="22"/>
      <c r="V42" s="22"/>
    </row>
  </sheetData>
  <conditionalFormatting sqref="T9">
    <cfRule type="cellIs" dxfId="37" priority="20" operator="lessThan">
      <formula>$S$4</formula>
    </cfRule>
  </conditionalFormatting>
  <conditionalFormatting sqref="T10 V10">
    <cfRule type="cellIs" dxfId="36" priority="24" operator="lessThan">
      <formula>#REF!</formula>
    </cfRule>
  </conditionalFormatting>
  <conditionalFormatting sqref="T12">
    <cfRule type="cellIs" dxfId="35" priority="22" operator="lessThan">
      <formula>$S$4</formula>
    </cfRule>
  </conditionalFormatting>
  <conditionalFormatting sqref="T13 V13">
    <cfRule type="cellIs" dxfId="34" priority="23" operator="lessThan">
      <formula>#REF!</formula>
    </cfRule>
  </conditionalFormatting>
  <conditionalFormatting sqref="T15">
    <cfRule type="cellIs" dxfId="33" priority="18" operator="lessThan">
      <formula>$S$4</formula>
    </cfRule>
  </conditionalFormatting>
  <conditionalFormatting sqref="T17">
    <cfRule type="cellIs" dxfId="32" priority="16" operator="lessThan">
      <formula>$S$4</formula>
    </cfRule>
  </conditionalFormatting>
  <conditionalFormatting sqref="T29">
    <cfRule type="cellIs" dxfId="31" priority="6" operator="lessThan">
      <formula>$S$4</formula>
    </cfRule>
  </conditionalFormatting>
  <conditionalFormatting sqref="T31">
    <cfRule type="cellIs" dxfId="30" priority="2" operator="lessThan">
      <formula>$S$4</formula>
    </cfRule>
  </conditionalFormatting>
  <conditionalFormatting sqref="T32 V32">
    <cfRule type="cellIs" dxfId="29" priority="12" operator="lessThan">
      <formula>#REF!</formula>
    </cfRule>
  </conditionalFormatting>
  <conditionalFormatting sqref="T34">
    <cfRule type="cellIs" dxfId="28" priority="4" operator="lessThan">
      <formula>$S$4</formula>
    </cfRule>
  </conditionalFormatting>
  <conditionalFormatting sqref="T35 V35">
    <cfRule type="cellIs" dxfId="27" priority="11" operator="lessThan">
      <formula>#REF!</formula>
    </cfRule>
  </conditionalFormatting>
  <conditionalFormatting sqref="T37">
    <cfRule type="cellIs" dxfId="26" priority="8" operator="lessThan">
      <formula>$S$4</formula>
    </cfRule>
  </conditionalFormatting>
  <conditionalFormatting sqref="T39">
    <cfRule type="cellIs" dxfId="25" priority="10" operator="lessThan">
      <formula>#REF!</formula>
    </cfRule>
  </conditionalFormatting>
  <conditionalFormatting sqref="V9">
    <cfRule type="cellIs" dxfId="24" priority="19" operator="lessThan">
      <formula>$S$4</formula>
    </cfRule>
  </conditionalFormatting>
  <conditionalFormatting sqref="V12">
    <cfRule type="cellIs" dxfId="23" priority="21" operator="lessThan">
      <formula>$S$4</formula>
    </cfRule>
  </conditionalFormatting>
  <conditionalFormatting sqref="V15">
    <cfRule type="cellIs" dxfId="22" priority="17" operator="lessThan">
      <formula>$S$4</formula>
    </cfRule>
  </conditionalFormatting>
  <conditionalFormatting sqref="V17">
    <cfRule type="cellIs" dxfId="21" priority="15" operator="lessThan">
      <formula>$S$4</formula>
    </cfRule>
  </conditionalFormatting>
  <conditionalFormatting sqref="V29">
    <cfRule type="cellIs" dxfId="20" priority="5" operator="lessThan">
      <formula>$S$4</formula>
    </cfRule>
  </conditionalFormatting>
  <conditionalFormatting sqref="V31">
    <cfRule type="cellIs" dxfId="19" priority="1" operator="lessThan">
      <formula>$S$4</formula>
    </cfRule>
  </conditionalFormatting>
  <conditionalFormatting sqref="V34">
    <cfRule type="cellIs" dxfId="18" priority="3" operator="lessThan">
      <formula>$S$4</formula>
    </cfRule>
  </conditionalFormatting>
  <conditionalFormatting sqref="V37">
    <cfRule type="cellIs" dxfId="17" priority="7" operator="lessThan">
      <formula>$S$4</formula>
    </cfRule>
  </conditionalFormatting>
  <conditionalFormatting sqref="V39">
    <cfRule type="cellIs" dxfId="16" priority="9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1386-8554-4CB5-833F-02D00F78CB49}">
  <dimension ref="A1:AN40"/>
  <sheetViews>
    <sheetView tabSelected="1" zoomScale="55" zoomScaleNormal="55" workbookViewId="0">
      <selection activeCell="H52" sqref="H52"/>
    </sheetView>
  </sheetViews>
  <sheetFormatPr defaultRowHeight="15" x14ac:dyDescent="0.25"/>
  <cols>
    <col min="3" max="3" width="38" customWidth="1"/>
    <col min="4" max="4" width="28.28515625" customWidth="1"/>
    <col min="5" max="5" width="16.28515625" style="2" customWidth="1"/>
    <col min="6" max="6" width="19.85546875" customWidth="1"/>
    <col min="7" max="7" width="22.7109375" customWidth="1"/>
    <col min="8" max="8" width="12.5703125" style="3" customWidth="1"/>
    <col min="9" max="9" width="17.285156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6" customWidth="1"/>
    <col min="16" max="16" width="22.140625" customWidth="1"/>
    <col min="17" max="17" width="17.7109375" bestFit="1" customWidth="1"/>
    <col min="18" max="18" width="22.7109375" bestFit="1" customWidth="1"/>
    <col min="19" max="19" width="23.42578125" bestFit="1" customWidth="1"/>
    <col min="20" max="20" width="25.140625" bestFit="1" customWidth="1"/>
    <col min="21" max="21" width="22.28515625" customWidth="1"/>
    <col min="22" max="22" width="23.7109375" bestFit="1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A1" s="1" t="s">
        <v>299</v>
      </c>
      <c r="F1" s="3"/>
    </row>
    <row r="2" spans="1:23" x14ac:dyDescent="0.25">
      <c r="A2" s="7"/>
      <c r="B2" s="7"/>
      <c r="C2" s="7" t="s">
        <v>2</v>
      </c>
      <c r="D2" s="8">
        <v>10</v>
      </c>
      <c r="E2" s="9" t="s">
        <v>3</v>
      </c>
      <c r="F2" s="8">
        <v>10.5</v>
      </c>
      <c r="G2" s="7"/>
      <c r="H2" s="8"/>
      <c r="I2" s="10"/>
      <c r="J2" s="11"/>
      <c r="K2" s="33"/>
      <c r="L2" s="12" t="s">
        <v>4</v>
      </c>
      <c r="M2" s="12">
        <v>1</v>
      </c>
      <c r="N2" s="12" t="s">
        <v>5</v>
      </c>
      <c r="O2">
        <v>1</v>
      </c>
    </row>
    <row r="3" spans="1:23" x14ac:dyDescent="0.25">
      <c r="B3" t="s">
        <v>6</v>
      </c>
      <c r="C3" s="34" t="s">
        <v>282</v>
      </c>
      <c r="D3" s="35" t="s">
        <v>8</v>
      </c>
      <c r="E3" s="36" t="s">
        <v>9</v>
      </c>
      <c r="F3" s="35" t="s">
        <v>10</v>
      </c>
      <c r="G3" s="35" t="s">
        <v>283</v>
      </c>
      <c r="H3" s="37" t="s">
        <v>11</v>
      </c>
      <c r="I3" s="36" t="s">
        <v>12</v>
      </c>
      <c r="J3" s="38" t="s">
        <v>13</v>
      </c>
      <c r="K3" s="39" t="s">
        <v>14</v>
      </c>
      <c r="L3" s="40" t="s">
        <v>15</v>
      </c>
      <c r="M3" s="40" t="s">
        <v>16</v>
      </c>
      <c r="N3" s="41" t="s">
        <v>14</v>
      </c>
      <c r="O3" s="35" t="s">
        <v>17</v>
      </c>
      <c r="P3" s="41" t="s">
        <v>18</v>
      </c>
      <c r="Q3" s="35" t="s">
        <v>19</v>
      </c>
      <c r="R3" s="41" t="s">
        <v>20</v>
      </c>
      <c r="S3" s="42" t="s">
        <v>21</v>
      </c>
      <c r="T3" s="42" t="s">
        <v>22</v>
      </c>
      <c r="U3" s="42" t="s">
        <v>23</v>
      </c>
      <c r="V3" s="42" t="s">
        <v>24</v>
      </c>
    </row>
    <row r="4" spans="1:23" x14ac:dyDescent="0.25">
      <c r="A4" s="13" t="s">
        <v>25</v>
      </c>
      <c r="B4" t="s">
        <v>26</v>
      </c>
      <c r="C4" s="34"/>
      <c r="D4" s="35"/>
      <c r="E4" s="36"/>
      <c r="F4" s="35"/>
      <c r="G4" s="35"/>
      <c r="H4" s="37"/>
      <c r="I4" s="36"/>
      <c r="J4" s="38"/>
      <c r="K4" s="43"/>
      <c r="L4" s="38"/>
      <c r="M4" s="38"/>
      <c r="N4" s="43"/>
      <c r="O4" s="38"/>
      <c r="P4" s="44"/>
      <c r="Q4" s="38"/>
      <c r="R4" s="44"/>
      <c r="S4" s="45"/>
      <c r="T4" s="46"/>
      <c r="U4" s="45"/>
      <c r="V4" s="46"/>
    </row>
    <row r="5" spans="1:23" x14ac:dyDescent="0.25">
      <c r="A5" t="s">
        <v>37</v>
      </c>
      <c r="B5" t="s">
        <v>38</v>
      </c>
      <c r="C5" s="34" t="s">
        <v>284</v>
      </c>
      <c r="D5" s="35"/>
      <c r="E5" s="36"/>
      <c r="F5" s="35" t="s">
        <v>40</v>
      </c>
      <c r="G5" s="35" t="s">
        <v>227</v>
      </c>
      <c r="H5" s="37"/>
      <c r="I5" s="36"/>
      <c r="J5" s="38"/>
      <c r="K5" s="43"/>
      <c r="L5" s="38"/>
      <c r="M5" s="38"/>
      <c r="N5" s="43"/>
      <c r="O5" s="38" t="s">
        <v>285</v>
      </c>
      <c r="P5" s="43" t="s">
        <v>286</v>
      </c>
      <c r="Q5" s="38"/>
      <c r="R5" s="43"/>
      <c r="S5" s="45"/>
      <c r="T5" s="47"/>
      <c r="U5" s="45"/>
      <c r="V5" s="47"/>
    </row>
    <row r="6" spans="1:23" x14ac:dyDescent="0.25">
      <c r="A6" s="13" t="s">
        <v>42</v>
      </c>
      <c r="B6" t="s">
        <v>43</v>
      </c>
      <c r="C6" s="34"/>
      <c r="D6" s="35"/>
      <c r="E6" s="36"/>
      <c r="F6" s="35"/>
      <c r="G6" s="35"/>
      <c r="H6" s="37"/>
      <c r="I6" s="36"/>
      <c r="J6" s="38"/>
      <c r="K6" s="43"/>
      <c r="L6" s="38"/>
      <c r="M6" s="38"/>
      <c r="N6" s="43"/>
      <c r="O6" s="38"/>
      <c r="P6" s="44"/>
      <c r="Q6" s="38"/>
      <c r="R6" s="44"/>
      <c r="S6" s="45"/>
      <c r="T6" s="47"/>
      <c r="U6" s="45"/>
      <c r="V6" s="47"/>
    </row>
    <row r="7" spans="1:23" x14ac:dyDescent="0.25">
      <c r="A7" t="s">
        <v>44</v>
      </c>
      <c r="B7" t="s">
        <v>45</v>
      </c>
      <c r="C7" s="34"/>
      <c r="D7" s="35"/>
      <c r="E7" s="36"/>
      <c r="F7" s="35"/>
      <c r="G7" s="35"/>
      <c r="H7" s="37"/>
      <c r="I7" s="36"/>
      <c r="J7" s="38"/>
      <c r="K7" s="43"/>
      <c r="L7" s="38"/>
      <c r="M7" s="38"/>
      <c r="N7" s="43"/>
      <c r="O7" s="38"/>
      <c r="P7" s="44"/>
      <c r="Q7" s="38"/>
      <c r="R7" s="44"/>
      <c r="S7" s="45"/>
      <c r="T7" s="47"/>
      <c r="U7" s="45"/>
      <c r="V7" s="47"/>
    </row>
    <row r="8" spans="1:23" x14ac:dyDescent="0.25">
      <c r="A8" t="s">
        <v>52</v>
      </c>
      <c r="B8" t="s">
        <v>53</v>
      </c>
      <c r="C8" s="34"/>
      <c r="D8" s="35"/>
      <c r="E8" s="36"/>
      <c r="F8" s="35"/>
      <c r="G8" s="35"/>
      <c r="H8" s="37"/>
      <c r="I8" s="36"/>
      <c r="J8" s="38"/>
      <c r="K8" s="43"/>
      <c r="L8" s="38"/>
      <c r="M8" s="38"/>
      <c r="N8" s="43"/>
      <c r="O8" s="38"/>
      <c r="P8" s="44"/>
      <c r="Q8" s="38"/>
      <c r="R8" s="43"/>
      <c r="S8" s="45"/>
      <c r="T8" s="47"/>
      <c r="U8" s="45"/>
      <c r="V8" s="47"/>
    </row>
    <row r="9" spans="1:23" x14ac:dyDescent="0.25">
      <c r="A9" t="s">
        <v>55</v>
      </c>
      <c r="B9" t="s">
        <v>56</v>
      </c>
      <c r="C9" s="34"/>
      <c r="D9" s="35"/>
      <c r="E9" s="35"/>
      <c r="F9" s="35"/>
      <c r="G9" s="35"/>
      <c r="H9" s="37"/>
      <c r="I9" s="36"/>
      <c r="J9" s="38"/>
      <c r="K9" s="43"/>
      <c r="L9" s="38"/>
      <c r="M9" s="38"/>
      <c r="N9" s="43"/>
      <c r="O9" s="38"/>
      <c r="P9" s="44"/>
      <c r="Q9" s="38"/>
      <c r="R9" s="44"/>
      <c r="S9" s="45"/>
      <c r="T9" s="47"/>
      <c r="U9" s="45"/>
      <c r="V9" s="48"/>
    </row>
    <row r="10" spans="1:23" x14ac:dyDescent="0.25">
      <c r="A10" s="13" t="s">
        <v>62</v>
      </c>
      <c r="B10" t="s">
        <v>63</v>
      </c>
      <c r="C10" s="34"/>
      <c r="D10" s="35"/>
      <c r="E10" s="35"/>
      <c r="F10" s="35"/>
      <c r="G10" s="35"/>
      <c r="H10" s="37"/>
      <c r="I10" s="36"/>
      <c r="J10" s="38"/>
      <c r="K10" s="43"/>
      <c r="L10" s="38"/>
      <c r="M10" s="38"/>
      <c r="N10" s="43"/>
      <c r="O10" s="38"/>
      <c r="P10" s="43"/>
      <c r="Q10" s="38"/>
      <c r="R10" s="44"/>
      <c r="S10" s="49"/>
      <c r="T10" s="47"/>
      <c r="U10" s="45"/>
      <c r="V10" s="47"/>
    </row>
    <row r="11" spans="1:23" x14ac:dyDescent="0.25">
      <c r="A11" t="s">
        <v>70</v>
      </c>
      <c r="B11" t="s">
        <v>71</v>
      </c>
      <c r="C11" s="34"/>
      <c r="D11" s="35"/>
      <c r="E11" s="35"/>
      <c r="F11" s="35"/>
      <c r="G11" s="35"/>
      <c r="H11" s="37"/>
      <c r="I11" s="36"/>
      <c r="J11" s="38"/>
      <c r="K11" s="43"/>
      <c r="L11" s="38"/>
      <c r="M11" s="38"/>
      <c r="N11" s="43"/>
      <c r="O11" s="38"/>
      <c r="P11" s="44"/>
      <c r="Q11" s="38"/>
      <c r="R11" s="44"/>
      <c r="S11" s="45"/>
      <c r="T11" s="47"/>
      <c r="U11" s="45"/>
      <c r="V11" s="47"/>
    </row>
    <row r="12" spans="1:23" x14ac:dyDescent="0.25">
      <c r="A12" s="13" t="s">
        <v>77</v>
      </c>
      <c r="B12" t="s">
        <v>78</v>
      </c>
      <c r="C12" s="34"/>
      <c r="D12" s="35"/>
      <c r="E12" s="36"/>
      <c r="F12" s="35"/>
      <c r="G12" s="35"/>
      <c r="H12" s="37"/>
      <c r="I12" s="36"/>
      <c r="J12" s="38"/>
      <c r="K12" s="43"/>
      <c r="L12" s="38"/>
      <c r="M12" s="38"/>
      <c r="N12" s="43"/>
      <c r="O12" s="38"/>
      <c r="P12" s="44"/>
      <c r="Q12" s="38"/>
      <c r="R12" s="44"/>
      <c r="S12" s="45"/>
      <c r="T12" s="50"/>
      <c r="U12" s="45"/>
      <c r="V12" s="47"/>
    </row>
    <row r="13" spans="1:23" x14ac:dyDescent="0.25">
      <c r="A13" t="s">
        <v>87</v>
      </c>
      <c r="B13" t="s">
        <v>88</v>
      </c>
      <c r="C13" s="51"/>
      <c r="D13" s="52"/>
      <c r="E13" s="53"/>
      <c r="F13" s="52"/>
      <c r="G13" s="52"/>
      <c r="H13" s="54"/>
      <c r="I13" s="53"/>
      <c r="J13" s="55"/>
      <c r="K13" s="56"/>
      <c r="L13" s="55"/>
      <c r="M13" s="55"/>
      <c r="N13" s="56"/>
      <c r="O13" s="38"/>
      <c r="P13" s="44"/>
      <c r="Q13" s="38"/>
      <c r="R13" s="44"/>
      <c r="S13" s="45"/>
      <c r="T13" s="47"/>
      <c r="U13" s="45"/>
      <c r="V13" s="47"/>
    </row>
    <row r="14" spans="1:23" x14ac:dyDescent="0.25">
      <c r="A14" t="s">
        <v>95</v>
      </c>
      <c r="B14" t="s">
        <v>56</v>
      </c>
      <c r="C14" s="34"/>
      <c r="D14" s="35"/>
      <c r="E14" s="36"/>
      <c r="F14" s="35"/>
      <c r="G14" s="35"/>
      <c r="H14" s="37"/>
      <c r="I14" s="36"/>
      <c r="J14" s="38"/>
      <c r="K14" s="43"/>
      <c r="L14" s="38"/>
      <c r="M14" s="38"/>
      <c r="N14" s="43"/>
      <c r="O14" s="38"/>
      <c r="P14" s="44"/>
      <c r="Q14" s="38"/>
      <c r="R14" s="44"/>
      <c r="S14" s="45"/>
      <c r="T14" s="47"/>
      <c r="U14" s="45"/>
      <c r="V14" s="47"/>
    </row>
    <row r="15" spans="1:23" x14ac:dyDescent="0.25">
      <c r="A15" t="s">
        <v>96</v>
      </c>
      <c r="B15" t="s">
        <v>97</v>
      </c>
      <c r="C15" s="34" t="s">
        <v>287</v>
      </c>
      <c r="D15" s="35" t="s">
        <v>288</v>
      </c>
      <c r="E15" s="36" t="s">
        <v>289</v>
      </c>
      <c r="F15" s="35" t="s">
        <v>155</v>
      </c>
      <c r="G15" s="35" t="s">
        <v>31</v>
      </c>
      <c r="H15" s="37">
        <v>0.2</v>
      </c>
      <c r="I15" s="36" t="s">
        <v>76</v>
      </c>
      <c r="J15" s="38">
        <v>1.5</v>
      </c>
      <c r="K15" s="43">
        <f>J15*F2</f>
        <v>15.75</v>
      </c>
      <c r="L15" s="38">
        <v>0.2</v>
      </c>
      <c r="M15" s="38">
        <v>1.5</v>
      </c>
      <c r="N15" s="43">
        <f>M15*O2</f>
        <v>1.5</v>
      </c>
      <c r="O15" s="38" t="s">
        <v>145</v>
      </c>
      <c r="P15" s="43" t="s">
        <v>290</v>
      </c>
      <c r="Q15" s="38" t="s">
        <v>51</v>
      </c>
      <c r="R15" s="44">
        <v>400412</v>
      </c>
      <c r="S15" s="45">
        <f>K15</f>
        <v>15.75</v>
      </c>
      <c r="T15" s="47"/>
      <c r="U15" s="45">
        <f>N15</f>
        <v>1.5</v>
      </c>
      <c r="V15" s="47"/>
    </row>
    <row r="16" spans="1:23" x14ac:dyDescent="0.25">
      <c r="A16" t="s">
        <v>103</v>
      </c>
      <c r="B16" t="s">
        <v>104</v>
      </c>
      <c r="C16" s="34"/>
      <c r="D16" s="35"/>
      <c r="E16" s="35"/>
      <c r="F16" s="35"/>
      <c r="G16" s="35"/>
      <c r="H16" s="37"/>
      <c r="I16" s="36"/>
      <c r="J16" s="38"/>
      <c r="K16" s="43"/>
      <c r="L16" s="38"/>
      <c r="M16" s="38"/>
      <c r="N16" s="43"/>
      <c r="O16" s="38"/>
      <c r="P16" s="44"/>
      <c r="Q16" s="38"/>
      <c r="R16" s="44"/>
      <c r="S16" s="49"/>
      <c r="T16" s="47"/>
      <c r="U16" s="45"/>
      <c r="V16" s="47"/>
      <c r="W16" s="7"/>
    </row>
    <row r="17" spans="1:40" s="7" customFormat="1" x14ac:dyDescent="0.25">
      <c r="A17" s="27" t="s">
        <v>110</v>
      </c>
      <c r="B17" s="7" t="s">
        <v>56</v>
      </c>
      <c r="C17" s="34"/>
      <c r="D17" s="35"/>
      <c r="E17" s="36"/>
      <c r="F17" s="35"/>
      <c r="G17" s="35"/>
      <c r="H17" s="37"/>
      <c r="I17" s="36"/>
      <c r="J17" s="38"/>
      <c r="K17" s="43"/>
      <c r="L17" s="38"/>
      <c r="M17" s="38"/>
      <c r="N17" s="43"/>
      <c r="O17" s="38"/>
      <c r="P17" s="44"/>
      <c r="Q17" s="38"/>
      <c r="R17" s="44"/>
      <c r="S17" s="45"/>
      <c r="T17" s="47"/>
      <c r="U17" s="45"/>
      <c r="V17" s="47"/>
      <c r="W17"/>
      <c r="AM17" s="28"/>
      <c r="AN17" s="28"/>
    </row>
    <row r="18" spans="1:40" x14ac:dyDescent="0.25">
      <c r="C18" s="40"/>
      <c r="D18" s="40"/>
      <c r="E18" s="57"/>
      <c r="F18" s="40"/>
      <c r="G18" s="40"/>
      <c r="H18" s="58"/>
      <c r="I18" s="57" t="s">
        <v>115</v>
      </c>
      <c r="J18" s="59">
        <f>50-SUM(J4:J17)</f>
        <v>48.5</v>
      </c>
      <c r="K18" s="43">
        <f>J18*F2</f>
        <v>509.25</v>
      </c>
      <c r="L18" s="60"/>
      <c r="M18" s="38">
        <f>50-SUM(M4:M17)</f>
        <v>48.5</v>
      </c>
      <c r="N18" s="43">
        <f>M18*O2</f>
        <v>48.5</v>
      </c>
      <c r="O18" s="61"/>
      <c r="P18" s="44"/>
      <c r="Q18" s="38"/>
      <c r="R18" s="43"/>
      <c r="S18" s="45"/>
      <c r="T18" s="47"/>
      <c r="U18" s="45"/>
      <c r="V18" s="47"/>
    </row>
    <row r="19" spans="1:40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525</v>
      </c>
      <c r="L19" s="26" t="s">
        <v>116</v>
      </c>
      <c r="M19" s="17">
        <f>SUM(M4:M18)</f>
        <v>50</v>
      </c>
      <c r="N19" s="17">
        <f>SUM(N4:N18)</f>
        <v>50</v>
      </c>
      <c r="O19" s="29"/>
      <c r="U19" s="19"/>
    </row>
    <row r="20" spans="1:40" x14ac:dyDescent="0.25">
      <c r="C20" s="7"/>
      <c r="D20" s="7"/>
      <c r="E20" s="10"/>
      <c r="F20" s="7"/>
      <c r="G20" s="7"/>
      <c r="H20" s="8"/>
      <c r="K20" s="4"/>
      <c r="L20" s="2"/>
      <c r="M20" s="4"/>
      <c r="N20" s="4"/>
      <c r="U20" s="19"/>
    </row>
    <row r="21" spans="1:40" x14ac:dyDescent="0.25">
      <c r="C21" s="7"/>
      <c r="D21" s="7"/>
      <c r="E21" s="10"/>
      <c r="F21" s="7"/>
      <c r="G21" s="7"/>
      <c r="H21" s="8"/>
      <c r="K21" s="4"/>
      <c r="L21" s="2"/>
      <c r="M21" s="4"/>
      <c r="N21" s="4"/>
      <c r="U21" s="19"/>
    </row>
    <row r="22" spans="1:40" ht="23.25" x14ac:dyDescent="0.35">
      <c r="A22" s="1" t="s">
        <v>295</v>
      </c>
      <c r="F22" s="3"/>
    </row>
    <row r="23" spans="1:40" x14ac:dyDescent="0.25">
      <c r="A23" s="7"/>
      <c r="B23" s="7"/>
      <c r="C23" s="7" t="s">
        <v>2</v>
      </c>
      <c r="D23" s="8">
        <v>23</v>
      </c>
      <c r="E23" s="9" t="s">
        <v>3</v>
      </c>
      <c r="F23" s="8">
        <v>27</v>
      </c>
      <c r="G23" s="7"/>
      <c r="H23" s="8"/>
      <c r="I23" s="10"/>
      <c r="J23" s="11"/>
      <c r="K23" s="33"/>
      <c r="L23" s="12" t="s">
        <v>4</v>
      </c>
      <c r="M23" s="12">
        <v>1</v>
      </c>
      <c r="N23" s="12" t="s">
        <v>5</v>
      </c>
      <c r="O23">
        <v>1</v>
      </c>
    </row>
    <row r="24" spans="1:40" x14ac:dyDescent="0.25">
      <c r="B24" t="s">
        <v>6</v>
      </c>
      <c r="C24" s="62" t="s">
        <v>282</v>
      </c>
      <c r="D24" s="63" t="s">
        <v>8</v>
      </c>
      <c r="E24" s="64" t="s">
        <v>9</v>
      </c>
      <c r="F24" s="63" t="s">
        <v>10</v>
      </c>
      <c r="G24" s="63" t="s">
        <v>283</v>
      </c>
      <c r="H24" s="65" t="s">
        <v>11</v>
      </c>
      <c r="I24" s="64" t="s">
        <v>12</v>
      </c>
      <c r="J24" s="66" t="s">
        <v>13</v>
      </c>
      <c r="K24" s="67" t="s">
        <v>14</v>
      </c>
      <c r="L24" s="68" t="s">
        <v>15</v>
      </c>
      <c r="M24" s="68" t="s">
        <v>16</v>
      </c>
      <c r="N24" s="69" t="s">
        <v>14</v>
      </c>
      <c r="O24" s="63" t="s">
        <v>17</v>
      </c>
      <c r="P24" s="69" t="s">
        <v>18</v>
      </c>
      <c r="Q24" s="63" t="s">
        <v>19</v>
      </c>
      <c r="R24" s="69" t="s">
        <v>20</v>
      </c>
      <c r="S24" s="70" t="s">
        <v>21</v>
      </c>
      <c r="T24" s="70" t="s">
        <v>22</v>
      </c>
      <c r="U24" s="70" t="s">
        <v>23</v>
      </c>
      <c r="V24" s="70" t="s">
        <v>24</v>
      </c>
    </row>
    <row r="25" spans="1:40" x14ac:dyDescent="0.25">
      <c r="A25" s="13" t="s">
        <v>25</v>
      </c>
      <c r="B25" t="s">
        <v>26</v>
      </c>
      <c r="C25" s="62" t="s">
        <v>296</v>
      </c>
      <c r="D25" s="63" t="s">
        <v>297</v>
      </c>
      <c r="E25" s="64" t="s">
        <v>298</v>
      </c>
      <c r="F25" s="63" t="s">
        <v>245</v>
      </c>
      <c r="G25" s="63" t="s">
        <v>31</v>
      </c>
      <c r="H25" s="65">
        <v>0.2</v>
      </c>
      <c r="I25" s="64" t="s">
        <v>76</v>
      </c>
      <c r="J25" s="66">
        <v>1.5</v>
      </c>
      <c r="K25" s="71">
        <f>J25*$F$2</f>
        <v>15.75</v>
      </c>
      <c r="L25" s="66">
        <v>0.2</v>
      </c>
      <c r="M25" s="66">
        <v>1.5</v>
      </c>
      <c r="N25" s="71">
        <f>M25*$O$2</f>
        <v>1.5</v>
      </c>
      <c r="O25" s="66" t="s">
        <v>184</v>
      </c>
      <c r="P25" s="72">
        <v>564716</v>
      </c>
      <c r="Q25" s="66" t="s">
        <v>184</v>
      </c>
      <c r="R25" s="72">
        <v>562965</v>
      </c>
      <c r="S25" s="73">
        <f>K25</f>
        <v>15.75</v>
      </c>
      <c r="T25" s="74">
        <v>57</v>
      </c>
      <c r="U25" s="73">
        <f>N25</f>
        <v>1.5</v>
      </c>
      <c r="V25" s="74">
        <v>140</v>
      </c>
    </row>
    <row r="26" spans="1:40" x14ac:dyDescent="0.25">
      <c r="A26" t="s">
        <v>37</v>
      </c>
      <c r="B26" t="s">
        <v>38</v>
      </c>
      <c r="C26" s="62" t="s">
        <v>284</v>
      </c>
      <c r="D26" s="63"/>
      <c r="E26" s="64"/>
      <c r="F26" s="63" t="s">
        <v>40</v>
      </c>
      <c r="G26" s="63" t="s">
        <v>227</v>
      </c>
      <c r="H26" s="65"/>
      <c r="I26" s="64"/>
      <c r="J26" s="66"/>
      <c r="K26" s="71"/>
      <c r="L26" s="66"/>
      <c r="M26" s="66"/>
      <c r="N26" s="71"/>
      <c r="O26" s="66" t="s">
        <v>285</v>
      </c>
      <c r="P26" s="71" t="s">
        <v>286</v>
      </c>
      <c r="Q26" s="66"/>
      <c r="R26" s="71"/>
      <c r="S26" s="73"/>
      <c r="T26" s="75"/>
      <c r="U26" s="73"/>
      <c r="V26" s="75"/>
    </row>
    <row r="27" spans="1:40" x14ac:dyDescent="0.25">
      <c r="A27" s="13" t="s">
        <v>42</v>
      </c>
      <c r="B27" t="s">
        <v>43</v>
      </c>
      <c r="C27" s="62"/>
      <c r="D27" s="63"/>
      <c r="E27" s="64"/>
      <c r="F27" s="63"/>
      <c r="G27" s="63"/>
      <c r="H27" s="65"/>
      <c r="I27" s="64"/>
      <c r="J27" s="66"/>
      <c r="K27" s="71"/>
      <c r="L27" s="66"/>
      <c r="M27" s="66"/>
      <c r="N27" s="71"/>
      <c r="O27" s="66"/>
      <c r="P27" s="72"/>
      <c r="Q27" s="66"/>
      <c r="R27" s="72"/>
      <c r="S27" s="73"/>
      <c r="T27" s="75"/>
      <c r="U27" s="73"/>
      <c r="V27" s="75"/>
    </row>
    <row r="28" spans="1:40" x14ac:dyDescent="0.25">
      <c r="A28" t="s">
        <v>44</v>
      </c>
      <c r="B28" t="s">
        <v>45</v>
      </c>
      <c r="C28" s="62" t="s">
        <v>46</v>
      </c>
      <c r="D28" s="63" t="s">
        <v>28</v>
      </c>
      <c r="E28" s="64" t="s">
        <v>47</v>
      </c>
      <c r="F28" s="63" t="s">
        <v>48</v>
      </c>
      <c r="G28" s="63" t="s">
        <v>31</v>
      </c>
      <c r="H28" s="65">
        <v>0.2</v>
      </c>
      <c r="I28" s="64" t="s">
        <v>50</v>
      </c>
      <c r="J28" s="66">
        <v>0.75</v>
      </c>
      <c r="K28" s="71">
        <v>7.5</v>
      </c>
      <c r="L28" s="66">
        <v>0.2</v>
      </c>
      <c r="M28" s="66">
        <v>0.75</v>
      </c>
      <c r="N28" s="71">
        <v>0.75</v>
      </c>
      <c r="O28" s="66" t="s">
        <v>51</v>
      </c>
      <c r="P28" s="72">
        <v>103151</v>
      </c>
      <c r="Q28" s="66" t="s">
        <v>51</v>
      </c>
      <c r="R28" s="72">
        <v>400651</v>
      </c>
      <c r="S28" s="73">
        <v>7.5</v>
      </c>
      <c r="T28" s="75">
        <v>223</v>
      </c>
      <c r="U28" s="73">
        <v>0.75</v>
      </c>
      <c r="V28" s="75">
        <v>101</v>
      </c>
    </row>
    <row r="29" spans="1:40" x14ac:dyDescent="0.25">
      <c r="A29" t="s">
        <v>52</v>
      </c>
      <c r="B29" t="s">
        <v>53</v>
      </c>
      <c r="C29" s="62"/>
      <c r="D29" s="63"/>
      <c r="E29" s="64"/>
      <c r="F29" s="63"/>
      <c r="G29" s="63"/>
      <c r="H29" s="65"/>
      <c r="I29" s="64"/>
      <c r="J29" s="66"/>
      <c r="K29" s="71"/>
      <c r="L29" s="66"/>
      <c r="M29" s="66"/>
      <c r="N29" s="71"/>
      <c r="O29" s="66"/>
      <c r="P29" s="72"/>
      <c r="Q29" s="66"/>
      <c r="R29" s="71"/>
      <c r="S29" s="73"/>
      <c r="T29" s="75"/>
      <c r="U29" s="73"/>
      <c r="V29" s="75"/>
    </row>
    <row r="30" spans="1:40" x14ac:dyDescent="0.25">
      <c r="A30" t="s">
        <v>55</v>
      </c>
      <c r="B30" t="s">
        <v>56</v>
      </c>
      <c r="C30" s="62"/>
      <c r="D30" s="63"/>
      <c r="E30" s="63"/>
      <c r="F30" s="63"/>
      <c r="G30" s="63"/>
      <c r="H30" s="65"/>
      <c r="I30" s="64"/>
      <c r="J30" s="66"/>
      <c r="K30" s="71"/>
      <c r="L30" s="66"/>
      <c r="M30" s="66"/>
      <c r="N30" s="71"/>
      <c r="O30" s="66"/>
      <c r="P30" s="72"/>
      <c r="Q30" s="66"/>
      <c r="R30" s="72"/>
      <c r="S30" s="73"/>
      <c r="T30" s="75"/>
      <c r="U30" s="73"/>
      <c r="V30" s="76"/>
    </row>
    <row r="31" spans="1:40" x14ac:dyDescent="0.25">
      <c r="A31" s="13" t="s">
        <v>62</v>
      </c>
      <c r="B31" t="s">
        <v>63</v>
      </c>
      <c r="C31" s="62"/>
      <c r="D31" s="63"/>
      <c r="E31" s="63"/>
      <c r="F31" s="63"/>
      <c r="G31" s="63"/>
      <c r="H31" s="65"/>
      <c r="I31" s="64"/>
      <c r="J31" s="66"/>
      <c r="K31" s="71"/>
      <c r="L31" s="66"/>
      <c r="M31" s="66"/>
      <c r="N31" s="71"/>
      <c r="O31" s="66"/>
      <c r="P31" s="71"/>
      <c r="Q31" s="66"/>
      <c r="R31" s="72"/>
      <c r="S31" s="77"/>
      <c r="T31" s="75"/>
      <c r="U31" s="73"/>
      <c r="V31" s="75"/>
    </row>
    <row r="32" spans="1:40" x14ac:dyDescent="0.25">
      <c r="A32" t="s">
        <v>70</v>
      </c>
      <c r="B32" t="s">
        <v>71</v>
      </c>
      <c r="C32" s="62"/>
      <c r="D32" s="63"/>
      <c r="E32" s="63"/>
      <c r="F32" s="63"/>
      <c r="G32" s="63"/>
      <c r="H32" s="65"/>
      <c r="I32" s="64"/>
      <c r="J32" s="66"/>
      <c r="K32" s="71"/>
      <c r="L32" s="66"/>
      <c r="M32" s="66"/>
      <c r="N32" s="71"/>
      <c r="O32" s="66"/>
      <c r="P32" s="72"/>
      <c r="Q32" s="66"/>
      <c r="R32" s="72"/>
      <c r="S32" s="73"/>
      <c r="T32" s="75"/>
      <c r="U32" s="73"/>
      <c r="V32" s="75"/>
    </row>
    <row r="33" spans="1:40" x14ac:dyDescent="0.25">
      <c r="A33" s="13" t="s">
        <v>77</v>
      </c>
      <c r="B33" t="s">
        <v>78</v>
      </c>
      <c r="C33" s="62" t="s">
        <v>291</v>
      </c>
      <c r="D33" s="63" t="s">
        <v>292</v>
      </c>
      <c r="E33" s="64" t="s">
        <v>293</v>
      </c>
      <c r="F33" s="63" t="s">
        <v>82</v>
      </c>
      <c r="G33" s="63" t="s">
        <v>31</v>
      </c>
      <c r="H33" s="65"/>
      <c r="I33" s="64"/>
      <c r="J33" s="66"/>
      <c r="K33" s="71"/>
      <c r="L33" s="66">
        <v>0.2</v>
      </c>
      <c r="M33" s="66">
        <v>0.75</v>
      </c>
      <c r="N33" s="71" t="e">
        <f>M33*#REF!</f>
        <v>#REF!</v>
      </c>
      <c r="O33" s="66" t="s">
        <v>285</v>
      </c>
      <c r="P33" s="72" t="s">
        <v>294</v>
      </c>
      <c r="Q33" s="66" t="s">
        <v>51</v>
      </c>
      <c r="R33" s="72">
        <v>400112</v>
      </c>
      <c r="S33" s="73">
        <f>K33</f>
        <v>0</v>
      </c>
      <c r="T33" s="78"/>
      <c r="U33" s="73" t="e">
        <f>N33</f>
        <v>#REF!</v>
      </c>
      <c r="V33" s="75"/>
    </row>
    <row r="34" spans="1:40" x14ac:dyDescent="0.25">
      <c r="A34" t="s">
        <v>87</v>
      </c>
      <c r="B34" t="s">
        <v>88</v>
      </c>
      <c r="C34" s="79"/>
      <c r="D34" s="80"/>
      <c r="E34" s="81"/>
      <c r="F34" s="80"/>
      <c r="G34" s="80"/>
      <c r="H34" s="82"/>
      <c r="I34" s="81"/>
      <c r="J34" s="83"/>
      <c r="K34" s="84"/>
      <c r="L34" s="83"/>
      <c r="M34" s="83"/>
      <c r="N34" s="84"/>
      <c r="O34" s="66"/>
      <c r="P34" s="72"/>
      <c r="Q34" s="66"/>
      <c r="R34" s="72"/>
      <c r="S34" s="73"/>
      <c r="T34" s="75"/>
      <c r="U34" s="73"/>
      <c r="V34" s="75"/>
    </row>
    <row r="35" spans="1:40" x14ac:dyDescent="0.25">
      <c r="A35" t="s">
        <v>95</v>
      </c>
      <c r="B35" t="s">
        <v>56</v>
      </c>
      <c r="C35" s="62"/>
      <c r="D35" s="63"/>
      <c r="E35" s="64"/>
      <c r="F35" s="63"/>
      <c r="G35" s="63"/>
      <c r="H35" s="65"/>
      <c r="I35" s="64"/>
      <c r="J35" s="66"/>
      <c r="K35" s="71"/>
      <c r="L35" s="66"/>
      <c r="M35" s="66"/>
      <c r="N35" s="71"/>
      <c r="O35" s="66"/>
      <c r="P35" s="72"/>
      <c r="Q35" s="66"/>
      <c r="R35" s="72"/>
      <c r="S35" s="73"/>
      <c r="T35" s="75"/>
      <c r="U35" s="73"/>
      <c r="V35" s="75"/>
    </row>
    <row r="36" spans="1:40" x14ac:dyDescent="0.25">
      <c r="A36" t="s">
        <v>96</v>
      </c>
      <c r="B36" t="s">
        <v>97</v>
      </c>
      <c r="C36" s="62" t="s">
        <v>287</v>
      </c>
      <c r="D36" s="63" t="s">
        <v>288</v>
      </c>
      <c r="E36" s="64" t="s">
        <v>289</v>
      </c>
      <c r="F36" s="63" t="s">
        <v>155</v>
      </c>
      <c r="G36" s="63" t="s">
        <v>31</v>
      </c>
      <c r="H36" s="65">
        <v>0.2</v>
      </c>
      <c r="I36" s="64" t="s">
        <v>76</v>
      </c>
      <c r="J36" s="66">
        <v>1.5</v>
      </c>
      <c r="K36" s="71">
        <f>J36*F23</f>
        <v>40.5</v>
      </c>
      <c r="L36" s="66">
        <v>0.2</v>
      </c>
      <c r="M36" s="66">
        <v>1.5</v>
      </c>
      <c r="N36" s="71">
        <f>M36*O23</f>
        <v>1.5</v>
      </c>
      <c r="O36" s="66" t="s">
        <v>145</v>
      </c>
      <c r="P36" s="71" t="s">
        <v>290</v>
      </c>
      <c r="Q36" s="66" t="s">
        <v>51</v>
      </c>
      <c r="R36" s="72">
        <v>400412</v>
      </c>
      <c r="S36" s="73">
        <f>K36</f>
        <v>40.5</v>
      </c>
      <c r="T36" s="75"/>
      <c r="U36" s="73">
        <f>N36</f>
        <v>1.5</v>
      </c>
      <c r="V36" s="75"/>
    </row>
    <row r="37" spans="1:40" x14ac:dyDescent="0.25">
      <c r="A37" t="s">
        <v>103</v>
      </c>
      <c r="B37" t="s">
        <v>104</v>
      </c>
      <c r="C37" s="62"/>
      <c r="D37" s="63"/>
      <c r="E37" s="63"/>
      <c r="F37" s="63"/>
      <c r="G37" s="63"/>
      <c r="H37" s="65"/>
      <c r="I37" s="64"/>
      <c r="J37" s="66"/>
      <c r="K37" s="71"/>
      <c r="L37" s="66"/>
      <c r="M37" s="66"/>
      <c r="N37" s="71"/>
      <c r="O37" s="66"/>
      <c r="P37" s="72"/>
      <c r="Q37" s="66"/>
      <c r="R37" s="72"/>
      <c r="S37" s="77"/>
      <c r="T37" s="75"/>
      <c r="U37" s="73"/>
      <c r="V37" s="75"/>
      <c r="W37" s="7"/>
    </row>
    <row r="38" spans="1:40" s="7" customFormat="1" x14ac:dyDescent="0.25">
      <c r="A38" s="27" t="s">
        <v>110</v>
      </c>
      <c r="B38" s="7" t="s">
        <v>56</v>
      </c>
      <c r="C38" s="62"/>
      <c r="D38" s="63"/>
      <c r="E38" s="64"/>
      <c r="F38" s="63"/>
      <c r="G38" s="63"/>
      <c r="H38" s="65"/>
      <c r="I38" s="64"/>
      <c r="J38" s="66"/>
      <c r="K38" s="71"/>
      <c r="L38" s="66"/>
      <c r="M38" s="66"/>
      <c r="N38" s="71"/>
      <c r="O38" s="66"/>
      <c r="P38" s="72"/>
      <c r="Q38" s="66"/>
      <c r="R38" s="72"/>
      <c r="S38" s="73"/>
      <c r="T38" s="75"/>
      <c r="U38" s="73"/>
      <c r="V38" s="75"/>
      <c r="W38"/>
      <c r="AM38" s="28"/>
      <c r="AN38" s="28"/>
    </row>
    <row r="39" spans="1:40" x14ac:dyDescent="0.25">
      <c r="C39" s="68"/>
      <c r="D39" s="68"/>
      <c r="E39" s="85"/>
      <c r="F39" s="68"/>
      <c r="G39" s="68"/>
      <c r="H39" s="86"/>
      <c r="I39" s="85" t="s">
        <v>115</v>
      </c>
      <c r="J39" s="87">
        <f>50-SUM(J25:J38)</f>
        <v>46.25</v>
      </c>
      <c r="K39" s="71">
        <f>J39*F23</f>
        <v>1248.75</v>
      </c>
      <c r="L39" s="88"/>
      <c r="M39" s="66">
        <f>50-SUM(M25:M38)</f>
        <v>45.5</v>
      </c>
      <c r="N39" s="71">
        <f>M39*O23</f>
        <v>45.5</v>
      </c>
      <c r="O39" s="89"/>
      <c r="P39" s="72"/>
      <c r="Q39" s="66"/>
      <c r="R39" s="71"/>
      <c r="S39" s="73"/>
      <c r="T39" s="75"/>
      <c r="U39" s="73"/>
      <c r="V39" s="75"/>
    </row>
    <row r="40" spans="1:40" x14ac:dyDescent="0.25">
      <c r="C40" s="7"/>
      <c r="D40" s="7"/>
      <c r="E40" s="10"/>
      <c r="F40" s="7"/>
      <c r="G40" s="7"/>
      <c r="H40" s="8"/>
      <c r="I40" s="2" t="s">
        <v>116</v>
      </c>
      <c r="J40" s="4">
        <f>SUM(J25:J39)</f>
        <v>50</v>
      </c>
      <c r="K40" s="4">
        <f>SUM(K25:K39)</f>
        <v>1312.5</v>
      </c>
      <c r="L40" s="26" t="s">
        <v>116</v>
      </c>
      <c r="M40" s="17">
        <f>SUM(M25:M39)</f>
        <v>50</v>
      </c>
      <c r="N40" s="17" t="e">
        <f>SUM(N25:N39)</f>
        <v>#REF!</v>
      </c>
      <c r="O40" s="29"/>
      <c r="U40" s="19"/>
    </row>
  </sheetData>
  <conditionalFormatting sqref="T9:T10">
    <cfRule type="cellIs" dxfId="15" priority="30" operator="lessThan">
      <formula>#REF!</formula>
    </cfRule>
  </conditionalFormatting>
  <conditionalFormatting sqref="T12:T13">
    <cfRule type="cellIs" dxfId="14" priority="32" operator="lessThan">
      <formula>#REF!</formula>
    </cfRule>
  </conditionalFormatting>
  <conditionalFormatting sqref="T15">
    <cfRule type="cellIs" dxfId="13" priority="28" operator="lessThan">
      <formula>#REF!</formula>
    </cfRule>
  </conditionalFormatting>
  <conditionalFormatting sqref="T17">
    <cfRule type="cellIs" dxfId="12" priority="26" operator="lessThan">
      <formula>#REF!</formula>
    </cfRule>
  </conditionalFormatting>
  <conditionalFormatting sqref="T30:T31">
    <cfRule type="cellIs" dxfId="11" priority="14" operator="lessThan">
      <formula>#REF!</formula>
    </cfRule>
  </conditionalFormatting>
  <conditionalFormatting sqref="T33:T34">
    <cfRule type="cellIs" dxfId="10" priority="16" operator="lessThan">
      <formula>#REF!</formula>
    </cfRule>
  </conditionalFormatting>
  <conditionalFormatting sqref="T36">
    <cfRule type="cellIs" dxfId="9" priority="10" operator="lessThan">
      <formula>#REF!</formula>
    </cfRule>
  </conditionalFormatting>
  <conditionalFormatting sqref="T38">
    <cfRule type="cellIs" dxfId="8" priority="12" operator="lessThan">
      <formula>#REF!</formula>
    </cfRule>
  </conditionalFormatting>
  <conditionalFormatting sqref="V9:V10">
    <cfRule type="cellIs" dxfId="7" priority="29" operator="lessThan">
      <formula>#REF!</formula>
    </cfRule>
  </conditionalFormatting>
  <conditionalFormatting sqref="V12:V13">
    <cfRule type="cellIs" dxfId="6" priority="31" operator="lessThan">
      <formula>#REF!</formula>
    </cfRule>
  </conditionalFormatting>
  <conditionalFormatting sqref="V15">
    <cfRule type="cellIs" dxfId="5" priority="27" operator="lessThan">
      <formula>#REF!</formula>
    </cfRule>
  </conditionalFormatting>
  <conditionalFormatting sqref="V17">
    <cfRule type="cellIs" dxfId="4" priority="25" operator="lessThan">
      <formula>#REF!</formula>
    </cfRule>
  </conditionalFormatting>
  <conditionalFormatting sqref="V30:V31">
    <cfRule type="cellIs" dxfId="3" priority="13" operator="lessThan">
      <formula>#REF!</formula>
    </cfRule>
  </conditionalFormatting>
  <conditionalFormatting sqref="V33:V34">
    <cfRule type="cellIs" dxfId="2" priority="15" operator="lessThan">
      <formula>#REF!</formula>
    </cfRule>
  </conditionalFormatting>
  <conditionalFormatting sqref="V36">
    <cfRule type="cellIs" dxfId="1" priority="9" operator="lessThan">
      <formula>#REF!</formula>
    </cfRule>
  </conditionalFormatting>
  <conditionalFormatting sqref="V38">
    <cfRule type="cellIs" dxfId="0" priority="11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41D9-A56F-420E-A392-5896C6D5352B}">
  <dimension ref="A1:AN40"/>
  <sheetViews>
    <sheetView zoomScale="55" zoomScaleNormal="55" workbookViewId="0">
      <selection activeCell="D11" sqref="D11"/>
    </sheetView>
  </sheetViews>
  <sheetFormatPr defaultRowHeight="15" x14ac:dyDescent="0.25"/>
  <cols>
    <col min="3" max="3" width="28.42578125" bestFit="1" customWidth="1"/>
    <col min="4" max="4" width="26.5703125" customWidth="1"/>
    <col min="5" max="5" width="16.28515625" style="2" customWidth="1"/>
    <col min="6" max="6" width="16" customWidth="1"/>
    <col min="7" max="7" width="13.5703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8.140625" customWidth="1"/>
    <col min="16" max="16" width="24.28515625" customWidth="1"/>
    <col min="17" max="17" width="18.5703125" customWidth="1"/>
    <col min="18" max="18" width="22.42578125" customWidth="1"/>
    <col min="19" max="20" width="24.5703125" customWidth="1"/>
    <col min="21" max="22" width="22.285156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9.140625" style="6"/>
  </cols>
  <sheetData>
    <row r="1" spans="1:23" ht="23.25" x14ac:dyDescent="0.35">
      <c r="A1" s="1" t="s">
        <v>0</v>
      </c>
    </row>
    <row r="2" spans="1:23" x14ac:dyDescent="0.25">
      <c r="A2" s="7"/>
      <c r="B2" s="7"/>
      <c r="C2" s="7" t="s">
        <v>2</v>
      </c>
      <c r="D2" s="8">
        <v>20</v>
      </c>
      <c r="E2" s="9" t="s">
        <v>3</v>
      </c>
      <c r="F2" s="8">
        <v>21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  <c r="S2" s="25">
        <v>45100</v>
      </c>
    </row>
    <row r="3" spans="1:23" x14ac:dyDescent="0.25">
      <c r="B3" t="s">
        <v>6</v>
      </c>
      <c r="C3" s="93" t="s">
        <v>161</v>
      </c>
      <c r="D3" s="94" t="s">
        <v>8</v>
      </c>
      <c r="E3" s="95" t="s">
        <v>9</v>
      </c>
      <c r="F3" s="94"/>
      <c r="G3" s="94"/>
      <c r="H3" s="96" t="s">
        <v>162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163</v>
      </c>
      <c r="D4" s="94" t="s">
        <v>164</v>
      </c>
      <c r="E4" s="95" t="s">
        <v>165</v>
      </c>
      <c r="F4" s="94" t="s">
        <v>30</v>
      </c>
      <c r="G4" s="94" t="s">
        <v>31</v>
      </c>
      <c r="H4" s="96">
        <v>0.2</v>
      </c>
      <c r="I4" s="117" t="s">
        <v>76</v>
      </c>
      <c r="J4" s="97">
        <v>1.5</v>
      </c>
      <c r="K4" s="104">
        <f>J4*$F$2</f>
        <v>31.5</v>
      </c>
      <c r="L4" s="97">
        <v>0.2</v>
      </c>
      <c r="M4" s="97">
        <v>1.5</v>
      </c>
      <c r="N4" s="104">
        <f>M4*$N$2</f>
        <v>1.5</v>
      </c>
      <c r="O4" s="97" t="s">
        <v>136</v>
      </c>
      <c r="P4" s="104" t="s">
        <v>166</v>
      </c>
      <c r="Q4" s="97" t="s">
        <v>33</v>
      </c>
      <c r="R4" s="105" t="s">
        <v>167</v>
      </c>
      <c r="S4" s="108">
        <f>K4</f>
        <v>31.5</v>
      </c>
      <c r="T4" s="109">
        <v>166</v>
      </c>
      <c r="U4" s="108">
        <f>N4</f>
        <v>1.5</v>
      </c>
      <c r="V4" s="109">
        <v>380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 t="s">
        <v>168</v>
      </c>
      <c r="D6" s="94" t="s">
        <v>140</v>
      </c>
      <c r="E6" s="95" t="s">
        <v>169</v>
      </c>
      <c r="F6" s="94" t="s">
        <v>122</v>
      </c>
      <c r="G6" s="94" t="s">
        <v>31</v>
      </c>
      <c r="H6" s="96">
        <v>0.2</v>
      </c>
      <c r="I6" s="95" t="s">
        <v>102</v>
      </c>
      <c r="J6" s="97">
        <v>1</v>
      </c>
      <c r="K6" s="104">
        <f t="shared" ref="K6:K9" si="0">J6*$F$2</f>
        <v>21</v>
      </c>
      <c r="L6" s="97">
        <v>0.2</v>
      </c>
      <c r="M6" s="97">
        <v>1</v>
      </c>
      <c r="N6" s="104">
        <f t="shared" ref="N6:N18" si="1">M6*$N$2</f>
        <v>1</v>
      </c>
      <c r="O6" s="97" t="s">
        <v>51</v>
      </c>
      <c r="P6" s="105">
        <v>118129</v>
      </c>
      <c r="Q6" s="97" t="s">
        <v>51</v>
      </c>
      <c r="R6" s="105">
        <v>400944</v>
      </c>
      <c r="S6" s="108">
        <f>K6</f>
        <v>21</v>
      </c>
      <c r="T6" s="109">
        <v>218</v>
      </c>
      <c r="U6" s="108">
        <f>N6</f>
        <v>1</v>
      </c>
      <c r="V6" s="109">
        <v>270</v>
      </c>
      <c r="W6" t="s">
        <v>170</v>
      </c>
    </row>
    <row r="7" spans="1:23" x14ac:dyDescent="0.25">
      <c r="A7" t="s">
        <v>44</v>
      </c>
      <c r="B7" t="s">
        <v>45</v>
      </c>
      <c r="C7" s="93" t="s">
        <v>156</v>
      </c>
      <c r="D7" s="94" t="s">
        <v>28</v>
      </c>
      <c r="E7" s="95" t="s">
        <v>171</v>
      </c>
      <c r="F7" s="94" t="s">
        <v>48</v>
      </c>
      <c r="G7" s="94" t="s">
        <v>83</v>
      </c>
      <c r="H7" s="96">
        <v>0.1</v>
      </c>
      <c r="I7" s="95" t="s">
        <v>135</v>
      </c>
      <c r="J7" s="97">
        <v>2</v>
      </c>
      <c r="K7" s="104">
        <f t="shared" si="0"/>
        <v>42</v>
      </c>
      <c r="L7" s="97">
        <v>0.2</v>
      </c>
      <c r="M7" s="97">
        <v>1</v>
      </c>
      <c r="N7" s="104">
        <f t="shared" si="1"/>
        <v>1</v>
      </c>
      <c r="O7" s="97" t="s">
        <v>51</v>
      </c>
      <c r="P7" s="105">
        <v>100229</v>
      </c>
      <c r="Q7" s="97" t="s">
        <v>51</v>
      </c>
      <c r="R7" s="105">
        <v>400651</v>
      </c>
      <c r="S7" s="108">
        <f>K7</f>
        <v>42</v>
      </c>
      <c r="T7" s="109">
        <v>75</v>
      </c>
      <c r="U7" s="108">
        <f>N7</f>
        <v>1</v>
      </c>
      <c r="V7" s="109">
        <v>135</v>
      </c>
      <c r="W7" t="s">
        <v>172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4"/>
      <c r="S8" s="108"/>
      <c r="T8" s="109"/>
      <c r="U8" s="108"/>
      <c r="V8" s="109"/>
    </row>
    <row r="9" spans="1:23" x14ac:dyDescent="0.25">
      <c r="A9" t="s">
        <v>55</v>
      </c>
      <c r="B9" t="s">
        <v>56</v>
      </c>
      <c r="C9" s="93" t="s">
        <v>173</v>
      </c>
      <c r="D9" s="94" t="s">
        <v>65</v>
      </c>
      <c r="E9" s="95" t="s">
        <v>125</v>
      </c>
      <c r="F9" s="94" t="s">
        <v>60</v>
      </c>
      <c r="G9" s="94" t="s">
        <v>31</v>
      </c>
      <c r="H9" s="96">
        <v>0.2</v>
      </c>
      <c r="I9" s="95" t="s">
        <v>135</v>
      </c>
      <c r="J9" s="97">
        <v>2</v>
      </c>
      <c r="K9" s="104">
        <f t="shared" si="0"/>
        <v>42</v>
      </c>
      <c r="L9" s="97">
        <v>0.2</v>
      </c>
      <c r="M9" s="97">
        <v>2</v>
      </c>
      <c r="N9" s="104">
        <f t="shared" si="1"/>
        <v>2</v>
      </c>
      <c r="O9" s="97" t="s">
        <v>51</v>
      </c>
      <c r="P9" s="105">
        <v>120127</v>
      </c>
      <c r="Q9" s="97" t="s">
        <v>51</v>
      </c>
      <c r="R9" s="105">
        <v>400546</v>
      </c>
      <c r="S9" s="108">
        <f>K9</f>
        <v>42</v>
      </c>
      <c r="T9" s="109">
        <v>133</v>
      </c>
      <c r="U9" s="108">
        <f>N9</f>
        <v>2</v>
      </c>
      <c r="V9" s="109">
        <v>257</v>
      </c>
      <c r="W9" t="s">
        <v>174</v>
      </c>
    </row>
    <row r="10" spans="1:23" x14ac:dyDescent="0.25">
      <c r="A10" s="13" t="s">
        <v>62</v>
      </c>
      <c r="B10" t="s">
        <v>63</v>
      </c>
      <c r="C10" s="93" t="s">
        <v>175</v>
      </c>
      <c r="D10" s="94" t="s">
        <v>65</v>
      </c>
      <c r="E10" s="95" t="s">
        <v>176</v>
      </c>
      <c r="F10" s="94" t="s">
        <v>67</v>
      </c>
      <c r="G10" s="94" t="s">
        <v>83</v>
      </c>
      <c r="H10" s="96" t="s">
        <v>177</v>
      </c>
      <c r="I10" s="95" t="s">
        <v>76</v>
      </c>
      <c r="J10" s="97"/>
      <c r="K10" s="104"/>
      <c r="L10" s="97">
        <v>0.5</v>
      </c>
      <c r="M10" s="97"/>
      <c r="N10" s="104"/>
      <c r="O10" s="97" t="s">
        <v>136</v>
      </c>
      <c r="P10" s="105" t="s">
        <v>178</v>
      </c>
      <c r="Q10" s="97" t="s">
        <v>51</v>
      </c>
      <c r="R10" s="105">
        <v>400506</v>
      </c>
      <c r="S10" s="108">
        <f>K31</f>
        <v>31.5</v>
      </c>
      <c r="T10" s="109">
        <v>215</v>
      </c>
      <c r="U10" s="108">
        <f>N31</f>
        <v>3</v>
      </c>
      <c r="V10" s="109">
        <v>272</v>
      </c>
    </row>
    <row r="11" spans="1:23" x14ac:dyDescent="0.25">
      <c r="A11" t="s">
        <v>70</v>
      </c>
      <c r="B11" t="s">
        <v>71</v>
      </c>
      <c r="C11" s="93" t="s">
        <v>179</v>
      </c>
      <c r="D11" s="94" t="s">
        <v>90</v>
      </c>
      <c r="E11" s="95" t="s">
        <v>180</v>
      </c>
      <c r="F11" s="94" t="s">
        <v>134</v>
      </c>
      <c r="G11" s="94" t="s">
        <v>83</v>
      </c>
      <c r="H11" s="96">
        <v>0.01</v>
      </c>
      <c r="I11" s="95" t="s">
        <v>135</v>
      </c>
      <c r="J11" s="97"/>
      <c r="K11" s="104"/>
      <c r="L11" s="97">
        <v>0.2</v>
      </c>
      <c r="M11" s="97"/>
      <c r="N11" s="104"/>
      <c r="O11" s="97" t="s">
        <v>51</v>
      </c>
      <c r="P11" s="105">
        <v>653812</v>
      </c>
      <c r="Q11" s="97" t="s">
        <v>51</v>
      </c>
      <c r="R11" s="105">
        <v>400338</v>
      </c>
      <c r="S11" s="108">
        <f>K32</f>
        <v>52.5</v>
      </c>
      <c r="T11" s="109">
        <v>351</v>
      </c>
      <c r="U11" s="108">
        <f>N32</f>
        <v>0.5</v>
      </c>
      <c r="V11" s="109">
        <v>510</v>
      </c>
      <c r="W11" t="s">
        <v>172</v>
      </c>
    </row>
    <row r="12" spans="1:23" x14ac:dyDescent="0.25">
      <c r="A12" s="13" t="s">
        <v>77</v>
      </c>
      <c r="B12" t="s">
        <v>78</v>
      </c>
      <c r="C12" s="93" t="s">
        <v>181</v>
      </c>
      <c r="D12" s="94" t="s">
        <v>182</v>
      </c>
      <c r="E12" s="95" t="s">
        <v>183</v>
      </c>
      <c r="F12" s="94" t="s">
        <v>82</v>
      </c>
      <c r="G12" s="94" t="s">
        <v>31</v>
      </c>
      <c r="H12" s="96">
        <v>0.2</v>
      </c>
      <c r="I12" s="95" t="s">
        <v>76</v>
      </c>
      <c r="J12" s="97">
        <v>1.5</v>
      </c>
      <c r="K12" s="104">
        <f t="shared" ref="K12" si="2">J12*$F$2</f>
        <v>31.5</v>
      </c>
      <c r="L12" s="97">
        <v>0.2</v>
      </c>
      <c r="M12" s="97">
        <v>1.5</v>
      </c>
      <c r="N12" s="104">
        <f t="shared" si="1"/>
        <v>1.5</v>
      </c>
      <c r="O12" s="97" t="s">
        <v>184</v>
      </c>
      <c r="P12" s="105">
        <v>553720</v>
      </c>
      <c r="Q12" s="97" t="s">
        <v>184</v>
      </c>
      <c r="R12" s="105">
        <v>553972</v>
      </c>
      <c r="S12" s="108">
        <f>K12</f>
        <v>31.5</v>
      </c>
      <c r="T12" s="109">
        <v>65</v>
      </c>
      <c r="U12" s="108">
        <f>N12</f>
        <v>1.5</v>
      </c>
      <c r="V12" s="109">
        <v>127</v>
      </c>
      <c r="W12" t="s">
        <v>185</v>
      </c>
    </row>
    <row r="13" spans="1:23" x14ac:dyDescent="0.25">
      <c r="A13" t="s">
        <v>87</v>
      </c>
      <c r="B13" t="s">
        <v>88</v>
      </c>
      <c r="C13" s="93" t="s">
        <v>186</v>
      </c>
      <c r="D13" s="94" t="s">
        <v>99</v>
      </c>
      <c r="E13" s="95" t="s">
        <v>187</v>
      </c>
      <c r="F13" s="94" t="s">
        <v>188</v>
      </c>
      <c r="G13" s="94" t="s">
        <v>83</v>
      </c>
      <c r="H13" s="96" t="s">
        <v>189</v>
      </c>
      <c r="I13" s="95" t="s">
        <v>135</v>
      </c>
      <c r="J13" s="97"/>
      <c r="K13" s="104"/>
      <c r="L13" s="97">
        <v>0.2</v>
      </c>
      <c r="M13" s="97"/>
      <c r="N13" s="104"/>
      <c r="O13" s="97" t="s">
        <v>51</v>
      </c>
      <c r="P13" s="105">
        <v>644824</v>
      </c>
      <c r="Q13" s="97" t="s">
        <v>51</v>
      </c>
      <c r="R13" s="105">
        <v>400178</v>
      </c>
      <c r="S13" s="108">
        <f>K34</f>
        <v>42</v>
      </c>
      <c r="T13" s="109">
        <v>496</v>
      </c>
      <c r="U13" s="108">
        <f>N34</f>
        <v>4</v>
      </c>
      <c r="V13" s="109">
        <v>443</v>
      </c>
    </row>
    <row r="14" spans="1:23" x14ac:dyDescent="0.25">
      <c r="A14" t="s">
        <v>95</v>
      </c>
      <c r="B14" t="s">
        <v>56</v>
      </c>
      <c r="C14" s="93" t="s">
        <v>190</v>
      </c>
      <c r="D14" s="94" t="s">
        <v>65</v>
      </c>
      <c r="E14" s="94" t="s">
        <v>191</v>
      </c>
      <c r="F14" s="94" t="s">
        <v>150</v>
      </c>
      <c r="G14" s="94" t="s">
        <v>83</v>
      </c>
      <c r="H14" s="96">
        <v>0.2</v>
      </c>
      <c r="I14" s="95" t="s">
        <v>32</v>
      </c>
      <c r="J14" s="102"/>
      <c r="K14" s="104"/>
      <c r="L14" s="97">
        <v>0.2</v>
      </c>
      <c r="M14" s="97"/>
      <c r="N14" s="104"/>
      <c r="O14" s="97" t="s">
        <v>136</v>
      </c>
      <c r="P14" s="104" t="s">
        <v>192</v>
      </c>
      <c r="Q14" s="97" t="s">
        <v>193</v>
      </c>
      <c r="R14" s="105" t="s">
        <v>194</v>
      </c>
      <c r="S14" s="108">
        <f>K35</f>
        <v>13.125</v>
      </c>
      <c r="T14" s="109">
        <v>375</v>
      </c>
      <c r="U14" s="108">
        <f>N35</f>
        <v>1.25</v>
      </c>
      <c r="V14" s="109">
        <v>47</v>
      </c>
    </row>
    <row r="15" spans="1:23" x14ac:dyDescent="0.25">
      <c r="A15" t="s">
        <v>96</v>
      </c>
      <c r="B15" t="s">
        <v>97</v>
      </c>
      <c r="C15" s="93" t="s">
        <v>98</v>
      </c>
      <c r="D15" s="94" t="s">
        <v>99</v>
      </c>
      <c r="E15" s="95" t="s">
        <v>100</v>
      </c>
      <c r="F15" s="94" t="s">
        <v>101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>J15*$F$2</f>
        <v>21</v>
      </c>
      <c r="L15" s="97">
        <v>0.2</v>
      </c>
      <c r="M15" s="97">
        <v>1</v>
      </c>
      <c r="N15" s="104">
        <f t="shared" si="1"/>
        <v>1</v>
      </c>
      <c r="O15" s="97" t="s">
        <v>51</v>
      </c>
      <c r="P15" s="105">
        <v>396408</v>
      </c>
      <c r="Q15" s="97" t="s">
        <v>51</v>
      </c>
      <c r="R15" s="105">
        <v>400412</v>
      </c>
      <c r="S15" s="108">
        <f>K15</f>
        <v>21</v>
      </c>
      <c r="T15" s="109">
        <v>459</v>
      </c>
      <c r="U15" s="108">
        <f>N15</f>
        <v>1</v>
      </c>
      <c r="V15" s="109">
        <v>493</v>
      </c>
      <c r="W15" t="s">
        <v>147</v>
      </c>
    </row>
    <row r="16" spans="1:23" x14ac:dyDescent="0.25">
      <c r="A16" t="s">
        <v>103</v>
      </c>
      <c r="B16" t="s">
        <v>104</v>
      </c>
      <c r="C16" s="93" t="s">
        <v>195</v>
      </c>
      <c r="D16" s="94" t="s">
        <v>65</v>
      </c>
      <c r="E16" s="94" t="s">
        <v>196</v>
      </c>
      <c r="F16" s="94" t="s">
        <v>108</v>
      </c>
      <c r="G16" s="94" t="s">
        <v>31</v>
      </c>
      <c r="H16" s="96">
        <v>0.5</v>
      </c>
      <c r="I16" s="95" t="s">
        <v>50</v>
      </c>
      <c r="J16" s="97">
        <v>0.75</v>
      </c>
      <c r="K16" s="104">
        <f>J16*$F$2</f>
        <v>15.75</v>
      </c>
      <c r="L16" s="97">
        <v>0.5</v>
      </c>
      <c r="M16" s="97">
        <v>0.75</v>
      </c>
      <c r="N16" s="104">
        <f t="shared" si="1"/>
        <v>0.75</v>
      </c>
      <c r="O16" s="97" t="s">
        <v>51</v>
      </c>
      <c r="P16" s="105">
        <v>100536</v>
      </c>
      <c r="Q16" s="97" t="s">
        <v>51</v>
      </c>
      <c r="R16" s="105">
        <v>400528</v>
      </c>
      <c r="S16" s="108">
        <f>K16</f>
        <v>15.75</v>
      </c>
      <c r="T16" s="109">
        <v>373</v>
      </c>
      <c r="U16" s="108">
        <f>N16</f>
        <v>0.75</v>
      </c>
      <c r="V16" s="109">
        <v>105</v>
      </c>
    </row>
    <row r="17" spans="1:23" x14ac:dyDescent="0.25">
      <c r="A17" s="13" t="s">
        <v>110</v>
      </c>
      <c r="B17" t="s">
        <v>56</v>
      </c>
      <c r="C17" s="93" t="s">
        <v>197</v>
      </c>
      <c r="D17" s="94" t="s">
        <v>28</v>
      </c>
      <c r="E17" s="95" t="s">
        <v>198</v>
      </c>
      <c r="F17" s="94" t="s">
        <v>199</v>
      </c>
      <c r="G17" s="94" t="s">
        <v>31</v>
      </c>
      <c r="H17" s="96">
        <v>0.2</v>
      </c>
      <c r="I17" s="95" t="s">
        <v>50</v>
      </c>
      <c r="J17" s="97">
        <v>0.75</v>
      </c>
      <c r="K17" s="104">
        <f>J17*$F$2</f>
        <v>15.75</v>
      </c>
      <c r="L17" s="97">
        <v>0.2</v>
      </c>
      <c r="M17" s="97">
        <v>0.75</v>
      </c>
      <c r="N17" s="104">
        <f t="shared" si="1"/>
        <v>0.75</v>
      </c>
      <c r="O17" s="97" t="s">
        <v>51</v>
      </c>
      <c r="P17" s="104">
        <v>103028</v>
      </c>
      <c r="Q17" s="97" t="s">
        <v>51</v>
      </c>
      <c r="R17" s="105">
        <v>400624</v>
      </c>
      <c r="S17" s="108">
        <f>K17</f>
        <v>15.75</v>
      </c>
      <c r="T17" s="109">
        <v>471</v>
      </c>
      <c r="U17" s="108">
        <f>N17</f>
        <v>0.75</v>
      </c>
      <c r="V17" s="109">
        <v>420</v>
      </c>
      <c r="W17" t="s">
        <v>200</v>
      </c>
    </row>
    <row r="18" spans="1:23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39.5</v>
      </c>
      <c r="K18" s="104">
        <f t="shared" ref="K18" si="3">J18*$F$2</f>
        <v>829.5</v>
      </c>
      <c r="L18" s="121"/>
      <c r="M18" s="97">
        <f>50-SUM(M4:M17)</f>
        <v>40.5</v>
      </c>
      <c r="N18" s="104">
        <f t="shared" si="1"/>
        <v>40.5</v>
      </c>
      <c r="O18" s="97"/>
      <c r="P18" s="105"/>
      <c r="Q18" s="97"/>
      <c r="R18" s="104"/>
      <c r="S18" s="108"/>
      <c r="T18" s="109"/>
      <c r="U18" s="108"/>
      <c r="V18" s="109"/>
    </row>
    <row r="19" spans="1:23" x14ac:dyDescent="0.25">
      <c r="C19" s="7"/>
      <c r="D19" s="7"/>
      <c r="E19" s="10"/>
      <c r="F19" s="7"/>
      <c r="G19" s="7"/>
      <c r="H19" s="8"/>
      <c r="I19" s="14" t="s">
        <v>116</v>
      </c>
      <c r="J19" s="15">
        <f>SUM(J4:J18)</f>
        <v>50</v>
      </c>
      <c r="K19" s="15">
        <f>SUM(K4:K18)</f>
        <v>1050</v>
      </c>
      <c r="L19" s="26" t="s">
        <v>116</v>
      </c>
      <c r="M19" s="17">
        <f>SUM(M4:M18)</f>
        <v>50</v>
      </c>
      <c r="N19" s="16">
        <f>SUM(N4:N18)</f>
        <v>50</v>
      </c>
      <c r="S19" s="18"/>
      <c r="U19" s="19"/>
    </row>
    <row r="22" spans="1:23" ht="23.25" x14ac:dyDescent="0.35">
      <c r="A22" s="1" t="s">
        <v>117</v>
      </c>
    </row>
    <row r="23" spans="1:23" x14ac:dyDescent="0.25">
      <c r="A23" s="7"/>
      <c r="B23" s="7"/>
      <c r="C23" s="7" t="s">
        <v>2</v>
      </c>
      <c r="D23" s="8">
        <v>20</v>
      </c>
      <c r="E23" s="9" t="s">
        <v>3</v>
      </c>
      <c r="F23" s="8">
        <v>21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2</v>
      </c>
    </row>
    <row r="24" spans="1:23" x14ac:dyDescent="0.25">
      <c r="B24" t="s">
        <v>6</v>
      </c>
      <c r="C24" s="93" t="s">
        <v>161</v>
      </c>
      <c r="D24" s="94" t="s">
        <v>8</v>
      </c>
      <c r="E24" s="95" t="s">
        <v>9</v>
      </c>
      <c r="F24" s="94"/>
      <c r="G24" s="94"/>
      <c r="H24" s="96" t="s">
        <v>162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  <c r="O24" s="7"/>
      <c r="P24" s="7"/>
      <c r="Q24" s="7"/>
      <c r="R24" s="7"/>
      <c r="S24" s="7"/>
      <c r="T24" s="7"/>
      <c r="U24" s="7"/>
      <c r="V24" s="7"/>
    </row>
    <row r="25" spans="1:23" x14ac:dyDescent="0.25">
      <c r="A25" s="13" t="s">
        <v>25</v>
      </c>
      <c r="B25" t="s">
        <v>26</v>
      </c>
      <c r="C25" s="93" t="s">
        <v>163</v>
      </c>
      <c r="D25" s="94" t="s">
        <v>164</v>
      </c>
      <c r="E25" s="95" t="s">
        <v>165</v>
      </c>
      <c r="F25" s="94" t="s">
        <v>30</v>
      </c>
      <c r="G25" s="94" t="s">
        <v>31</v>
      </c>
      <c r="H25" s="96">
        <v>0.2</v>
      </c>
      <c r="I25" s="117" t="s">
        <v>76</v>
      </c>
      <c r="J25" s="97"/>
      <c r="K25" s="104"/>
      <c r="L25" s="97"/>
      <c r="M25" s="97"/>
      <c r="N25" s="104"/>
      <c r="O25" s="11"/>
      <c r="P25" s="11"/>
      <c r="Q25" s="11"/>
      <c r="R25" s="11"/>
      <c r="S25" s="11"/>
      <c r="T25" s="11"/>
      <c r="U25" s="11"/>
      <c r="V25" s="11"/>
    </row>
    <row r="26" spans="1:23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11"/>
      <c r="P26" s="11"/>
      <c r="Q26" s="11"/>
      <c r="R26" s="11"/>
      <c r="S26" s="11"/>
      <c r="T26" s="11"/>
      <c r="U26" s="11"/>
      <c r="V26" s="11"/>
    </row>
    <row r="27" spans="1:23" x14ac:dyDescent="0.25">
      <c r="A27" s="13" t="s">
        <v>42</v>
      </c>
      <c r="B27" t="s">
        <v>43</v>
      </c>
      <c r="C27" s="93" t="s">
        <v>201</v>
      </c>
      <c r="D27" s="94" t="s">
        <v>140</v>
      </c>
      <c r="E27" s="95" t="s">
        <v>169</v>
      </c>
      <c r="F27" s="94" t="s">
        <v>122</v>
      </c>
      <c r="G27" s="94" t="s">
        <v>31</v>
      </c>
      <c r="H27" s="96">
        <v>0.2</v>
      </c>
      <c r="I27" s="95" t="s">
        <v>102</v>
      </c>
      <c r="J27" s="97"/>
      <c r="K27" s="104"/>
      <c r="L27" s="97"/>
      <c r="M27" s="97"/>
      <c r="N27" s="104"/>
      <c r="O27" s="11"/>
      <c r="P27" s="21"/>
      <c r="Q27" s="21"/>
      <c r="R27" s="21"/>
      <c r="S27" s="21"/>
      <c r="T27" s="21"/>
      <c r="U27" s="21"/>
      <c r="V27" s="21"/>
    </row>
    <row r="28" spans="1:23" x14ac:dyDescent="0.25">
      <c r="A28" t="s">
        <v>44</v>
      </c>
      <c r="B28" t="s">
        <v>45</v>
      </c>
      <c r="C28" s="93" t="s">
        <v>156</v>
      </c>
      <c r="D28" s="94" t="s">
        <v>28</v>
      </c>
      <c r="E28" s="95" t="s">
        <v>171</v>
      </c>
      <c r="F28" s="94" t="s">
        <v>48</v>
      </c>
      <c r="G28" s="94" t="s">
        <v>83</v>
      </c>
      <c r="H28" s="96"/>
      <c r="I28" s="95" t="s">
        <v>135</v>
      </c>
      <c r="J28" s="97"/>
      <c r="K28" s="104"/>
      <c r="L28" s="97"/>
      <c r="M28" s="97"/>
      <c r="N28" s="104"/>
      <c r="O28" s="11"/>
      <c r="P28" s="21"/>
      <c r="Q28" s="21"/>
      <c r="R28" s="21"/>
      <c r="S28" s="21"/>
      <c r="T28" s="21"/>
      <c r="U28" s="21"/>
      <c r="V28" s="21"/>
    </row>
    <row r="29" spans="1:23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11"/>
      <c r="P29" s="21"/>
      <c r="Q29" s="21"/>
      <c r="R29" s="21"/>
      <c r="S29" s="21"/>
      <c r="T29" s="21"/>
      <c r="U29" s="21"/>
      <c r="V29" s="21"/>
    </row>
    <row r="30" spans="1:23" x14ac:dyDescent="0.25">
      <c r="A30" t="s">
        <v>55</v>
      </c>
      <c r="B30" t="s">
        <v>56</v>
      </c>
      <c r="C30" s="93" t="s">
        <v>173</v>
      </c>
      <c r="D30" s="94" t="s">
        <v>65</v>
      </c>
      <c r="E30" s="95" t="s">
        <v>125</v>
      </c>
      <c r="F30" s="94" t="s">
        <v>60</v>
      </c>
      <c r="G30" s="94" t="s">
        <v>31</v>
      </c>
      <c r="H30" s="96">
        <v>0.2</v>
      </c>
      <c r="I30" s="95" t="s">
        <v>135</v>
      </c>
      <c r="J30" s="97"/>
      <c r="K30" s="104"/>
      <c r="L30" s="97"/>
      <c r="M30" s="97"/>
      <c r="N30" s="104"/>
      <c r="O30" s="11"/>
      <c r="P30" s="21"/>
      <c r="Q30" s="21"/>
      <c r="R30" s="21"/>
      <c r="S30" s="21"/>
      <c r="T30" s="21"/>
      <c r="U30" s="21"/>
      <c r="V30" s="21"/>
    </row>
    <row r="31" spans="1:23" x14ac:dyDescent="0.25">
      <c r="A31" s="13" t="s">
        <v>62</v>
      </c>
      <c r="B31" t="s">
        <v>63</v>
      </c>
      <c r="C31" s="93" t="s">
        <v>175</v>
      </c>
      <c r="D31" s="94" t="s">
        <v>65</v>
      </c>
      <c r="E31" s="95" t="s">
        <v>176</v>
      </c>
      <c r="F31" s="94" t="s">
        <v>67</v>
      </c>
      <c r="G31" s="94" t="s">
        <v>83</v>
      </c>
      <c r="H31" s="96" t="s">
        <v>177</v>
      </c>
      <c r="I31" s="95" t="s">
        <v>76</v>
      </c>
      <c r="J31" s="97">
        <v>1.5</v>
      </c>
      <c r="K31" s="104">
        <f>J31*$F$23</f>
        <v>31.5</v>
      </c>
      <c r="L31" s="97">
        <v>0.5</v>
      </c>
      <c r="M31" s="97">
        <v>1.5</v>
      </c>
      <c r="N31" s="104">
        <f t="shared" ref="N31:N35" si="4">M31*$N$23</f>
        <v>3</v>
      </c>
      <c r="O31" s="22"/>
      <c r="P31" s="23"/>
      <c r="Q31" s="23"/>
      <c r="R31" s="23"/>
      <c r="S31" s="23"/>
      <c r="T31" s="23"/>
      <c r="U31" s="23"/>
      <c r="V31" s="23"/>
    </row>
    <row r="32" spans="1:23" x14ac:dyDescent="0.25">
      <c r="A32" t="s">
        <v>70</v>
      </c>
      <c r="B32" t="s">
        <v>71</v>
      </c>
      <c r="C32" s="93" t="s">
        <v>179</v>
      </c>
      <c r="D32" s="94" t="s">
        <v>90</v>
      </c>
      <c r="E32" s="95" t="s">
        <v>180</v>
      </c>
      <c r="F32" s="94" t="s">
        <v>134</v>
      </c>
      <c r="G32" s="94" t="s">
        <v>83</v>
      </c>
      <c r="H32" s="96">
        <v>0.01</v>
      </c>
      <c r="I32" s="95" t="s">
        <v>202</v>
      </c>
      <c r="J32" s="97">
        <v>2.5</v>
      </c>
      <c r="K32" s="104">
        <f t="shared" ref="K32:K35" si="5">J32*$F$23</f>
        <v>52.5</v>
      </c>
      <c r="L32" s="97">
        <v>0.1</v>
      </c>
      <c r="M32" s="97">
        <v>0.25</v>
      </c>
      <c r="N32" s="104">
        <f t="shared" si="4"/>
        <v>0.5</v>
      </c>
      <c r="O32" s="22"/>
      <c r="P32" s="23"/>
      <c r="Q32" s="23"/>
      <c r="R32" s="23"/>
      <c r="S32" s="23"/>
      <c r="T32" s="23"/>
      <c r="U32" s="23"/>
      <c r="V32" s="23"/>
    </row>
    <row r="33" spans="1:22" x14ac:dyDescent="0.25">
      <c r="A33" s="13" t="s">
        <v>77</v>
      </c>
      <c r="B33" t="s">
        <v>78</v>
      </c>
      <c r="C33" s="93" t="s">
        <v>181</v>
      </c>
      <c r="D33" s="94" t="s">
        <v>203</v>
      </c>
      <c r="E33" s="95" t="s">
        <v>183</v>
      </c>
      <c r="F33" s="94" t="s">
        <v>82</v>
      </c>
      <c r="G33" s="94" t="s">
        <v>31</v>
      </c>
      <c r="H33" s="96">
        <v>0.2</v>
      </c>
      <c r="I33" s="95" t="s">
        <v>76</v>
      </c>
      <c r="J33" s="97"/>
      <c r="K33" s="104"/>
      <c r="L33" s="97"/>
      <c r="M33" s="97"/>
      <c r="N33" s="104"/>
      <c r="O33" s="11"/>
      <c r="P33" s="11"/>
      <c r="Q33" s="11"/>
      <c r="R33" s="11"/>
      <c r="S33" s="11"/>
      <c r="T33" s="11"/>
      <c r="U33" s="11"/>
      <c r="V33" s="11"/>
    </row>
    <row r="34" spans="1:22" x14ac:dyDescent="0.25">
      <c r="A34" t="s">
        <v>87</v>
      </c>
      <c r="B34" t="s">
        <v>88</v>
      </c>
      <c r="C34" s="93" t="s">
        <v>186</v>
      </c>
      <c r="D34" s="94" t="s">
        <v>99</v>
      </c>
      <c r="E34" s="95" t="s">
        <v>187</v>
      </c>
      <c r="F34" s="94" t="s">
        <v>204</v>
      </c>
      <c r="G34" s="94" t="s">
        <v>83</v>
      </c>
      <c r="H34" s="96" t="s">
        <v>189</v>
      </c>
      <c r="I34" s="95" t="s">
        <v>135</v>
      </c>
      <c r="J34" s="97">
        <v>2</v>
      </c>
      <c r="K34" s="104">
        <f t="shared" si="5"/>
        <v>42</v>
      </c>
      <c r="L34" s="97">
        <v>0.2</v>
      </c>
      <c r="M34" s="97">
        <v>2</v>
      </c>
      <c r="N34" s="104">
        <f t="shared" si="4"/>
        <v>4</v>
      </c>
      <c r="O34" s="22"/>
      <c r="P34" s="23"/>
      <c r="Q34" s="23"/>
      <c r="R34" s="23"/>
      <c r="S34" s="23"/>
      <c r="T34" s="23"/>
      <c r="U34" s="23"/>
      <c r="V34" s="23"/>
    </row>
    <row r="35" spans="1:22" x14ac:dyDescent="0.25">
      <c r="A35" t="s">
        <v>95</v>
      </c>
      <c r="B35" t="s">
        <v>56</v>
      </c>
      <c r="C35" s="93" t="s">
        <v>190</v>
      </c>
      <c r="D35" s="94" t="s">
        <v>65</v>
      </c>
      <c r="E35" s="94" t="s">
        <v>191</v>
      </c>
      <c r="F35" s="94" t="s">
        <v>150</v>
      </c>
      <c r="G35" s="94" t="s">
        <v>83</v>
      </c>
      <c r="H35" s="96">
        <v>0.2</v>
      </c>
      <c r="I35" s="95" t="s">
        <v>32</v>
      </c>
      <c r="J35" s="102">
        <v>0.625</v>
      </c>
      <c r="K35" s="104">
        <f t="shared" si="5"/>
        <v>13.125</v>
      </c>
      <c r="L35" s="97">
        <v>0.2</v>
      </c>
      <c r="M35" s="102">
        <v>0.625</v>
      </c>
      <c r="N35" s="104">
        <f t="shared" si="4"/>
        <v>1.25</v>
      </c>
      <c r="O35" s="22"/>
      <c r="P35" s="22"/>
      <c r="Q35" s="22"/>
      <c r="R35" s="22"/>
      <c r="S35" s="22"/>
      <c r="T35" s="22"/>
      <c r="U35" s="22"/>
      <c r="V35" s="22"/>
    </row>
    <row r="36" spans="1:22" x14ac:dyDescent="0.25">
      <c r="A36" t="s">
        <v>96</v>
      </c>
      <c r="B36" t="s">
        <v>97</v>
      </c>
      <c r="C36" s="93" t="s">
        <v>98</v>
      </c>
      <c r="D36" s="94" t="s">
        <v>99</v>
      </c>
      <c r="E36" s="95" t="s">
        <v>100</v>
      </c>
      <c r="F36" s="94" t="s">
        <v>101</v>
      </c>
      <c r="G36" s="94" t="s">
        <v>31</v>
      </c>
      <c r="H36" s="96">
        <v>0.2</v>
      </c>
      <c r="I36" s="95" t="s">
        <v>102</v>
      </c>
      <c r="J36" s="97"/>
      <c r="K36" s="104"/>
      <c r="L36" s="97"/>
      <c r="M36" s="97"/>
      <c r="N36" s="104"/>
      <c r="O36" s="22"/>
      <c r="P36" s="23"/>
      <c r="Q36" s="23"/>
      <c r="R36" s="23"/>
      <c r="S36" s="23"/>
      <c r="T36" s="23"/>
      <c r="U36" s="23"/>
      <c r="V36" s="23"/>
    </row>
    <row r="37" spans="1:22" x14ac:dyDescent="0.25">
      <c r="A37" t="s">
        <v>103</v>
      </c>
      <c r="B37" t="s">
        <v>104</v>
      </c>
      <c r="C37" s="93" t="s">
        <v>195</v>
      </c>
      <c r="D37" s="94" t="s">
        <v>65</v>
      </c>
      <c r="E37" s="94" t="s">
        <v>196</v>
      </c>
      <c r="F37" s="94" t="s">
        <v>108</v>
      </c>
      <c r="G37" s="94" t="s">
        <v>31</v>
      </c>
      <c r="H37" s="96">
        <v>0.5</v>
      </c>
      <c r="I37" s="95" t="s">
        <v>50</v>
      </c>
      <c r="J37" s="97"/>
      <c r="K37" s="104"/>
      <c r="L37" s="97"/>
      <c r="M37" s="97"/>
      <c r="N37" s="104"/>
      <c r="O37" s="11"/>
      <c r="P37" s="21"/>
      <c r="Q37" s="21"/>
      <c r="R37" s="21"/>
      <c r="S37" s="21"/>
      <c r="T37" s="21"/>
      <c r="U37" s="21"/>
      <c r="V37" s="21"/>
    </row>
    <row r="38" spans="1:22" x14ac:dyDescent="0.25">
      <c r="A38" s="13" t="s">
        <v>110</v>
      </c>
      <c r="B38" t="s">
        <v>56</v>
      </c>
      <c r="C38" s="93" t="s">
        <v>197</v>
      </c>
      <c r="D38" s="94" t="s">
        <v>28</v>
      </c>
      <c r="E38" s="95" t="s">
        <v>198</v>
      </c>
      <c r="F38" s="94" t="s">
        <v>199</v>
      </c>
      <c r="G38" s="94" t="s">
        <v>31</v>
      </c>
      <c r="H38" s="96">
        <v>0.2</v>
      </c>
      <c r="I38" s="95" t="s">
        <v>50</v>
      </c>
      <c r="J38" s="97"/>
      <c r="K38" s="104"/>
      <c r="L38" s="97"/>
      <c r="M38" s="97"/>
      <c r="N38" s="104"/>
      <c r="O38" s="22"/>
      <c r="P38" s="22"/>
      <c r="Q38" s="22"/>
      <c r="R38" s="22"/>
      <c r="S38" s="22"/>
      <c r="T38" s="22"/>
      <c r="U38" s="22"/>
      <c r="V38" s="22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43.375</v>
      </c>
      <c r="K39" s="104">
        <f>J39*$F$23</f>
        <v>910.875</v>
      </c>
      <c r="L39" s="121"/>
      <c r="M39" s="97">
        <f>50-SUM(M25:M38)</f>
        <v>45.625</v>
      </c>
      <c r="N39" s="104">
        <f>M39*$N$23</f>
        <v>91.25</v>
      </c>
      <c r="O39" s="11"/>
      <c r="P39" s="21"/>
      <c r="Q39" s="21"/>
      <c r="R39" s="21"/>
      <c r="S39" s="21"/>
      <c r="T39" s="21"/>
      <c r="U39" s="21"/>
      <c r="V39" s="21"/>
    </row>
    <row r="40" spans="1:22" x14ac:dyDescent="0.25">
      <c r="C40" s="7"/>
      <c r="D40" s="7"/>
      <c r="E40" s="10"/>
      <c r="F40" s="7"/>
      <c r="G40" s="7"/>
      <c r="H40" s="8"/>
      <c r="I40" s="14" t="s">
        <v>116</v>
      </c>
      <c r="J40" s="15">
        <f>SUM(J25:J39)</f>
        <v>50</v>
      </c>
      <c r="K40" s="16">
        <f>SUM(K25:K39)</f>
        <v>1050</v>
      </c>
      <c r="L40" s="26" t="s">
        <v>116</v>
      </c>
      <c r="M40" s="17">
        <f>SUM(M25:M39)</f>
        <v>50</v>
      </c>
      <c r="N40" s="16">
        <f>SUM(N25:N39)</f>
        <v>100</v>
      </c>
    </row>
  </sheetData>
  <conditionalFormatting sqref="T4 T6:T7 T9:T17">
    <cfRule type="cellIs" dxfId="90" priority="2" operator="lessThan">
      <formula>$S$4</formula>
    </cfRule>
  </conditionalFormatting>
  <conditionalFormatting sqref="V4 V6:V7 V9:V17">
    <cfRule type="cellIs" dxfId="89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533-76A6-4BCA-B79D-564172B8A0C5}">
  <dimension ref="A1:AN48"/>
  <sheetViews>
    <sheetView zoomScale="55" zoomScaleNormal="55" workbookViewId="0">
      <selection activeCell="C25" sqref="C25:N38"/>
    </sheetView>
  </sheetViews>
  <sheetFormatPr defaultRowHeight="15" x14ac:dyDescent="0.25"/>
  <cols>
    <col min="3" max="3" width="24.140625" customWidth="1"/>
    <col min="4" max="4" width="24.7109375" customWidth="1"/>
    <col min="5" max="5" width="16.28515625" style="2" customWidth="1"/>
    <col min="6" max="6" width="16" customWidth="1"/>
    <col min="7" max="7" width="13.5703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0" customWidth="1"/>
    <col min="16" max="16" width="24.28515625" customWidth="1"/>
    <col min="17" max="17" width="18.85546875" customWidth="1"/>
    <col min="18" max="18" width="22.28515625" customWidth="1"/>
    <col min="19" max="19" width="25.28515625" customWidth="1"/>
    <col min="20" max="20" width="26.85546875" customWidth="1"/>
    <col min="21" max="21" width="25.28515625" customWidth="1"/>
    <col min="22" max="22" width="24.7109375" customWidth="1"/>
    <col min="24" max="25" width="12.42578125" customWidth="1"/>
    <col min="27" max="27" width="19.42578125" customWidth="1"/>
    <col min="29" max="30" width="12.7109375" customWidth="1"/>
    <col min="31" max="31" width="12.42578125" customWidth="1"/>
    <col min="37" max="37" width="14.42578125" style="6" customWidth="1"/>
    <col min="38" max="38" width="9.140625" style="6"/>
  </cols>
  <sheetData>
    <row r="1" spans="1:40" ht="23.25" x14ac:dyDescent="0.35">
      <c r="A1" s="1" t="s">
        <v>0</v>
      </c>
      <c r="H1" s="3" t="s">
        <v>1</v>
      </c>
      <c r="AK1"/>
      <c r="AL1"/>
      <c r="AM1" s="6"/>
      <c r="AN1" s="6"/>
    </row>
    <row r="2" spans="1:40" x14ac:dyDescent="0.25">
      <c r="A2" s="7"/>
      <c r="B2" s="7"/>
      <c r="C2" s="7" t="s">
        <v>2</v>
      </c>
      <c r="D2" s="8">
        <v>20</v>
      </c>
      <c r="E2" s="9" t="s">
        <v>3</v>
      </c>
      <c r="F2" s="8">
        <v>21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40" x14ac:dyDescent="0.25">
      <c r="B3" t="s">
        <v>6</v>
      </c>
      <c r="C3" s="93" t="s">
        <v>119</v>
      </c>
      <c r="D3" s="94" t="s">
        <v>8</v>
      </c>
      <c r="E3" s="95" t="s">
        <v>9</v>
      </c>
      <c r="F3" s="94"/>
      <c r="G3" s="94"/>
      <c r="H3" s="96" t="s">
        <v>11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40" x14ac:dyDescent="0.25">
      <c r="A4" s="13" t="s">
        <v>25</v>
      </c>
      <c r="B4" t="s">
        <v>26</v>
      </c>
      <c r="C4" s="93" t="s">
        <v>27</v>
      </c>
      <c r="D4" s="94" t="s">
        <v>28</v>
      </c>
      <c r="E4" s="94" t="s">
        <v>29</v>
      </c>
      <c r="F4" s="94" t="s">
        <v>30</v>
      </c>
      <c r="G4" s="94" t="s">
        <v>31</v>
      </c>
      <c r="H4" s="96">
        <v>0.2</v>
      </c>
      <c r="I4" s="95" t="s">
        <v>32</v>
      </c>
      <c r="J4" s="102">
        <v>0.625</v>
      </c>
      <c r="K4" s="127">
        <f t="shared" ref="K4" si="0">J4*$F$2</f>
        <v>13.125</v>
      </c>
      <c r="L4" s="97">
        <v>0.2</v>
      </c>
      <c r="M4" s="102">
        <v>0.625</v>
      </c>
      <c r="N4" s="127">
        <f>M4*$N$2</f>
        <v>0.625</v>
      </c>
      <c r="O4" s="97" t="s">
        <v>33</v>
      </c>
      <c r="P4" s="104" t="s">
        <v>34</v>
      </c>
      <c r="Q4" s="97" t="s">
        <v>33</v>
      </c>
      <c r="R4" s="105" t="s">
        <v>35</v>
      </c>
      <c r="S4" s="108">
        <f>K4</f>
        <v>13.125</v>
      </c>
      <c r="T4" s="109">
        <v>421</v>
      </c>
      <c r="U4" s="108">
        <f>N4</f>
        <v>0.625</v>
      </c>
      <c r="V4" s="109">
        <v>226</v>
      </c>
      <c r="W4" t="s">
        <v>114</v>
      </c>
    </row>
    <row r="5" spans="1:40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5"/>
      <c r="Q5" s="97"/>
      <c r="R5" s="105"/>
      <c r="S5" s="108"/>
      <c r="T5" s="109"/>
      <c r="U5" s="108"/>
      <c r="V5" s="109"/>
    </row>
    <row r="6" spans="1:40" x14ac:dyDescent="0.25">
      <c r="A6" s="13" t="s">
        <v>42</v>
      </c>
      <c r="B6" t="s">
        <v>43</v>
      </c>
      <c r="C6" s="93" t="s">
        <v>120</v>
      </c>
      <c r="D6" s="94" t="s">
        <v>65</v>
      </c>
      <c r="E6" s="95" t="s">
        <v>121</v>
      </c>
      <c r="F6" s="94" t="s">
        <v>122</v>
      </c>
      <c r="G6" s="94" t="s">
        <v>31</v>
      </c>
      <c r="H6" s="96">
        <v>0.2</v>
      </c>
      <c r="I6" s="95" t="s">
        <v>76</v>
      </c>
      <c r="J6" s="97">
        <f>150/100</f>
        <v>1.5</v>
      </c>
      <c r="K6" s="104">
        <f>J6*$F$2</f>
        <v>31.5</v>
      </c>
      <c r="L6" s="97">
        <v>0.2</v>
      </c>
      <c r="M6" s="97">
        <f>150/100</f>
        <v>1.5</v>
      </c>
      <c r="N6" s="104">
        <f>M6*$N$2</f>
        <v>1.5</v>
      </c>
      <c r="O6" s="97" t="s">
        <v>51</v>
      </c>
      <c r="P6" s="105">
        <v>137619</v>
      </c>
      <c r="Q6" s="97" t="s">
        <v>51</v>
      </c>
      <c r="R6" s="105">
        <v>400540</v>
      </c>
      <c r="S6" s="108">
        <f>K6</f>
        <v>31.5</v>
      </c>
      <c r="T6" s="109">
        <v>2</v>
      </c>
      <c r="U6" s="108">
        <f>N6</f>
        <v>1.5</v>
      </c>
      <c r="V6" s="109">
        <v>154</v>
      </c>
    </row>
    <row r="7" spans="1:40" x14ac:dyDescent="0.25">
      <c r="A7" t="s">
        <v>44</v>
      </c>
      <c r="B7" t="s">
        <v>45</v>
      </c>
      <c r="C7" s="93" t="s">
        <v>123</v>
      </c>
      <c r="D7" s="94" t="s">
        <v>28</v>
      </c>
      <c r="E7" s="95" t="s">
        <v>47</v>
      </c>
      <c r="F7" s="94" t="s">
        <v>48</v>
      </c>
      <c r="G7" s="94" t="s">
        <v>31</v>
      </c>
      <c r="H7" s="96">
        <v>0.2</v>
      </c>
      <c r="I7" s="95" t="s">
        <v>50</v>
      </c>
      <c r="J7" s="97">
        <v>0.75</v>
      </c>
      <c r="K7" s="104">
        <f>J7*$F$2</f>
        <v>15.75</v>
      </c>
      <c r="L7" s="97">
        <v>0.2</v>
      </c>
      <c r="M7" s="97">
        <v>0.75</v>
      </c>
      <c r="N7" s="104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15.75</v>
      </c>
      <c r="T7" s="109">
        <v>204</v>
      </c>
      <c r="U7" s="108">
        <f>N7</f>
        <v>0.75</v>
      </c>
      <c r="V7" s="109">
        <v>99</v>
      </c>
    </row>
    <row r="8" spans="1:40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5"/>
      <c r="S8" s="108"/>
      <c r="T8" s="109"/>
      <c r="U8" s="108"/>
      <c r="V8" s="109"/>
    </row>
    <row r="9" spans="1:40" x14ac:dyDescent="0.25">
      <c r="A9" t="s">
        <v>55</v>
      </c>
      <c r="B9" t="s">
        <v>56</v>
      </c>
      <c r="C9" s="93" t="s">
        <v>124</v>
      </c>
      <c r="D9" s="94" t="s">
        <v>65</v>
      </c>
      <c r="E9" s="95" t="s">
        <v>125</v>
      </c>
      <c r="F9" s="94" t="s">
        <v>60</v>
      </c>
      <c r="G9" s="94" t="s">
        <v>31</v>
      </c>
      <c r="H9" s="96">
        <v>0.2</v>
      </c>
      <c r="I9" s="95" t="s">
        <v>126</v>
      </c>
      <c r="J9" s="97">
        <v>1.25</v>
      </c>
      <c r="K9" s="104">
        <f>J9*$F$2</f>
        <v>26.25</v>
      </c>
      <c r="L9" s="97">
        <v>0.2</v>
      </c>
      <c r="M9" s="97">
        <v>1.25</v>
      </c>
      <c r="N9" s="104">
        <f t="shared" ref="N9:N18" si="1">M9*$N$2</f>
        <v>1.25</v>
      </c>
      <c r="O9" s="97" t="s">
        <v>51</v>
      </c>
      <c r="P9" s="105">
        <v>120127</v>
      </c>
      <c r="Q9" s="97" t="s">
        <v>51</v>
      </c>
      <c r="R9" s="105">
        <v>400546</v>
      </c>
      <c r="S9" s="108">
        <f>K9</f>
        <v>26.25</v>
      </c>
      <c r="T9" s="109">
        <v>152</v>
      </c>
      <c r="U9" s="108">
        <f>N9</f>
        <v>1.25</v>
      </c>
      <c r="V9" s="109">
        <v>259</v>
      </c>
      <c r="W9" t="s">
        <v>127</v>
      </c>
    </row>
    <row r="10" spans="1:40" x14ac:dyDescent="0.25">
      <c r="A10" s="13" t="s">
        <v>62</v>
      </c>
      <c r="B10" t="s">
        <v>63</v>
      </c>
      <c r="C10" s="93" t="s">
        <v>128</v>
      </c>
      <c r="D10" s="94" t="s">
        <v>129</v>
      </c>
      <c r="E10" s="95" t="s">
        <v>130</v>
      </c>
      <c r="F10" s="94" t="s">
        <v>67</v>
      </c>
      <c r="G10" s="94" t="s">
        <v>31</v>
      </c>
      <c r="H10" s="96">
        <v>0.5</v>
      </c>
      <c r="I10" s="95" t="s">
        <v>76</v>
      </c>
      <c r="J10" s="97">
        <v>1.5</v>
      </c>
      <c r="K10" s="104">
        <f t="shared" ref="K10" si="2">J10*$F$2</f>
        <v>31.5</v>
      </c>
      <c r="L10" s="97">
        <v>0.5</v>
      </c>
      <c r="M10" s="97">
        <v>1.5</v>
      </c>
      <c r="N10" s="104">
        <f>M10*$N$2</f>
        <v>1.5</v>
      </c>
      <c r="O10" s="97" t="s">
        <v>51</v>
      </c>
      <c r="P10" s="105">
        <v>107606</v>
      </c>
      <c r="Q10" s="97" t="s">
        <v>51</v>
      </c>
      <c r="R10" s="105">
        <v>400606</v>
      </c>
      <c r="S10" s="108">
        <f>K10</f>
        <v>31.5</v>
      </c>
      <c r="T10" s="109">
        <v>400</v>
      </c>
      <c r="U10" s="108">
        <f>N10</f>
        <v>1.5</v>
      </c>
      <c r="V10" s="109">
        <v>271</v>
      </c>
    </row>
    <row r="11" spans="1:40" x14ac:dyDescent="0.25">
      <c r="A11" t="s">
        <v>70</v>
      </c>
      <c r="B11" t="s">
        <v>71</v>
      </c>
      <c r="C11" s="93" t="s">
        <v>131</v>
      </c>
      <c r="D11" s="94" t="s">
        <v>132</v>
      </c>
      <c r="E11" s="95" t="s">
        <v>133</v>
      </c>
      <c r="F11" s="94" t="s">
        <v>134</v>
      </c>
      <c r="G11" s="94" t="s">
        <v>83</v>
      </c>
      <c r="H11" s="96">
        <v>0.2</v>
      </c>
      <c r="I11" s="95" t="s">
        <v>135</v>
      </c>
      <c r="J11" s="97"/>
      <c r="K11" s="104"/>
      <c r="L11" s="97">
        <v>0.2</v>
      </c>
      <c r="M11" s="97"/>
      <c r="N11" s="104"/>
      <c r="O11" s="97" t="s">
        <v>51</v>
      </c>
      <c r="P11" s="105">
        <v>505822</v>
      </c>
      <c r="Q11" s="97" t="s">
        <v>136</v>
      </c>
      <c r="R11" s="105" t="s">
        <v>137</v>
      </c>
      <c r="S11" s="108">
        <f>K32</f>
        <v>42</v>
      </c>
      <c r="T11" s="109">
        <v>327</v>
      </c>
      <c r="U11" s="108">
        <f>N32</f>
        <v>2</v>
      </c>
      <c r="V11" s="109">
        <v>49</v>
      </c>
      <c r="W11" t="s">
        <v>138</v>
      </c>
    </row>
    <row r="12" spans="1:40" x14ac:dyDescent="0.25">
      <c r="A12" s="13" t="s">
        <v>77</v>
      </c>
      <c r="B12" t="s">
        <v>78</v>
      </c>
      <c r="C12" s="93" t="s">
        <v>139</v>
      </c>
      <c r="D12" s="94" t="s">
        <v>140</v>
      </c>
      <c r="E12" s="95" t="s">
        <v>141</v>
      </c>
      <c r="F12" s="94" t="s">
        <v>82</v>
      </c>
      <c r="G12" s="94" t="s">
        <v>31</v>
      </c>
      <c r="H12" s="96">
        <v>0.2</v>
      </c>
      <c r="I12" s="95" t="s">
        <v>50</v>
      </c>
      <c r="J12" s="97">
        <v>0.75</v>
      </c>
      <c r="K12" s="104">
        <f t="shared" ref="K12:K13" si="3">J12*$F$2</f>
        <v>15.75</v>
      </c>
      <c r="L12" s="97">
        <v>0.2</v>
      </c>
      <c r="M12" s="97">
        <v>0.75</v>
      </c>
      <c r="N12" s="97">
        <f t="shared" si="1"/>
        <v>0.75</v>
      </c>
      <c r="O12" s="121" t="s">
        <v>51</v>
      </c>
      <c r="P12" s="105">
        <v>121406</v>
      </c>
      <c r="Q12" s="97" t="s">
        <v>51</v>
      </c>
      <c r="R12" s="105">
        <v>400908</v>
      </c>
      <c r="S12" s="108">
        <f>K12</f>
        <v>15.75</v>
      </c>
      <c r="T12" s="109">
        <v>398</v>
      </c>
      <c r="U12" s="108">
        <f t="shared" ref="U12:U17" si="4">N12</f>
        <v>0.75</v>
      </c>
      <c r="V12" s="109">
        <v>519</v>
      </c>
    </row>
    <row r="13" spans="1:40" x14ac:dyDescent="0.25">
      <c r="A13" t="s">
        <v>87</v>
      </c>
      <c r="B13" t="s">
        <v>88</v>
      </c>
      <c r="C13" s="93" t="s">
        <v>142</v>
      </c>
      <c r="D13" s="94" t="s">
        <v>143</v>
      </c>
      <c r="E13" s="95" t="s">
        <v>144</v>
      </c>
      <c r="F13" s="94" t="s">
        <v>92</v>
      </c>
      <c r="G13" s="94" t="s">
        <v>31</v>
      </c>
      <c r="H13" s="96">
        <v>0.2</v>
      </c>
      <c r="I13" s="95" t="s">
        <v>76</v>
      </c>
      <c r="J13" s="97">
        <v>1.5</v>
      </c>
      <c r="K13" s="104">
        <f t="shared" si="3"/>
        <v>31.5</v>
      </c>
      <c r="L13" s="97">
        <v>0.5</v>
      </c>
      <c r="M13" s="97">
        <v>0.6</v>
      </c>
      <c r="N13" s="104">
        <f>M13*$N$2</f>
        <v>0.6</v>
      </c>
      <c r="O13" s="97" t="s">
        <v>145</v>
      </c>
      <c r="P13" s="105" t="s">
        <v>146</v>
      </c>
      <c r="Q13" s="97" t="s">
        <v>51</v>
      </c>
      <c r="R13" s="105">
        <v>400555</v>
      </c>
      <c r="S13" s="108">
        <f>K13</f>
        <v>31.5</v>
      </c>
      <c r="T13" s="109">
        <v>456</v>
      </c>
      <c r="U13" s="108">
        <f>N13</f>
        <v>0.6</v>
      </c>
      <c r="V13" s="109">
        <v>96</v>
      </c>
      <c r="W13" t="s">
        <v>147</v>
      </c>
    </row>
    <row r="14" spans="1:40" x14ac:dyDescent="0.25">
      <c r="A14" t="s">
        <v>95</v>
      </c>
      <c r="B14" t="s">
        <v>56</v>
      </c>
      <c r="C14" s="93" t="s">
        <v>148</v>
      </c>
      <c r="D14" s="94" t="s">
        <v>65</v>
      </c>
      <c r="E14" s="95" t="s">
        <v>149</v>
      </c>
      <c r="F14" s="94" t="s">
        <v>150</v>
      </c>
      <c r="G14" s="94" t="s">
        <v>83</v>
      </c>
      <c r="H14" s="96">
        <v>0.2</v>
      </c>
      <c r="I14" s="95" t="s">
        <v>32</v>
      </c>
      <c r="J14" s="102"/>
      <c r="K14" s="104"/>
      <c r="L14" s="97">
        <v>0.2</v>
      </c>
      <c r="M14" s="102"/>
      <c r="N14" s="127"/>
      <c r="O14" s="97" t="s">
        <v>136</v>
      </c>
      <c r="P14" s="105" t="s">
        <v>151</v>
      </c>
      <c r="Q14" s="97" t="s">
        <v>51</v>
      </c>
      <c r="R14" s="105">
        <v>400521</v>
      </c>
      <c r="S14" s="108">
        <f>K35</f>
        <v>13.125</v>
      </c>
      <c r="T14" s="109">
        <v>161</v>
      </c>
      <c r="U14" s="108">
        <f>N35</f>
        <v>0.625</v>
      </c>
      <c r="V14" s="109">
        <v>53</v>
      </c>
      <c r="W14" t="s">
        <v>152</v>
      </c>
    </row>
    <row r="15" spans="1:40" x14ac:dyDescent="0.25">
      <c r="A15" t="s">
        <v>96</v>
      </c>
      <c r="B15" t="s">
        <v>97</v>
      </c>
      <c r="C15" s="93" t="s">
        <v>153</v>
      </c>
      <c r="D15" s="94" t="s">
        <v>140</v>
      </c>
      <c r="E15" s="95" t="s">
        <v>154</v>
      </c>
      <c r="F15" s="94" t="s">
        <v>155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 t="shared" ref="K15:K18" si="5">J15*$F$2</f>
        <v>21</v>
      </c>
      <c r="L15" s="97">
        <v>0.2</v>
      </c>
      <c r="M15" s="97">
        <v>1</v>
      </c>
      <c r="N15" s="104">
        <f t="shared" si="1"/>
        <v>1</v>
      </c>
      <c r="O15" s="97" t="s">
        <v>51</v>
      </c>
      <c r="P15" s="105">
        <v>124212</v>
      </c>
      <c r="Q15" s="97" t="s">
        <v>51</v>
      </c>
      <c r="R15" s="105">
        <v>402012</v>
      </c>
      <c r="S15" s="108">
        <f>K15</f>
        <v>21</v>
      </c>
      <c r="T15" s="109">
        <v>453</v>
      </c>
      <c r="U15" s="108">
        <f t="shared" si="4"/>
        <v>1</v>
      </c>
      <c r="V15" s="109">
        <v>490</v>
      </c>
      <c r="W15" t="s">
        <v>147</v>
      </c>
    </row>
    <row r="16" spans="1:40" x14ac:dyDescent="0.25">
      <c r="A16" t="s">
        <v>103</v>
      </c>
      <c r="B16" t="s">
        <v>104</v>
      </c>
      <c r="C16" s="93"/>
      <c r="D16" s="94"/>
      <c r="E16" s="94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4"/>
      <c r="Q16" s="97"/>
      <c r="R16" s="105"/>
      <c r="S16" s="108"/>
      <c r="T16" s="109"/>
      <c r="U16" s="108"/>
      <c r="V16" s="109"/>
    </row>
    <row r="17" spans="1:40" x14ac:dyDescent="0.25">
      <c r="A17" s="13" t="s">
        <v>110</v>
      </c>
      <c r="B17" t="s">
        <v>56</v>
      </c>
      <c r="C17" s="93" t="s">
        <v>156</v>
      </c>
      <c r="D17" s="94" t="s">
        <v>140</v>
      </c>
      <c r="E17" s="95" t="s">
        <v>157</v>
      </c>
      <c r="F17" s="94" t="s">
        <v>113</v>
      </c>
      <c r="G17" s="94" t="s">
        <v>31</v>
      </c>
      <c r="H17" s="96">
        <v>0.2</v>
      </c>
      <c r="I17" s="95" t="s">
        <v>50</v>
      </c>
      <c r="J17" s="97">
        <v>0.75</v>
      </c>
      <c r="K17" s="104">
        <f t="shared" si="5"/>
        <v>15.75</v>
      </c>
      <c r="L17" s="97">
        <v>0.2</v>
      </c>
      <c r="M17" s="97">
        <v>0.75</v>
      </c>
      <c r="N17" s="104">
        <f t="shared" si="1"/>
        <v>0.75</v>
      </c>
      <c r="O17" s="97" t="s">
        <v>51</v>
      </c>
      <c r="P17" s="105">
        <v>100330</v>
      </c>
      <c r="Q17" s="97" t="s">
        <v>51</v>
      </c>
      <c r="R17" s="105">
        <v>400927</v>
      </c>
      <c r="S17" s="108">
        <f>K17</f>
        <v>15.75</v>
      </c>
      <c r="T17" s="109">
        <v>434</v>
      </c>
      <c r="U17" s="108">
        <f t="shared" si="4"/>
        <v>0.75</v>
      </c>
      <c r="V17" s="109">
        <v>78</v>
      </c>
    </row>
    <row r="18" spans="1:40" x14ac:dyDescent="0.25">
      <c r="C18" s="99"/>
      <c r="D18" s="99"/>
      <c r="E18" s="118"/>
      <c r="F18" s="99"/>
      <c r="G18" s="99"/>
      <c r="H18" s="119"/>
      <c r="I18" s="124" t="s">
        <v>115</v>
      </c>
      <c r="J18" s="97">
        <f>50-SUM(J4:J17)</f>
        <v>40.375</v>
      </c>
      <c r="K18" s="104">
        <f t="shared" si="5"/>
        <v>847.875</v>
      </c>
      <c r="L18" s="121"/>
      <c r="M18" s="97">
        <f>50-SUM(M4:M17)</f>
        <v>41.274999999999999</v>
      </c>
      <c r="N18" s="104">
        <f t="shared" si="1"/>
        <v>41.274999999999999</v>
      </c>
      <c r="O18" s="97"/>
      <c r="P18" s="105"/>
      <c r="Q18" s="97"/>
      <c r="R18" s="105"/>
      <c r="S18" s="109"/>
      <c r="T18" s="109"/>
      <c r="U18" s="109"/>
      <c r="V18" s="109"/>
    </row>
    <row r="19" spans="1:40" x14ac:dyDescent="0.25">
      <c r="C19" s="7"/>
      <c r="D19" s="7"/>
      <c r="E19" s="10"/>
      <c r="F19" s="7"/>
      <c r="G19" s="7"/>
      <c r="H19" s="8"/>
      <c r="I19" s="14" t="s">
        <v>116</v>
      </c>
      <c r="J19" s="15">
        <f>SUM(J4:J18)</f>
        <v>50</v>
      </c>
      <c r="K19" s="16">
        <f>SUM(K4:K18)</f>
        <v>1050</v>
      </c>
      <c r="L19" s="14" t="s">
        <v>116</v>
      </c>
      <c r="M19" s="17">
        <f>SUM(M4:M18)</f>
        <v>50</v>
      </c>
      <c r="N19" s="16">
        <f>SUM(N4:N18)</f>
        <v>50</v>
      </c>
      <c r="S19" s="18"/>
      <c r="U19" s="19"/>
    </row>
    <row r="20" spans="1:40" x14ac:dyDescent="0.25">
      <c r="C20" s="20"/>
    </row>
    <row r="21" spans="1:40" x14ac:dyDescent="0.25">
      <c r="C21" s="20"/>
    </row>
    <row r="22" spans="1:40" ht="23.25" x14ac:dyDescent="0.35">
      <c r="A22" s="1" t="s">
        <v>117</v>
      </c>
      <c r="AK22"/>
      <c r="AL22"/>
      <c r="AM22" s="6"/>
      <c r="AN22" s="6"/>
    </row>
    <row r="23" spans="1:40" x14ac:dyDescent="0.25">
      <c r="A23" s="7"/>
      <c r="B23" s="7"/>
      <c r="C23" s="7" t="s">
        <v>2</v>
      </c>
      <c r="D23" s="8">
        <v>20</v>
      </c>
      <c r="E23" s="9" t="s">
        <v>3</v>
      </c>
      <c r="F23" s="8">
        <v>21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</row>
    <row r="24" spans="1:40" x14ac:dyDescent="0.25">
      <c r="B24" t="s">
        <v>6</v>
      </c>
      <c r="C24" s="93" t="s">
        <v>119</v>
      </c>
      <c r="D24" s="94" t="s">
        <v>8</v>
      </c>
      <c r="E24" s="95" t="s">
        <v>9</v>
      </c>
      <c r="F24" s="94"/>
      <c r="G24" s="94"/>
      <c r="H24" s="96" t="s">
        <v>11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  <c r="O24" s="7"/>
      <c r="P24" s="7"/>
      <c r="Q24" s="7"/>
      <c r="R24" s="7"/>
    </row>
    <row r="25" spans="1:40" x14ac:dyDescent="0.25">
      <c r="A25" s="13" t="s">
        <v>25</v>
      </c>
      <c r="B25" t="s">
        <v>26</v>
      </c>
      <c r="C25" s="93" t="s">
        <v>27</v>
      </c>
      <c r="D25" s="94" t="s">
        <v>28</v>
      </c>
      <c r="E25" s="94" t="s">
        <v>29</v>
      </c>
      <c r="F25" s="94" t="s">
        <v>30</v>
      </c>
      <c r="G25" s="94" t="s">
        <v>31</v>
      </c>
      <c r="H25" s="96">
        <v>0.2</v>
      </c>
      <c r="I25" s="117"/>
      <c r="J25" s="97"/>
      <c r="K25" s="104"/>
      <c r="L25" s="97">
        <v>0.2</v>
      </c>
      <c r="M25" s="97"/>
      <c r="N25" s="104"/>
      <c r="O25" s="11"/>
      <c r="P25" s="21"/>
      <c r="Q25" s="11"/>
      <c r="R25" s="21"/>
    </row>
    <row r="26" spans="1:40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11"/>
      <c r="P26" s="21"/>
      <c r="Q26" s="11"/>
      <c r="R26" s="21"/>
    </row>
    <row r="27" spans="1:40" x14ac:dyDescent="0.25">
      <c r="A27" s="13" t="s">
        <v>42</v>
      </c>
      <c r="B27" t="s">
        <v>43</v>
      </c>
      <c r="C27" s="93" t="s">
        <v>120</v>
      </c>
      <c r="D27" s="94" t="s">
        <v>65</v>
      </c>
      <c r="E27" s="95" t="s">
        <v>121</v>
      </c>
      <c r="F27" s="94" t="s">
        <v>122</v>
      </c>
      <c r="G27" s="94" t="s">
        <v>31</v>
      </c>
      <c r="H27" s="96">
        <v>0.2</v>
      </c>
      <c r="I27" s="95"/>
      <c r="J27" s="97"/>
      <c r="K27" s="104"/>
      <c r="L27" s="97">
        <v>0.2</v>
      </c>
      <c r="M27" s="97"/>
      <c r="N27" s="104"/>
      <c r="O27" s="11"/>
      <c r="P27" s="21"/>
      <c r="Q27" s="11"/>
      <c r="R27" s="21"/>
    </row>
    <row r="28" spans="1:40" x14ac:dyDescent="0.25">
      <c r="A28" t="s">
        <v>44</v>
      </c>
      <c r="B28" t="s">
        <v>45</v>
      </c>
      <c r="C28" s="93" t="s">
        <v>123</v>
      </c>
      <c r="D28" s="94" t="s">
        <v>28</v>
      </c>
      <c r="E28" s="95" t="s">
        <v>47</v>
      </c>
      <c r="F28" s="94" t="s">
        <v>48</v>
      </c>
      <c r="G28" s="94" t="s">
        <v>31</v>
      </c>
      <c r="H28" s="96">
        <v>0.2</v>
      </c>
      <c r="I28" s="95"/>
      <c r="J28" s="97"/>
      <c r="K28" s="104"/>
      <c r="L28" s="97">
        <v>0.2</v>
      </c>
      <c r="M28" s="97"/>
      <c r="N28" s="104"/>
      <c r="O28" s="11"/>
      <c r="P28" s="21"/>
      <c r="Q28" s="11"/>
      <c r="R28" s="21"/>
    </row>
    <row r="29" spans="1:40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11"/>
      <c r="P29" s="21"/>
      <c r="Q29" s="11"/>
      <c r="R29" s="21"/>
    </row>
    <row r="30" spans="1:40" x14ac:dyDescent="0.25">
      <c r="A30" t="s">
        <v>55</v>
      </c>
      <c r="B30" t="s">
        <v>56</v>
      </c>
      <c r="C30" s="93" t="s">
        <v>124</v>
      </c>
      <c r="D30" s="94" t="s">
        <v>65</v>
      </c>
      <c r="E30" s="95" t="s">
        <v>125</v>
      </c>
      <c r="F30" s="94" t="s">
        <v>60</v>
      </c>
      <c r="G30" s="94" t="s">
        <v>31</v>
      </c>
      <c r="H30" s="96">
        <v>0.2</v>
      </c>
      <c r="I30" s="95"/>
      <c r="J30" s="97"/>
      <c r="K30" s="104"/>
      <c r="L30" s="97">
        <v>0.2</v>
      </c>
      <c r="M30" s="97"/>
      <c r="N30" s="104"/>
      <c r="O30" s="22"/>
      <c r="P30" s="23"/>
      <c r="Q30" s="22"/>
      <c r="R30" s="23"/>
    </row>
    <row r="31" spans="1:40" x14ac:dyDescent="0.25">
      <c r="A31" s="13" t="s">
        <v>62</v>
      </c>
      <c r="B31" t="s">
        <v>63</v>
      </c>
      <c r="C31" s="93" t="s">
        <v>128</v>
      </c>
      <c r="D31" s="94" t="s">
        <v>129</v>
      </c>
      <c r="E31" s="95" t="s">
        <v>130</v>
      </c>
      <c r="F31" s="94" t="s">
        <v>67</v>
      </c>
      <c r="G31" s="94" t="s">
        <v>31</v>
      </c>
      <c r="H31" s="96">
        <v>0.5</v>
      </c>
      <c r="I31" s="95"/>
      <c r="J31" s="97"/>
      <c r="K31" s="104"/>
      <c r="L31" s="97">
        <v>0.5</v>
      </c>
      <c r="M31" s="97"/>
      <c r="N31" s="104"/>
      <c r="O31" s="11"/>
      <c r="P31" s="21"/>
      <c r="Q31" s="11"/>
      <c r="R31" s="21"/>
    </row>
    <row r="32" spans="1:40" x14ac:dyDescent="0.25">
      <c r="A32" t="s">
        <v>70</v>
      </c>
      <c r="B32" t="s">
        <v>71</v>
      </c>
      <c r="C32" s="93" t="s">
        <v>131</v>
      </c>
      <c r="D32" s="94" t="s">
        <v>132</v>
      </c>
      <c r="E32" s="95" t="s">
        <v>133</v>
      </c>
      <c r="F32" s="94" t="s">
        <v>134</v>
      </c>
      <c r="G32" s="94" t="s">
        <v>83</v>
      </c>
      <c r="H32" s="96">
        <v>0.2</v>
      </c>
      <c r="I32" s="95" t="s">
        <v>135</v>
      </c>
      <c r="J32" s="97">
        <v>2</v>
      </c>
      <c r="K32" s="104">
        <f>J32*$F$23</f>
        <v>42</v>
      </c>
      <c r="L32" s="97">
        <v>0.2</v>
      </c>
      <c r="M32" s="97">
        <v>2</v>
      </c>
      <c r="N32" s="104">
        <f t="shared" ref="N32:N35" si="6">M32*$N$2</f>
        <v>2</v>
      </c>
      <c r="O32" s="11"/>
      <c r="P32" s="21"/>
      <c r="Q32" s="11"/>
      <c r="R32" s="21"/>
    </row>
    <row r="33" spans="1:22" x14ac:dyDescent="0.25">
      <c r="A33" s="13" t="s">
        <v>77</v>
      </c>
      <c r="B33" t="s">
        <v>78</v>
      </c>
      <c r="C33" s="93" t="s">
        <v>139</v>
      </c>
      <c r="D33" s="94" t="s">
        <v>140</v>
      </c>
      <c r="E33" s="95" t="s">
        <v>141</v>
      </c>
      <c r="F33" s="94" t="s">
        <v>82</v>
      </c>
      <c r="G33" s="94" t="s">
        <v>31</v>
      </c>
      <c r="H33" s="96">
        <v>0.2</v>
      </c>
      <c r="I33" s="95"/>
      <c r="J33" s="97"/>
      <c r="K33" s="104"/>
      <c r="L33" s="97">
        <v>0.2</v>
      </c>
      <c r="M33" s="97"/>
      <c r="N33" s="104"/>
      <c r="O33" s="11"/>
      <c r="P33" s="21"/>
      <c r="Q33" s="11"/>
      <c r="R33" s="21"/>
      <c r="S33" s="7"/>
      <c r="T33" s="7"/>
      <c r="U33" s="7"/>
      <c r="V33" s="7"/>
    </row>
    <row r="34" spans="1:22" x14ac:dyDescent="0.25">
      <c r="A34" t="s">
        <v>87</v>
      </c>
      <c r="B34" t="s">
        <v>88</v>
      </c>
      <c r="C34" s="93" t="s">
        <v>158</v>
      </c>
      <c r="D34" s="94" t="s">
        <v>132</v>
      </c>
      <c r="E34" s="95" t="s">
        <v>159</v>
      </c>
      <c r="F34" s="94" t="s">
        <v>160</v>
      </c>
      <c r="G34" s="94" t="s">
        <v>31</v>
      </c>
      <c r="H34" s="96">
        <v>0.2</v>
      </c>
      <c r="I34" s="95"/>
      <c r="J34" s="97"/>
      <c r="K34" s="104"/>
      <c r="L34" s="97">
        <v>0.2</v>
      </c>
      <c r="M34" s="97"/>
      <c r="N34" s="104"/>
      <c r="O34" s="11"/>
      <c r="P34" s="21"/>
      <c r="Q34" s="11"/>
      <c r="R34" s="21"/>
      <c r="S34" s="11"/>
      <c r="T34" s="11"/>
      <c r="U34" s="11"/>
      <c r="V34" s="11"/>
    </row>
    <row r="35" spans="1:22" x14ac:dyDescent="0.25">
      <c r="A35" t="s">
        <v>95</v>
      </c>
      <c r="B35" t="s">
        <v>56</v>
      </c>
      <c r="C35" s="93" t="s">
        <v>148</v>
      </c>
      <c r="D35" s="94" t="s">
        <v>65</v>
      </c>
      <c r="E35" s="95" t="s">
        <v>149</v>
      </c>
      <c r="F35" s="94" t="s">
        <v>150</v>
      </c>
      <c r="G35" s="94" t="s">
        <v>83</v>
      </c>
      <c r="H35" s="96">
        <v>0.2</v>
      </c>
      <c r="I35" s="95" t="s">
        <v>32</v>
      </c>
      <c r="J35" s="102">
        <v>0.625</v>
      </c>
      <c r="K35" s="104">
        <f>J35*$F$23</f>
        <v>13.125</v>
      </c>
      <c r="L35" s="97">
        <v>0.2</v>
      </c>
      <c r="M35" s="102">
        <v>0.625</v>
      </c>
      <c r="N35" s="127">
        <f t="shared" si="6"/>
        <v>0.625</v>
      </c>
      <c r="O35" s="22"/>
      <c r="P35" s="23"/>
      <c r="Q35" s="22"/>
      <c r="R35" s="23"/>
      <c r="S35" s="11"/>
      <c r="T35" s="11"/>
      <c r="U35" s="11"/>
      <c r="V35" s="11"/>
    </row>
    <row r="36" spans="1:22" x14ac:dyDescent="0.25">
      <c r="A36" t="s">
        <v>96</v>
      </c>
      <c r="B36" t="s">
        <v>97</v>
      </c>
      <c r="C36" s="93" t="s">
        <v>153</v>
      </c>
      <c r="D36" s="94" t="s">
        <v>140</v>
      </c>
      <c r="E36" s="95" t="s">
        <v>154</v>
      </c>
      <c r="F36" s="94" t="s">
        <v>155</v>
      </c>
      <c r="G36" s="94" t="s">
        <v>31</v>
      </c>
      <c r="H36" s="96">
        <v>0.2</v>
      </c>
      <c r="I36" s="95"/>
      <c r="J36" s="97"/>
      <c r="K36" s="104"/>
      <c r="L36" s="97">
        <v>0.2</v>
      </c>
      <c r="M36" s="97"/>
      <c r="N36" s="104"/>
      <c r="O36" s="11"/>
      <c r="P36" s="21"/>
      <c r="Q36" s="11"/>
      <c r="R36" s="21"/>
      <c r="S36" s="21"/>
      <c r="T36" s="21"/>
      <c r="U36" s="21"/>
      <c r="V36" s="21"/>
    </row>
    <row r="37" spans="1:22" x14ac:dyDescent="0.25">
      <c r="A37" t="s">
        <v>103</v>
      </c>
      <c r="B37" t="s">
        <v>104</v>
      </c>
      <c r="C37" s="93"/>
      <c r="D37" s="94"/>
      <c r="E37" s="94"/>
      <c r="F37" s="94"/>
      <c r="G37" s="94"/>
      <c r="H37" s="96"/>
      <c r="I37" s="95"/>
      <c r="J37" s="97"/>
      <c r="K37" s="104"/>
      <c r="L37" s="97">
        <v>0.5</v>
      </c>
      <c r="M37" s="97"/>
      <c r="N37" s="104"/>
      <c r="O37" s="11"/>
      <c r="P37" s="21"/>
      <c r="Q37" s="11"/>
      <c r="R37" s="21"/>
      <c r="S37" s="21"/>
      <c r="T37" s="21"/>
      <c r="U37" s="21"/>
      <c r="V37" s="21"/>
    </row>
    <row r="38" spans="1:22" x14ac:dyDescent="0.25">
      <c r="A38" s="13" t="s">
        <v>110</v>
      </c>
      <c r="B38" t="s">
        <v>56</v>
      </c>
      <c r="C38" s="93" t="s">
        <v>156</v>
      </c>
      <c r="D38" s="94" t="s">
        <v>140</v>
      </c>
      <c r="E38" s="95" t="s">
        <v>157</v>
      </c>
      <c r="F38" s="94" t="s">
        <v>113</v>
      </c>
      <c r="G38" s="94" t="s">
        <v>31</v>
      </c>
      <c r="H38" s="96">
        <v>0.2</v>
      </c>
      <c r="I38" s="95"/>
      <c r="J38" s="97"/>
      <c r="K38" s="104"/>
      <c r="L38" s="97">
        <v>0.2</v>
      </c>
      <c r="M38" s="97"/>
      <c r="N38" s="104"/>
      <c r="O38" s="11"/>
      <c r="P38" s="21"/>
      <c r="Q38" s="11"/>
      <c r="R38" s="21"/>
      <c r="S38" s="21"/>
      <c r="T38" s="21"/>
      <c r="U38" s="21"/>
      <c r="V38" s="21"/>
    </row>
    <row r="39" spans="1:22" x14ac:dyDescent="0.25">
      <c r="C39" s="99"/>
      <c r="D39" s="99"/>
      <c r="E39" s="118"/>
      <c r="F39" s="99"/>
      <c r="G39" s="99"/>
      <c r="H39" s="119"/>
      <c r="I39" s="124" t="s">
        <v>115</v>
      </c>
      <c r="J39" s="97">
        <f>50-SUM(J25:J38)</f>
        <v>47.375</v>
      </c>
      <c r="K39" s="104">
        <f>J39*$F$23</f>
        <v>994.875</v>
      </c>
      <c r="L39" s="121"/>
      <c r="M39" s="97">
        <f>50-SUM(M25:M38)</f>
        <v>47.375</v>
      </c>
      <c r="N39" s="104">
        <f>M39*$N$23</f>
        <v>47.375</v>
      </c>
      <c r="O39" s="11"/>
      <c r="P39" s="21"/>
      <c r="Q39" s="11"/>
      <c r="R39" s="21"/>
      <c r="S39" s="21"/>
      <c r="T39" s="21"/>
      <c r="U39" s="21"/>
      <c r="V39" s="21"/>
    </row>
    <row r="40" spans="1:22" x14ac:dyDescent="0.25">
      <c r="C40" s="7"/>
      <c r="D40" s="7"/>
      <c r="E40" s="10"/>
      <c r="F40" s="7"/>
      <c r="G40" s="7"/>
      <c r="H40" s="8"/>
      <c r="I40" s="14" t="s">
        <v>116</v>
      </c>
      <c r="J40" s="15">
        <f>SUM(J25:J39)</f>
        <v>50</v>
      </c>
      <c r="K40" s="16">
        <f>SUM(K25:K39)</f>
        <v>1050</v>
      </c>
      <c r="L40" s="14" t="s">
        <v>116</v>
      </c>
      <c r="M40" s="17">
        <f>SUM(M25:M39)</f>
        <v>50</v>
      </c>
      <c r="N40" s="24">
        <f>SUM(N25:N39)</f>
        <v>50</v>
      </c>
      <c r="S40" s="23"/>
      <c r="T40" s="23"/>
      <c r="U40" s="23"/>
      <c r="V40" s="23"/>
    </row>
    <row r="41" spans="1:22" x14ac:dyDescent="0.25">
      <c r="S41" s="23"/>
      <c r="T41" s="23"/>
      <c r="U41" s="23"/>
      <c r="V41" s="23"/>
    </row>
    <row r="42" spans="1:22" x14ac:dyDescent="0.25">
      <c r="S42" s="11"/>
      <c r="T42" s="11"/>
      <c r="U42" s="11"/>
      <c r="V42" s="11"/>
    </row>
    <row r="43" spans="1:22" x14ac:dyDescent="0.25">
      <c r="S43" s="23"/>
      <c r="T43" s="23"/>
      <c r="U43" s="23"/>
      <c r="V43" s="23"/>
    </row>
    <row r="44" spans="1:22" x14ac:dyDescent="0.25">
      <c r="S44" s="22"/>
      <c r="T44" s="22"/>
      <c r="U44" s="22"/>
      <c r="V44" s="22"/>
    </row>
    <row r="45" spans="1:22" x14ac:dyDescent="0.25">
      <c r="S45" s="23"/>
      <c r="T45" s="23"/>
      <c r="U45" s="23"/>
      <c r="V45" s="23"/>
    </row>
    <row r="46" spans="1:22" x14ac:dyDescent="0.25">
      <c r="S46" s="21"/>
      <c r="T46" s="21"/>
      <c r="U46" s="21"/>
      <c r="V46" s="21"/>
    </row>
    <row r="47" spans="1:22" x14ac:dyDescent="0.25">
      <c r="S47" s="22"/>
      <c r="T47" s="22"/>
      <c r="U47" s="22"/>
      <c r="V47" s="22"/>
    </row>
    <row r="48" spans="1:22" x14ac:dyDescent="0.25">
      <c r="S48" s="21"/>
      <c r="T48" s="21"/>
      <c r="U48" s="21"/>
      <c r="V48" s="21"/>
    </row>
  </sheetData>
  <conditionalFormatting sqref="T4">
    <cfRule type="cellIs" dxfId="88" priority="4" operator="lessThan">
      <formula>$S$4</formula>
    </cfRule>
  </conditionalFormatting>
  <conditionalFormatting sqref="T6:T7 T17">
    <cfRule type="cellIs" dxfId="87" priority="6" operator="lessThan">
      <formula>$S$4</formula>
    </cfRule>
  </conditionalFormatting>
  <conditionalFormatting sqref="T9:T15">
    <cfRule type="cellIs" dxfId="86" priority="2" operator="lessThan">
      <formula>$S$4</formula>
    </cfRule>
  </conditionalFormatting>
  <conditionalFormatting sqref="V4">
    <cfRule type="cellIs" dxfId="85" priority="3" operator="lessThan">
      <formula>$S$4</formula>
    </cfRule>
  </conditionalFormatting>
  <conditionalFormatting sqref="V6:V7 V17">
    <cfRule type="cellIs" dxfId="84" priority="5" operator="lessThan">
      <formula>$S$4</formula>
    </cfRule>
  </conditionalFormatting>
  <conditionalFormatting sqref="V9:V15">
    <cfRule type="cellIs" dxfId="83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D172-6EBE-42B2-94DF-41A1087635C1}">
  <dimension ref="A1:AN42"/>
  <sheetViews>
    <sheetView zoomScale="58" zoomScaleNormal="70" workbookViewId="0">
      <selection activeCell="S4" sqref="S4:V16"/>
    </sheetView>
  </sheetViews>
  <sheetFormatPr defaultRowHeight="15" x14ac:dyDescent="0.25"/>
  <cols>
    <col min="3" max="3" width="35.28515625" customWidth="1"/>
    <col min="4" max="4" width="24.140625" customWidth="1"/>
    <col min="5" max="5" width="16.28515625" style="2" customWidth="1"/>
    <col min="6" max="6" width="20.42578125" customWidth="1"/>
    <col min="7" max="7" width="21.28515625" customWidth="1"/>
    <col min="8" max="8" width="15.7109375" style="3" customWidth="1"/>
    <col min="9" max="9" width="14.42578125" style="2" customWidth="1"/>
    <col min="10" max="10" width="19.28515625" style="4" customWidth="1"/>
    <col min="11" max="11" width="14.28515625" style="5" customWidth="1"/>
    <col min="12" max="12" width="14.7109375" customWidth="1"/>
    <col min="13" max="13" width="16.42578125" customWidth="1"/>
    <col min="14" max="14" width="11.7109375" customWidth="1"/>
    <col min="15" max="15" width="28.140625" customWidth="1"/>
    <col min="16" max="16" width="24.28515625" customWidth="1"/>
    <col min="17" max="17" width="28.7109375" customWidth="1"/>
    <col min="18" max="18" width="26" customWidth="1"/>
    <col min="19" max="19" width="26.85546875" customWidth="1"/>
    <col min="20" max="21" width="26" customWidth="1"/>
    <col min="22" max="22" width="26.285156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9.140625" style="6"/>
  </cols>
  <sheetData>
    <row r="1" spans="1:23" ht="23.25" x14ac:dyDescent="0.35">
      <c r="A1" s="1" t="s">
        <v>0</v>
      </c>
      <c r="F1" s="3" t="s">
        <v>205</v>
      </c>
    </row>
    <row r="2" spans="1:23" x14ac:dyDescent="0.25">
      <c r="A2" s="7"/>
      <c r="B2" s="7"/>
      <c r="C2" s="7" t="s">
        <v>2</v>
      </c>
      <c r="D2" s="8">
        <v>20</v>
      </c>
      <c r="E2" s="9" t="s">
        <v>3</v>
      </c>
      <c r="F2" s="8">
        <v>21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23" x14ac:dyDescent="0.25">
      <c r="B3" t="s">
        <v>6</v>
      </c>
      <c r="C3" s="93" t="s">
        <v>206</v>
      </c>
      <c r="D3" s="94" t="s">
        <v>8</v>
      </c>
      <c r="E3" s="95" t="s">
        <v>9</v>
      </c>
      <c r="F3" s="94"/>
      <c r="G3" s="94"/>
      <c r="H3" s="96" t="s">
        <v>162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64</v>
      </c>
      <c r="D4" s="94" t="s">
        <v>58</v>
      </c>
      <c r="E4" s="95" t="s">
        <v>66</v>
      </c>
      <c r="F4" s="94" t="s">
        <v>207</v>
      </c>
      <c r="G4" s="94" t="s">
        <v>31</v>
      </c>
      <c r="H4" s="96">
        <v>0.2</v>
      </c>
      <c r="I4" s="117" t="s">
        <v>50</v>
      </c>
      <c r="J4" s="97">
        <v>0.75</v>
      </c>
      <c r="K4" s="104">
        <f t="shared" ref="K4:K13" si="0">J4*$F$2</f>
        <v>15.75</v>
      </c>
      <c r="L4" s="97">
        <v>0.2</v>
      </c>
      <c r="M4" s="97">
        <v>0.75</v>
      </c>
      <c r="N4" s="104">
        <f>M4*$N$2</f>
        <v>0.75</v>
      </c>
      <c r="O4" s="97" t="s">
        <v>184</v>
      </c>
      <c r="P4" s="105">
        <v>560603</v>
      </c>
      <c r="Q4" s="97" t="s">
        <v>184</v>
      </c>
      <c r="R4" s="105" t="s">
        <v>208</v>
      </c>
      <c r="S4" s="108">
        <f>K4</f>
        <v>15.75</v>
      </c>
      <c r="T4" s="109">
        <v>204</v>
      </c>
      <c r="U4" s="108">
        <f>N4</f>
        <v>0.75</v>
      </c>
      <c r="V4" s="109">
        <v>495</v>
      </c>
      <c r="W4" t="s">
        <v>209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 t="s">
        <v>210</v>
      </c>
      <c r="D6" s="94" t="s">
        <v>65</v>
      </c>
      <c r="E6" s="95" t="s">
        <v>211</v>
      </c>
      <c r="F6" s="94" t="s">
        <v>122</v>
      </c>
      <c r="G6" s="94" t="s">
        <v>31</v>
      </c>
      <c r="H6" s="96">
        <v>0.1</v>
      </c>
      <c r="I6" s="95" t="s">
        <v>76</v>
      </c>
      <c r="J6" s="97">
        <f>150/100</f>
        <v>1.5</v>
      </c>
      <c r="K6" s="104">
        <f t="shared" ref="K6" si="1">J6*$F$2</f>
        <v>31.5</v>
      </c>
      <c r="L6" s="97">
        <v>0.2</v>
      </c>
      <c r="M6" s="97">
        <v>0.75</v>
      </c>
      <c r="N6" s="104">
        <f>M6*$N$2</f>
        <v>0.75</v>
      </c>
      <c r="O6" s="97" t="s">
        <v>51</v>
      </c>
      <c r="P6" s="105">
        <v>105037</v>
      </c>
      <c r="Q6" s="97" t="s">
        <v>51</v>
      </c>
      <c r="R6" s="105">
        <v>400540</v>
      </c>
      <c r="S6" s="108">
        <f>K6</f>
        <v>31.5</v>
      </c>
      <c r="T6" s="109">
        <v>120</v>
      </c>
      <c r="U6" s="108">
        <f>N6</f>
        <v>0.75</v>
      </c>
      <c r="V6" s="109">
        <v>117</v>
      </c>
      <c r="W6" t="s">
        <v>212</v>
      </c>
    </row>
    <row r="7" spans="1:23" x14ac:dyDescent="0.25">
      <c r="A7" t="s">
        <v>44</v>
      </c>
      <c r="B7" t="s">
        <v>45</v>
      </c>
      <c r="C7" s="93" t="s">
        <v>46</v>
      </c>
      <c r="D7" s="94" t="s">
        <v>129</v>
      </c>
      <c r="E7" s="95" t="s">
        <v>47</v>
      </c>
      <c r="F7" s="94" t="s">
        <v>48</v>
      </c>
      <c r="G7" s="94" t="s">
        <v>31</v>
      </c>
      <c r="H7" s="96">
        <v>0.2</v>
      </c>
      <c r="I7" s="95" t="s">
        <v>50</v>
      </c>
      <c r="J7" s="97">
        <v>0.75</v>
      </c>
      <c r="K7" s="104">
        <f t="shared" si="0"/>
        <v>15.75</v>
      </c>
      <c r="L7" s="97">
        <v>0.2</v>
      </c>
      <c r="M7" s="97">
        <v>0.75</v>
      </c>
      <c r="N7" s="104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15.75</v>
      </c>
      <c r="T7" s="109">
        <v>204</v>
      </c>
      <c r="U7" s="108">
        <f>N7</f>
        <v>0.75</v>
      </c>
      <c r="V7" s="109">
        <v>136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4"/>
      <c r="S8" s="108"/>
      <c r="T8" s="109"/>
      <c r="U8" s="108"/>
      <c r="V8" s="109"/>
    </row>
    <row r="9" spans="1:23" x14ac:dyDescent="0.25">
      <c r="A9" t="s">
        <v>55</v>
      </c>
      <c r="B9" t="s">
        <v>56</v>
      </c>
      <c r="C9" s="93" t="s">
        <v>213</v>
      </c>
      <c r="D9" s="94" t="s">
        <v>58</v>
      </c>
      <c r="E9" s="95" t="s">
        <v>59</v>
      </c>
      <c r="F9" s="94" t="s">
        <v>60</v>
      </c>
      <c r="G9" s="94" t="s">
        <v>31</v>
      </c>
      <c r="H9" s="96">
        <v>0.2</v>
      </c>
      <c r="I9" s="95" t="s">
        <v>50</v>
      </c>
      <c r="J9" s="97">
        <v>0.75</v>
      </c>
      <c r="K9" s="104">
        <f t="shared" si="0"/>
        <v>15.75</v>
      </c>
      <c r="L9" s="97">
        <v>0.2</v>
      </c>
      <c r="M9" s="97">
        <v>0.75</v>
      </c>
      <c r="N9" s="104">
        <f>M9*$N$2</f>
        <v>0.75</v>
      </c>
      <c r="O9" s="97" t="s">
        <v>51</v>
      </c>
      <c r="P9" s="105">
        <v>123141</v>
      </c>
      <c r="Q9" s="97" t="s">
        <v>51</v>
      </c>
      <c r="R9" s="105">
        <v>400546</v>
      </c>
      <c r="S9" s="108">
        <f>K9</f>
        <v>15.75</v>
      </c>
      <c r="T9" s="109">
        <v>137</v>
      </c>
      <c r="U9" s="108">
        <f>N9</f>
        <v>0.75</v>
      </c>
      <c r="V9" s="109">
        <v>247</v>
      </c>
    </row>
    <row r="10" spans="1:23" x14ac:dyDescent="0.25">
      <c r="A10" s="13" t="s">
        <v>62</v>
      </c>
      <c r="B10" t="s">
        <v>63</v>
      </c>
      <c r="C10" s="93" t="s">
        <v>128</v>
      </c>
      <c r="D10" s="94" t="s">
        <v>129</v>
      </c>
      <c r="E10" s="95" t="s">
        <v>130</v>
      </c>
      <c r="F10" s="94" t="s">
        <v>67</v>
      </c>
      <c r="G10" s="94" t="s">
        <v>31</v>
      </c>
      <c r="H10" s="96">
        <v>0.5</v>
      </c>
      <c r="I10" s="95" t="s">
        <v>76</v>
      </c>
      <c r="J10" s="97">
        <v>1.5</v>
      </c>
      <c r="K10" s="104">
        <f t="shared" si="0"/>
        <v>31.5</v>
      </c>
      <c r="L10" s="97">
        <v>0.5</v>
      </c>
      <c r="M10" s="97">
        <v>1.5</v>
      </c>
      <c r="N10" s="104">
        <f>M10*$N$2</f>
        <v>1.5</v>
      </c>
      <c r="O10" s="97" t="s">
        <v>51</v>
      </c>
      <c r="P10" s="105">
        <v>107606</v>
      </c>
      <c r="Q10" s="97" t="s">
        <v>51</v>
      </c>
      <c r="R10" s="105">
        <v>400606</v>
      </c>
      <c r="S10" s="108">
        <f>K10</f>
        <v>31.5</v>
      </c>
      <c r="T10" s="109">
        <v>400</v>
      </c>
      <c r="U10" s="108">
        <f>N10</f>
        <v>1.5</v>
      </c>
      <c r="V10" s="109">
        <v>271</v>
      </c>
    </row>
    <row r="11" spans="1:23" x14ac:dyDescent="0.25">
      <c r="A11" t="s">
        <v>70</v>
      </c>
      <c r="B11" t="s">
        <v>71</v>
      </c>
      <c r="C11" s="93" t="s">
        <v>214</v>
      </c>
      <c r="D11" s="94" t="s">
        <v>215</v>
      </c>
      <c r="E11" s="95" t="s">
        <v>74</v>
      </c>
      <c r="F11" s="94" t="s">
        <v>75</v>
      </c>
      <c r="G11" s="94" t="s">
        <v>31</v>
      </c>
      <c r="H11" s="96">
        <v>0.2</v>
      </c>
      <c r="I11" s="95" t="s">
        <v>76</v>
      </c>
      <c r="J11" s="97">
        <v>1.5</v>
      </c>
      <c r="K11" s="104">
        <f t="shared" si="0"/>
        <v>31.5</v>
      </c>
      <c r="L11" s="97">
        <v>0.2</v>
      </c>
      <c r="M11" s="97">
        <v>1.5</v>
      </c>
      <c r="N11" s="104">
        <f>M11*$N$2</f>
        <v>1.5</v>
      </c>
      <c r="O11" s="97" t="s">
        <v>51</v>
      </c>
      <c r="P11" s="105">
        <v>128012</v>
      </c>
      <c r="Q11" s="97" t="s">
        <v>51</v>
      </c>
      <c r="R11" s="105">
        <v>400723</v>
      </c>
      <c r="S11" s="108">
        <f>K11</f>
        <v>31.5</v>
      </c>
      <c r="T11" s="109">
        <v>330</v>
      </c>
      <c r="U11" s="108">
        <f>N11</f>
        <v>1.5</v>
      </c>
      <c r="V11" s="109">
        <v>149</v>
      </c>
    </row>
    <row r="12" spans="1:23" x14ac:dyDescent="0.25">
      <c r="A12" s="13" t="s">
        <v>77</v>
      </c>
      <c r="B12" t="s">
        <v>78</v>
      </c>
      <c r="C12" s="93" t="s">
        <v>27</v>
      </c>
      <c r="D12" s="94" t="s">
        <v>28</v>
      </c>
      <c r="E12" s="95" t="s">
        <v>216</v>
      </c>
      <c r="F12" s="94" t="s">
        <v>82</v>
      </c>
      <c r="G12" s="94" t="s">
        <v>31</v>
      </c>
      <c r="H12" s="96">
        <v>0.2</v>
      </c>
      <c r="I12" s="95" t="s">
        <v>50</v>
      </c>
      <c r="J12" s="97">
        <v>0.75</v>
      </c>
      <c r="K12" s="104">
        <f t="shared" si="0"/>
        <v>15.75</v>
      </c>
      <c r="L12" s="97">
        <v>0.2</v>
      </c>
      <c r="M12" s="97">
        <v>0.75</v>
      </c>
      <c r="N12" s="104">
        <f>M12*$N$2</f>
        <v>0.75</v>
      </c>
      <c r="O12" s="97" t="s">
        <v>51</v>
      </c>
      <c r="P12" s="105">
        <v>101208</v>
      </c>
      <c r="Q12" s="97" t="s">
        <v>51</v>
      </c>
      <c r="R12" s="105">
        <v>400608</v>
      </c>
      <c r="S12" s="108">
        <f>K12</f>
        <v>15.75</v>
      </c>
      <c r="T12" s="109">
        <v>703</v>
      </c>
      <c r="U12" s="108">
        <f>N12</f>
        <v>0.75</v>
      </c>
      <c r="V12" s="109">
        <v>322</v>
      </c>
    </row>
    <row r="13" spans="1:23" x14ac:dyDescent="0.25">
      <c r="A13" t="s">
        <v>87</v>
      </c>
      <c r="B13" t="s">
        <v>88</v>
      </c>
      <c r="C13" s="93" t="s">
        <v>142</v>
      </c>
      <c r="D13" s="94" t="s">
        <v>143</v>
      </c>
      <c r="E13" s="95" t="s">
        <v>144</v>
      </c>
      <c r="F13" s="94" t="s">
        <v>92</v>
      </c>
      <c r="G13" s="94" t="s">
        <v>31</v>
      </c>
      <c r="H13" s="96">
        <v>0.2</v>
      </c>
      <c r="I13" s="95" t="s">
        <v>76</v>
      </c>
      <c r="J13" s="97">
        <v>1.5</v>
      </c>
      <c r="K13" s="104">
        <f t="shared" si="0"/>
        <v>31.5</v>
      </c>
      <c r="L13" s="97">
        <v>0.5</v>
      </c>
      <c r="M13" s="97">
        <v>0.6</v>
      </c>
      <c r="N13" s="104">
        <f>M13*$N$2</f>
        <v>0.6</v>
      </c>
      <c r="O13" s="97" t="s">
        <v>145</v>
      </c>
      <c r="P13" s="105" t="s">
        <v>146</v>
      </c>
      <c r="Q13" s="97" t="s">
        <v>51</v>
      </c>
      <c r="R13" s="105">
        <v>400555</v>
      </c>
      <c r="S13" s="108">
        <f>K13</f>
        <v>31.5</v>
      </c>
      <c r="T13" s="109">
        <v>451</v>
      </c>
      <c r="U13" s="108">
        <f>N13</f>
        <v>0.6</v>
      </c>
      <c r="V13" s="109">
        <v>51</v>
      </c>
      <c r="W13" t="s">
        <v>114</v>
      </c>
    </row>
    <row r="14" spans="1:23" x14ac:dyDescent="0.25">
      <c r="A14" t="s">
        <v>95</v>
      </c>
      <c r="B14" t="s">
        <v>56</v>
      </c>
      <c r="C14" s="93" t="s">
        <v>190</v>
      </c>
      <c r="D14" s="94" t="s">
        <v>58</v>
      </c>
      <c r="E14" s="94" t="s">
        <v>191</v>
      </c>
      <c r="F14" s="94" t="s">
        <v>150</v>
      </c>
      <c r="G14" s="94" t="s">
        <v>83</v>
      </c>
      <c r="H14" s="96">
        <v>0.2</v>
      </c>
      <c r="I14" s="95"/>
      <c r="J14" s="102"/>
      <c r="K14" s="104"/>
      <c r="L14" s="97"/>
      <c r="M14" s="97"/>
      <c r="N14" s="100"/>
      <c r="O14" s="97" t="s">
        <v>33</v>
      </c>
      <c r="P14" s="104" t="s">
        <v>192</v>
      </c>
      <c r="Q14" s="97" t="s">
        <v>193</v>
      </c>
      <c r="R14" s="105" t="s">
        <v>194</v>
      </c>
      <c r="S14" s="108">
        <f>K35</f>
        <v>13.125</v>
      </c>
      <c r="T14" s="109">
        <v>375</v>
      </c>
      <c r="U14" s="108">
        <f>N35</f>
        <v>0.625</v>
      </c>
      <c r="V14" s="109">
        <v>48</v>
      </c>
    </row>
    <row r="15" spans="1:23" x14ac:dyDescent="0.25">
      <c r="A15" t="s">
        <v>96</v>
      </c>
      <c r="B15" t="s">
        <v>97</v>
      </c>
      <c r="C15" s="93" t="s">
        <v>217</v>
      </c>
      <c r="D15" s="94" t="s">
        <v>80</v>
      </c>
      <c r="E15" s="95" t="s">
        <v>218</v>
      </c>
      <c r="F15" s="94" t="s">
        <v>219</v>
      </c>
      <c r="G15" s="94" t="s">
        <v>31</v>
      </c>
      <c r="H15" s="96">
        <v>0.2</v>
      </c>
      <c r="I15" s="95" t="s">
        <v>50</v>
      </c>
      <c r="J15" s="97">
        <v>0.75</v>
      </c>
      <c r="K15" s="104">
        <f t="shared" ref="K15" si="2">J15*$F$2</f>
        <v>15.75</v>
      </c>
      <c r="L15" s="97">
        <v>0.2</v>
      </c>
      <c r="M15" s="97">
        <v>0.75</v>
      </c>
      <c r="N15" s="104">
        <f>M15*$N$2</f>
        <v>0.75</v>
      </c>
      <c r="O15" s="97" t="s">
        <v>220</v>
      </c>
      <c r="P15" s="105" t="s">
        <v>221</v>
      </c>
      <c r="Q15" s="97" t="s">
        <v>184</v>
      </c>
      <c r="R15" s="105">
        <v>558053</v>
      </c>
      <c r="S15" s="108">
        <f>K15</f>
        <v>15.75</v>
      </c>
      <c r="T15" s="109">
        <v>969</v>
      </c>
      <c r="U15" s="108">
        <f>N15</f>
        <v>0.75</v>
      </c>
      <c r="V15" s="109">
        <v>846</v>
      </c>
      <c r="W15" t="s">
        <v>222</v>
      </c>
    </row>
    <row r="16" spans="1:23" x14ac:dyDescent="0.25">
      <c r="A16" t="s">
        <v>103</v>
      </c>
      <c r="B16" t="s">
        <v>104</v>
      </c>
      <c r="C16" s="93" t="s">
        <v>223</v>
      </c>
      <c r="D16" s="94" t="s">
        <v>224</v>
      </c>
      <c r="E16" s="95" t="s">
        <v>225</v>
      </c>
      <c r="F16" s="94" t="s">
        <v>226</v>
      </c>
      <c r="G16" s="94" t="s">
        <v>227</v>
      </c>
      <c r="H16" s="96">
        <v>0.2</v>
      </c>
      <c r="I16" s="95"/>
      <c r="J16" s="97"/>
      <c r="K16" s="104"/>
      <c r="L16" s="97"/>
      <c r="M16" s="97"/>
      <c r="N16" s="104"/>
      <c r="O16" s="97" t="s">
        <v>220</v>
      </c>
      <c r="P16" s="104" t="s">
        <v>228</v>
      </c>
      <c r="Q16" s="97" t="s">
        <v>220</v>
      </c>
      <c r="R16" s="105" t="s">
        <v>229</v>
      </c>
      <c r="S16" s="108">
        <f>K37</f>
        <v>31.5</v>
      </c>
      <c r="T16" s="109">
        <v>950</v>
      </c>
      <c r="U16" s="108">
        <f>N37</f>
        <v>1.5</v>
      </c>
      <c r="V16" s="109">
        <v>101</v>
      </c>
      <c r="W16" t="s">
        <v>230</v>
      </c>
    </row>
    <row r="17" spans="1:40" s="7" customFormat="1" x14ac:dyDescent="0.25">
      <c r="A17" s="27" t="s">
        <v>110</v>
      </c>
      <c r="B17" s="7" t="s">
        <v>56</v>
      </c>
      <c r="C17" s="93" t="s">
        <v>231</v>
      </c>
      <c r="D17" s="94" t="s">
        <v>129</v>
      </c>
      <c r="E17" s="95" t="s">
        <v>232</v>
      </c>
      <c r="F17" s="94" t="s">
        <v>233</v>
      </c>
      <c r="G17" s="94" t="s">
        <v>31</v>
      </c>
      <c r="H17" s="96">
        <v>0.2</v>
      </c>
      <c r="I17" s="95" t="s">
        <v>76</v>
      </c>
      <c r="J17" s="97">
        <v>1.5</v>
      </c>
      <c r="K17" s="104">
        <f>J17*$F$2</f>
        <v>31.5</v>
      </c>
      <c r="L17" s="97">
        <v>0.2</v>
      </c>
      <c r="M17" s="97">
        <v>1.5</v>
      </c>
      <c r="N17" s="104">
        <f>M17*$N$2</f>
        <v>1.5</v>
      </c>
      <c r="O17" s="97" t="s">
        <v>51</v>
      </c>
      <c r="P17" s="105">
        <v>143215</v>
      </c>
      <c r="Q17" s="97" t="s">
        <v>51</v>
      </c>
      <c r="R17" s="105">
        <v>400669</v>
      </c>
      <c r="S17" s="108">
        <f>K17</f>
        <v>31.5</v>
      </c>
      <c r="T17" s="109">
        <v>67</v>
      </c>
      <c r="U17" s="108">
        <f>N17</f>
        <v>1.5</v>
      </c>
      <c r="V17" s="109">
        <v>106</v>
      </c>
      <c r="W17" t="s">
        <v>114</v>
      </c>
      <c r="AM17" s="28"/>
      <c r="AN17" s="28"/>
    </row>
    <row r="18" spans="1:40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38.75</v>
      </c>
      <c r="K18" s="104">
        <f>J18*$F$2</f>
        <v>813.75</v>
      </c>
      <c r="L18" s="125"/>
      <c r="M18" s="97">
        <f>50-SUM(M4:M17)</f>
        <v>40.4</v>
      </c>
      <c r="N18" s="104">
        <f>M18*$N$2</f>
        <v>40.4</v>
      </c>
      <c r="O18" s="126"/>
      <c r="P18" s="105"/>
      <c r="Q18" s="97"/>
      <c r="R18" s="104"/>
      <c r="S18" s="108"/>
      <c r="T18" s="109"/>
      <c r="U18" s="108"/>
      <c r="V18" s="109"/>
    </row>
    <row r="19" spans="1:40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1050</v>
      </c>
      <c r="L19" s="14" t="s">
        <v>116</v>
      </c>
      <c r="M19" s="17">
        <f>SUM(M4:M18)</f>
        <v>50</v>
      </c>
      <c r="N19" s="17">
        <f>SUM(N4:N18)</f>
        <v>50</v>
      </c>
      <c r="O19" s="29"/>
      <c r="U19" s="19"/>
    </row>
    <row r="20" spans="1:40" s="2" customFormat="1" x14ac:dyDescent="0.25">
      <c r="A20"/>
      <c r="B20"/>
      <c r="C20" s="20"/>
      <c r="D20"/>
      <c r="F20"/>
      <c r="G20"/>
      <c r="H20" s="3"/>
      <c r="J20" s="4"/>
      <c r="K20" s="5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 s="6"/>
      <c r="AN20" s="6"/>
    </row>
    <row r="22" spans="1:40" ht="23.25" x14ac:dyDescent="0.35">
      <c r="A22" s="1" t="s">
        <v>117</v>
      </c>
    </row>
    <row r="23" spans="1:40" x14ac:dyDescent="0.25">
      <c r="A23" s="7"/>
      <c r="B23" s="7"/>
      <c r="C23" s="7" t="s">
        <v>2</v>
      </c>
      <c r="D23" s="8">
        <v>20</v>
      </c>
      <c r="E23" s="9" t="s">
        <v>3</v>
      </c>
      <c r="F23" s="8">
        <v>21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  <c r="O23" s="7"/>
      <c r="P23" s="7"/>
    </row>
    <row r="24" spans="1:40" x14ac:dyDescent="0.25">
      <c r="B24" t="s">
        <v>6</v>
      </c>
      <c r="C24" s="93" t="s">
        <v>206</v>
      </c>
      <c r="D24" s="94" t="s">
        <v>8</v>
      </c>
      <c r="E24" s="95" t="s">
        <v>9</v>
      </c>
      <c r="F24" s="94"/>
      <c r="G24" s="94"/>
      <c r="H24" s="96" t="s">
        <v>162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94" t="s">
        <v>14</v>
      </c>
      <c r="O24" s="30"/>
      <c r="P24" s="11"/>
      <c r="Q24" s="7"/>
      <c r="R24" s="7"/>
    </row>
    <row r="25" spans="1:40" x14ac:dyDescent="0.25">
      <c r="A25" s="13" t="s">
        <v>25</v>
      </c>
      <c r="B25" t="s">
        <v>26</v>
      </c>
      <c r="C25" s="93" t="s">
        <v>64</v>
      </c>
      <c r="D25" s="94" t="s">
        <v>58</v>
      </c>
      <c r="E25" s="95" t="s">
        <v>66</v>
      </c>
      <c r="F25" s="94" t="s">
        <v>207</v>
      </c>
      <c r="G25" s="94" t="s">
        <v>31</v>
      </c>
      <c r="H25" s="96">
        <v>0.2</v>
      </c>
      <c r="I25" s="117"/>
      <c r="J25" s="97"/>
      <c r="K25" s="104"/>
      <c r="L25" s="97"/>
      <c r="M25" s="97"/>
      <c r="N25" s="97"/>
      <c r="O25" s="30"/>
      <c r="P25" s="11"/>
      <c r="Q25" s="11"/>
      <c r="R25" s="11"/>
    </row>
    <row r="26" spans="1:40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97"/>
      <c r="O26" s="30"/>
      <c r="P26" s="21"/>
      <c r="Q26" s="11"/>
      <c r="R26" s="11"/>
    </row>
    <row r="27" spans="1:40" x14ac:dyDescent="0.25">
      <c r="A27" s="13" t="s">
        <v>42</v>
      </c>
      <c r="B27" t="s">
        <v>43</v>
      </c>
      <c r="C27" s="93" t="s">
        <v>210</v>
      </c>
      <c r="D27" s="94" t="s">
        <v>234</v>
      </c>
      <c r="E27" s="95" t="s">
        <v>211</v>
      </c>
      <c r="F27" s="94" t="s">
        <v>122</v>
      </c>
      <c r="G27" s="94" t="s">
        <v>31</v>
      </c>
      <c r="H27" s="96">
        <v>0.1</v>
      </c>
      <c r="I27" s="95"/>
      <c r="J27" s="97"/>
      <c r="K27" s="104"/>
      <c r="L27" s="97"/>
      <c r="M27" s="97"/>
      <c r="N27" s="104"/>
      <c r="O27" s="30"/>
      <c r="P27" s="21"/>
      <c r="Q27" s="21"/>
      <c r="R27" s="21"/>
    </row>
    <row r="28" spans="1:40" x14ac:dyDescent="0.25">
      <c r="A28" t="s">
        <v>44</v>
      </c>
      <c r="B28" t="s">
        <v>45</v>
      </c>
      <c r="C28" s="93" t="s">
        <v>46</v>
      </c>
      <c r="D28" s="94" t="s">
        <v>129</v>
      </c>
      <c r="E28" s="95" t="s">
        <v>47</v>
      </c>
      <c r="F28" s="94" t="s">
        <v>48</v>
      </c>
      <c r="G28" s="94" t="s">
        <v>31</v>
      </c>
      <c r="H28" s="96">
        <v>0.2</v>
      </c>
      <c r="I28" s="95"/>
      <c r="J28" s="97"/>
      <c r="K28" s="104"/>
      <c r="L28" s="97"/>
      <c r="M28" s="97"/>
      <c r="N28" s="97"/>
      <c r="O28" s="30"/>
      <c r="P28" s="21"/>
      <c r="Q28" s="21"/>
      <c r="R28" s="21"/>
    </row>
    <row r="29" spans="1:40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97"/>
      <c r="O29" s="30"/>
      <c r="P29" s="21"/>
      <c r="Q29" s="21"/>
      <c r="R29" s="21"/>
      <c r="S29" s="7"/>
      <c r="T29" s="7"/>
      <c r="U29" s="7"/>
      <c r="V29" s="7"/>
    </row>
    <row r="30" spans="1:40" x14ac:dyDescent="0.25">
      <c r="A30" t="s">
        <v>55</v>
      </c>
      <c r="B30" t="s">
        <v>56</v>
      </c>
      <c r="C30" s="93" t="s">
        <v>213</v>
      </c>
      <c r="D30" s="94" t="s">
        <v>58</v>
      </c>
      <c r="E30" s="95" t="s">
        <v>59</v>
      </c>
      <c r="F30" s="94" t="s">
        <v>60</v>
      </c>
      <c r="G30" s="94" t="s">
        <v>31</v>
      </c>
      <c r="H30" s="96">
        <v>0.2</v>
      </c>
      <c r="I30" s="95"/>
      <c r="J30" s="97"/>
      <c r="K30" s="104"/>
      <c r="L30" s="97"/>
      <c r="M30" s="97"/>
      <c r="N30" s="97"/>
      <c r="O30" s="31"/>
      <c r="P30" s="23"/>
      <c r="Q30" s="21"/>
      <c r="R30" s="21"/>
      <c r="S30" s="11"/>
      <c r="T30" s="11"/>
      <c r="U30" s="11"/>
      <c r="V30" s="11"/>
    </row>
    <row r="31" spans="1:40" x14ac:dyDescent="0.25">
      <c r="A31" s="13" t="s">
        <v>62</v>
      </c>
      <c r="B31" t="s">
        <v>63</v>
      </c>
      <c r="C31" s="93" t="s">
        <v>128</v>
      </c>
      <c r="D31" s="94" t="s">
        <v>129</v>
      </c>
      <c r="E31" s="95" t="s">
        <v>130</v>
      </c>
      <c r="F31" s="94" t="s">
        <v>67</v>
      </c>
      <c r="G31" s="94" t="s">
        <v>31</v>
      </c>
      <c r="H31" s="96">
        <v>0.5</v>
      </c>
      <c r="I31" s="95"/>
      <c r="J31" s="97"/>
      <c r="K31" s="104"/>
      <c r="L31" s="97"/>
      <c r="M31" s="97"/>
      <c r="N31" s="97"/>
      <c r="O31" s="31"/>
      <c r="P31" s="23"/>
      <c r="Q31" s="23"/>
      <c r="R31" s="23"/>
      <c r="S31" s="11"/>
      <c r="T31" s="11"/>
      <c r="U31" s="11"/>
      <c r="V31" s="11"/>
    </row>
    <row r="32" spans="1:40" x14ac:dyDescent="0.25">
      <c r="A32" t="s">
        <v>70</v>
      </c>
      <c r="B32" t="s">
        <v>71</v>
      </c>
      <c r="C32" s="93" t="s">
        <v>214</v>
      </c>
      <c r="D32" s="94" t="s">
        <v>215</v>
      </c>
      <c r="E32" s="95" t="s">
        <v>74</v>
      </c>
      <c r="F32" s="94" t="s">
        <v>75</v>
      </c>
      <c r="G32" s="94" t="s">
        <v>31</v>
      </c>
      <c r="H32" s="96">
        <v>0.2</v>
      </c>
      <c r="I32" s="95"/>
      <c r="J32" s="97"/>
      <c r="K32" s="104"/>
      <c r="L32" s="97"/>
      <c r="M32" s="97"/>
      <c r="N32" s="97"/>
      <c r="O32" s="30"/>
      <c r="P32" s="11"/>
      <c r="Q32" s="23"/>
      <c r="R32" s="23"/>
      <c r="S32" s="21"/>
      <c r="T32" s="21"/>
      <c r="U32" s="21"/>
      <c r="V32" s="21"/>
    </row>
    <row r="33" spans="1:22" x14ac:dyDescent="0.25">
      <c r="A33" s="13" t="s">
        <v>77</v>
      </c>
      <c r="B33" t="s">
        <v>78</v>
      </c>
      <c r="C33" s="93" t="s">
        <v>27</v>
      </c>
      <c r="D33" s="94" t="s">
        <v>28</v>
      </c>
      <c r="E33" s="95" t="s">
        <v>216</v>
      </c>
      <c r="F33" s="94" t="s">
        <v>82</v>
      </c>
      <c r="G33" s="94" t="s">
        <v>31</v>
      </c>
      <c r="H33" s="96">
        <v>0.2</v>
      </c>
      <c r="I33" s="95"/>
      <c r="J33" s="97"/>
      <c r="K33" s="104"/>
      <c r="L33" s="97"/>
      <c r="M33" s="97"/>
      <c r="N33" s="97"/>
      <c r="O33" s="31"/>
      <c r="P33" s="23"/>
      <c r="Q33" s="11"/>
      <c r="R33" s="11"/>
      <c r="S33" s="21"/>
      <c r="T33" s="21"/>
      <c r="U33" s="21"/>
      <c r="V33" s="21"/>
    </row>
    <row r="34" spans="1:22" x14ac:dyDescent="0.25">
      <c r="A34" t="s">
        <v>87</v>
      </c>
      <c r="B34" t="s">
        <v>88</v>
      </c>
      <c r="C34" s="93" t="s">
        <v>142</v>
      </c>
      <c r="D34" s="94" t="s">
        <v>143</v>
      </c>
      <c r="E34" s="95" t="s">
        <v>144</v>
      </c>
      <c r="F34" s="94" t="s">
        <v>92</v>
      </c>
      <c r="G34" s="94" t="s">
        <v>31</v>
      </c>
      <c r="H34" s="96">
        <v>0.2</v>
      </c>
      <c r="I34" s="95"/>
      <c r="J34" s="97"/>
      <c r="K34" s="104"/>
      <c r="L34" s="97"/>
      <c r="M34" s="97"/>
      <c r="N34" s="104"/>
      <c r="O34" s="31"/>
      <c r="P34" s="22"/>
      <c r="Q34" s="23"/>
      <c r="R34" s="23"/>
      <c r="S34" s="21"/>
      <c r="T34" s="21"/>
      <c r="U34" s="21"/>
      <c r="V34" s="21"/>
    </row>
    <row r="35" spans="1:22" x14ac:dyDescent="0.25">
      <c r="A35" t="s">
        <v>95</v>
      </c>
      <c r="B35" t="s">
        <v>56</v>
      </c>
      <c r="C35" s="93" t="s">
        <v>190</v>
      </c>
      <c r="D35" s="94" t="s">
        <v>65</v>
      </c>
      <c r="E35" s="94" t="s">
        <v>191</v>
      </c>
      <c r="F35" s="94" t="s">
        <v>150</v>
      </c>
      <c r="G35" s="94" t="s">
        <v>83</v>
      </c>
      <c r="H35" s="96">
        <v>0.2</v>
      </c>
      <c r="I35" s="95" t="s">
        <v>32</v>
      </c>
      <c r="J35" s="102">
        <v>0.625</v>
      </c>
      <c r="K35" s="104">
        <f>J35*$F$23</f>
        <v>13.125</v>
      </c>
      <c r="L35" s="97">
        <v>0.2</v>
      </c>
      <c r="M35" s="102">
        <v>0.625</v>
      </c>
      <c r="N35" s="102">
        <f>M35*$N$2</f>
        <v>0.625</v>
      </c>
      <c r="O35" s="31"/>
      <c r="P35" s="23"/>
      <c r="Q35" s="22"/>
      <c r="R35" s="22"/>
      <c r="S35" s="21"/>
      <c r="T35" s="21"/>
      <c r="U35" s="21"/>
      <c r="V35" s="21"/>
    </row>
    <row r="36" spans="1:22" x14ac:dyDescent="0.25">
      <c r="A36" t="s">
        <v>96</v>
      </c>
      <c r="B36" t="s">
        <v>97</v>
      </c>
      <c r="C36" s="93" t="s">
        <v>217</v>
      </c>
      <c r="D36" s="94" t="s">
        <v>80</v>
      </c>
      <c r="E36" s="95" t="s">
        <v>218</v>
      </c>
      <c r="F36" s="94" t="s">
        <v>219</v>
      </c>
      <c r="G36" s="94" t="s">
        <v>31</v>
      </c>
      <c r="H36" s="96">
        <v>0.2</v>
      </c>
      <c r="I36" s="95"/>
      <c r="J36" s="97"/>
      <c r="K36" s="104"/>
      <c r="L36" s="97"/>
      <c r="M36" s="97"/>
      <c r="N36" s="104"/>
      <c r="O36" s="30" t="s">
        <v>235</v>
      </c>
      <c r="P36" s="21"/>
      <c r="Q36" s="23"/>
      <c r="R36" s="23"/>
      <c r="S36" s="23"/>
      <c r="T36" s="23"/>
      <c r="U36" s="23"/>
      <c r="V36" s="23"/>
    </row>
    <row r="37" spans="1:22" x14ac:dyDescent="0.25">
      <c r="A37" t="s">
        <v>103</v>
      </c>
      <c r="B37" t="s">
        <v>104</v>
      </c>
      <c r="C37" s="93" t="s">
        <v>223</v>
      </c>
      <c r="D37" s="94" t="s">
        <v>224</v>
      </c>
      <c r="E37" s="95" t="s">
        <v>225</v>
      </c>
      <c r="F37" s="94" t="s">
        <v>226</v>
      </c>
      <c r="G37" s="94" t="s">
        <v>227</v>
      </c>
      <c r="H37" s="96">
        <v>0.2</v>
      </c>
      <c r="I37" s="95" t="s">
        <v>76</v>
      </c>
      <c r="J37" s="97">
        <v>1.5</v>
      </c>
      <c r="K37" s="104">
        <f>J37*$F$2</f>
        <v>31.5</v>
      </c>
      <c r="L37" s="97">
        <v>0.2</v>
      </c>
      <c r="M37" s="97">
        <v>1.5</v>
      </c>
      <c r="N37" s="97">
        <f>M37*$N$2</f>
        <v>1.5</v>
      </c>
      <c r="O37" s="31"/>
      <c r="P37" s="22"/>
      <c r="Q37" s="21"/>
      <c r="R37" s="21"/>
      <c r="S37" s="23"/>
      <c r="T37" s="23"/>
      <c r="U37" s="23"/>
      <c r="V37" s="23"/>
    </row>
    <row r="38" spans="1:22" x14ac:dyDescent="0.25">
      <c r="A38" s="13" t="s">
        <v>110</v>
      </c>
      <c r="B38" t="s">
        <v>56</v>
      </c>
      <c r="C38" s="93" t="s">
        <v>231</v>
      </c>
      <c r="D38" s="94" t="s">
        <v>129</v>
      </c>
      <c r="E38" s="95" t="s">
        <v>232</v>
      </c>
      <c r="F38" s="94" t="s">
        <v>233</v>
      </c>
      <c r="G38" s="94" t="s">
        <v>31</v>
      </c>
      <c r="H38" s="96">
        <v>0.2</v>
      </c>
      <c r="I38" s="95"/>
      <c r="J38" s="97"/>
      <c r="K38" s="104"/>
      <c r="L38" s="97"/>
      <c r="M38" s="97"/>
      <c r="N38" s="97"/>
      <c r="O38" s="30"/>
      <c r="P38" s="21"/>
      <c r="Q38" s="22"/>
      <c r="R38" s="22"/>
      <c r="S38" s="11"/>
      <c r="T38" s="11"/>
      <c r="U38" s="11"/>
      <c r="V38" s="11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47.875</v>
      </c>
      <c r="K39" s="104">
        <f>J39*$F$23</f>
        <v>1005.375</v>
      </c>
      <c r="L39" s="125"/>
      <c r="M39" s="97">
        <f>50-SUM(M25:M38)</f>
        <v>47.875</v>
      </c>
      <c r="N39" s="97">
        <f>M39*$N$23</f>
        <v>47.875</v>
      </c>
      <c r="O39" s="32"/>
      <c r="Q39" s="21"/>
      <c r="R39" s="21"/>
      <c r="S39" s="23"/>
      <c r="T39" s="23"/>
      <c r="U39" s="23"/>
      <c r="V39" s="23"/>
    </row>
    <row r="40" spans="1:22" x14ac:dyDescent="0.25">
      <c r="C40" s="7"/>
      <c r="D40" s="7"/>
      <c r="E40" s="10"/>
      <c r="F40" s="7"/>
      <c r="G40" s="7"/>
      <c r="H40" s="8"/>
      <c r="I40" s="2" t="s">
        <v>116</v>
      </c>
      <c r="J40" s="4">
        <f>SUM(J25:J39)</f>
        <v>50</v>
      </c>
      <c r="K40" s="4">
        <f>SUM(K25:K39)</f>
        <v>1050</v>
      </c>
      <c r="L40" s="14" t="s">
        <v>116</v>
      </c>
      <c r="M40" s="17">
        <f>SUM(M25:M39)</f>
        <v>50</v>
      </c>
      <c r="N40" s="17">
        <f>SUM(N25:N39)</f>
        <v>50</v>
      </c>
      <c r="O40" s="32"/>
      <c r="P40" s="5"/>
      <c r="S40" s="22"/>
      <c r="T40" s="22"/>
      <c r="U40" s="22"/>
      <c r="V40" s="22"/>
    </row>
    <row r="41" spans="1:22" x14ac:dyDescent="0.25">
      <c r="S41" s="23"/>
      <c r="T41" s="23"/>
      <c r="U41" s="23"/>
      <c r="V41" s="23"/>
    </row>
    <row r="42" spans="1:22" x14ac:dyDescent="0.25">
      <c r="S42" s="21"/>
      <c r="T42" s="21"/>
      <c r="U42" s="21"/>
      <c r="V42" s="21"/>
    </row>
  </sheetData>
  <conditionalFormatting sqref="T4">
    <cfRule type="cellIs" dxfId="82" priority="6" operator="lessThan">
      <formula>$S$4</formula>
    </cfRule>
  </conditionalFormatting>
  <conditionalFormatting sqref="T6:T7">
    <cfRule type="cellIs" dxfId="81" priority="4" operator="lessThan">
      <formula>$S$4</formula>
    </cfRule>
  </conditionalFormatting>
  <conditionalFormatting sqref="T9:T17">
    <cfRule type="cellIs" dxfId="80" priority="2" operator="lessThan">
      <formula>$S$4</formula>
    </cfRule>
  </conditionalFormatting>
  <conditionalFormatting sqref="V4">
    <cfRule type="cellIs" dxfId="79" priority="5" operator="lessThan">
      <formula>$S$4</formula>
    </cfRule>
  </conditionalFormatting>
  <conditionalFormatting sqref="V6:V7">
    <cfRule type="cellIs" dxfId="78" priority="3" operator="lessThan">
      <formula>$S$4</formula>
    </cfRule>
  </conditionalFormatting>
  <conditionalFormatting sqref="V9:V17">
    <cfRule type="cellIs" dxfId="77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3EB7-FE9C-4C06-9359-76CFE54EA99F}">
  <dimension ref="A1:AN46"/>
  <sheetViews>
    <sheetView zoomScale="61" zoomScaleNormal="55" workbookViewId="0">
      <selection activeCell="A20" sqref="A20:XFD20"/>
    </sheetView>
  </sheetViews>
  <sheetFormatPr defaultRowHeight="15" x14ac:dyDescent="0.25"/>
  <cols>
    <col min="3" max="3" width="24.140625" customWidth="1"/>
    <col min="4" max="4" width="24.7109375" customWidth="1"/>
    <col min="5" max="5" width="17.7109375" style="2" customWidth="1"/>
    <col min="6" max="6" width="20.85546875" customWidth="1"/>
    <col min="7" max="7" width="13.5703125" customWidth="1"/>
    <col min="8" max="8" width="15.7109375" style="3" customWidth="1"/>
    <col min="9" max="9" width="14.42578125" style="2" customWidth="1"/>
    <col min="10" max="10" width="18.5703125" style="4" customWidth="1"/>
    <col min="11" max="11" width="13.85546875" style="5" customWidth="1"/>
    <col min="12" max="12" width="14.7109375" customWidth="1"/>
    <col min="13" max="13" width="16.42578125" customWidth="1"/>
    <col min="14" max="14" width="11.7109375" customWidth="1"/>
    <col min="15" max="15" width="19.42578125" customWidth="1"/>
    <col min="16" max="16" width="23.7109375" customWidth="1"/>
    <col min="17" max="17" width="20.42578125" customWidth="1"/>
    <col min="18" max="18" width="24.28515625" customWidth="1"/>
    <col min="19" max="20" width="24.85546875" customWidth="1"/>
    <col min="21" max="21" width="23" customWidth="1"/>
    <col min="22" max="22" width="24.57031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B1" s="1" t="s">
        <v>0</v>
      </c>
      <c r="F1" s="3" t="s">
        <v>236</v>
      </c>
    </row>
    <row r="2" spans="1:23" x14ac:dyDescent="0.25">
      <c r="A2" s="7"/>
      <c r="B2" s="7"/>
      <c r="C2" s="7" t="s">
        <v>2</v>
      </c>
      <c r="D2" s="8">
        <v>24</v>
      </c>
      <c r="E2" s="9" t="s">
        <v>3</v>
      </c>
      <c r="F2" s="8">
        <v>25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23" x14ac:dyDescent="0.25">
      <c r="B3" t="s">
        <v>6</v>
      </c>
      <c r="C3" s="93" t="s">
        <v>7</v>
      </c>
      <c r="D3" s="94" t="s">
        <v>8</v>
      </c>
      <c r="E3" s="95" t="s">
        <v>9</v>
      </c>
      <c r="F3" s="94" t="s">
        <v>10</v>
      </c>
      <c r="G3" s="94"/>
      <c r="H3" s="96" t="s">
        <v>11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27</v>
      </c>
      <c r="D4" s="94" t="s">
        <v>28</v>
      </c>
      <c r="E4" s="94" t="s">
        <v>29</v>
      </c>
      <c r="F4" s="94" t="s">
        <v>30</v>
      </c>
      <c r="G4" s="94" t="s">
        <v>31</v>
      </c>
      <c r="H4" s="96">
        <v>0.2</v>
      </c>
      <c r="I4" s="95" t="s">
        <v>32</v>
      </c>
      <c r="J4" s="102">
        <v>0.625</v>
      </c>
      <c r="K4" s="104">
        <f>J4*$F$2</f>
        <v>15.625</v>
      </c>
      <c r="L4" s="97">
        <v>0.2</v>
      </c>
      <c r="M4" s="102">
        <v>0.625</v>
      </c>
      <c r="N4" s="127">
        <f>M4*$N$2</f>
        <v>0.625</v>
      </c>
      <c r="O4" s="97" t="s">
        <v>33</v>
      </c>
      <c r="P4" s="104" t="s">
        <v>34</v>
      </c>
      <c r="Q4" s="97" t="s">
        <v>33</v>
      </c>
      <c r="R4" s="105" t="s">
        <v>35</v>
      </c>
      <c r="S4" s="108">
        <f>K4</f>
        <v>15.625</v>
      </c>
      <c r="T4" s="109">
        <v>373</v>
      </c>
      <c r="U4" s="108">
        <f>N4</f>
        <v>0.625</v>
      </c>
      <c r="V4" s="109">
        <v>439</v>
      </c>
      <c r="W4" t="s">
        <v>36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/>
      <c r="D6" s="94"/>
      <c r="E6" s="95"/>
      <c r="F6" s="94"/>
      <c r="G6" s="94"/>
      <c r="H6" s="96"/>
      <c r="I6" s="95"/>
      <c r="J6" s="97"/>
      <c r="K6" s="104"/>
      <c r="L6" s="97"/>
      <c r="M6" s="97"/>
      <c r="N6" s="104"/>
      <c r="O6" s="97"/>
      <c r="P6" s="104"/>
      <c r="Q6" s="97"/>
      <c r="R6" s="104"/>
      <c r="S6" s="108"/>
      <c r="T6" s="109"/>
      <c r="U6" s="108"/>
      <c r="V6" s="109"/>
    </row>
    <row r="7" spans="1:23" x14ac:dyDescent="0.25">
      <c r="A7" t="s">
        <v>44</v>
      </c>
      <c r="B7" t="s">
        <v>45</v>
      </c>
      <c r="C7" s="93" t="s">
        <v>46</v>
      </c>
      <c r="D7" s="94" t="s">
        <v>28</v>
      </c>
      <c r="E7" s="95" t="s">
        <v>47</v>
      </c>
      <c r="F7" s="94" t="s">
        <v>48</v>
      </c>
      <c r="G7" s="94" t="s">
        <v>31</v>
      </c>
      <c r="H7" s="96" t="s">
        <v>49</v>
      </c>
      <c r="I7" s="95" t="s">
        <v>50</v>
      </c>
      <c r="J7" s="97">
        <v>0.75</v>
      </c>
      <c r="K7" s="104">
        <f>J7*$F$2</f>
        <v>18.75</v>
      </c>
      <c r="L7" s="97">
        <v>0.2</v>
      </c>
      <c r="M7" s="97">
        <v>0.75</v>
      </c>
      <c r="N7" s="104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18.75</v>
      </c>
      <c r="T7" s="109">
        <v>140</v>
      </c>
      <c r="U7" s="108">
        <f>N7</f>
        <v>0.75</v>
      </c>
      <c r="V7" s="109">
        <v>77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4"/>
      <c r="Q8" s="97"/>
      <c r="R8" s="104"/>
      <c r="S8" s="108"/>
      <c r="T8" s="109"/>
      <c r="U8" s="108"/>
      <c r="V8" s="109"/>
      <c r="W8" t="s">
        <v>54</v>
      </c>
    </row>
    <row r="9" spans="1:23" x14ac:dyDescent="0.25">
      <c r="A9" t="s">
        <v>55</v>
      </c>
      <c r="B9" t="s">
        <v>56</v>
      </c>
      <c r="C9" s="93" t="s">
        <v>213</v>
      </c>
      <c r="D9" s="94" t="s">
        <v>58</v>
      </c>
      <c r="E9" s="95" t="s">
        <v>59</v>
      </c>
      <c r="F9" s="94" t="s">
        <v>60</v>
      </c>
      <c r="G9" s="94" t="s">
        <v>31</v>
      </c>
      <c r="H9" s="96">
        <v>0.2</v>
      </c>
      <c r="I9" s="95" t="s">
        <v>50</v>
      </c>
      <c r="J9" s="97">
        <v>0.75</v>
      </c>
      <c r="K9" s="104">
        <f>J9*$F$2</f>
        <v>18.75</v>
      </c>
      <c r="L9" s="97">
        <v>0.2</v>
      </c>
      <c r="M9" s="97">
        <v>0.75</v>
      </c>
      <c r="N9" s="104">
        <f>M9*$N$2</f>
        <v>0.75</v>
      </c>
      <c r="O9" s="97" t="s">
        <v>51</v>
      </c>
      <c r="P9" s="105">
        <v>123141</v>
      </c>
      <c r="Q9" s="97" t="s">
        <v>51</v>
      </c>
      <c r="R9" s="105">
        <v>400546</v>
      </c>
      <c r="S9" s="108">
        <f>K9</f>
        <v>18.75</v>
      </c>
      <c r="T9" s="109">
        <v>250</v>
      </c>
      <c r="U9" s="108">
        <f>N9</f>
        <v>0.75</v>
      </c>
      <c r="V9" s="109">
        <v>173</v>
      </c>
      <c r="W9" t="s">
        <v>61</v>
      </c>
    </row>
    <row r="10" spans="1:23" x14ac:dyDescent="0.25">
      <c r="A10" s="13" t="s">
        <v>62</v>
      </c>
      <c r="B10" t="s">
        <v>63</v>
      </c>
      <c r="C10" s="93" t="s">
        <v>64</v>
      </c>
      <c r="D10" s="94" t="s">
        <v>65</v>
      </c>
      <c r="E10" s="94" t="s">
        <v>66</v>
      </c>
      <c r="F10" s="94" t="s">
        <v>67</v>
      </c>
      <c r="G10" s="94" t="s">
        <v>31</v>
      </c>
      <c r="H10" s="96">
        <v>0.5</v>
      </c>
      <c r="I10" s="95" t="s">
        <v>68</v>
      </c>
      <c r="J10" s="97">
        <v>0.5</v>
      </c>
      <c r="K10" s="104">
        <f>J10*$F$2</f>
        <v>12.5</v>
      </c>
      <c r="L10" s="97">
        <v>0.5</v>
      </c>
      <c r="M10" s="97">
        <v>0.5</v>
      </c>
      <c r="N10" s="104">
        <f>M10*$N$2</f>
        <v>0.5</v>
      </c>
      <c r="O10" s="97" t="s">
        <v>51</v>
      </c>
      <c r="P10" s="105">
        <v>127605</v>
      </c>
      <c r="Q10" s="97" t="s">
        <v>51</v>
      </c>
      <c r="R10" s="105">
        <v>400505</v>
      </c>
      <c r="S10" s="108">
        <f>K10</f>
        <v>12.5</v>
      </c>
      <c r="T10" s="109">
        <v>80</v>
      </c>
      <c r="U10" s="108">
        <f>N10</f>
        <v>0.5</v>
      </c>
      <c r="V10" s="109">
        <v>433</v>
      </c>
      <c r="W10" t="s">
        <v>69</v>
      </c>
    </row>
    <row r="11" spans="1:23" x14ac:dyDescent="0.25">
      <c r="A11" t="s">
        <v>70</v>
      </c>
      <c r="B11" t="s">
        <v>71</v>
      </c>
      <c r="C11" s="93" t="s">
        <v>72</v>
      </c>
      <c r="D11" s="94" t="s">
        <v>73</v>
      </c>
      <c r="E11" s="95" t="s">
        <v>74</v>
      </c>
      <c r="F11" s="94" t="s">
        <v>75</v>
      </c>
      <c r="G11" s="94" t="s">
        <v>31</v>
      </c>
      <c r="H11" s="96">
        <v>0.2</v>
      </c>
      <c r="I11" s="95" t="s">
        <v>76</v>
      </c>
      <c r="J11" s="97">
        <v>1.5</v>
      </c>
      <c r="K11" s="104">
        <f>J11*$F$2</f>
        <v>37.5</v>
      </c>
      <c r="L11" s="97">
        <v>0.2</v>
      </c>
      <c r="M11" s="97">
        <v>1.5</v>
      </c>
      <c r="N11" s="104">
        <f>M11*$N$2</f>
        <v>1.5</v>
      </c>
      <c r="O11" s="97" t="s">
        <v>51</v>
      </c>
      <c r="P11" s="105">
        <v>128012</v>
      </c>
      <c r="Q11" s="97" t="s">
        <v>51</v>
      </c>
      <c r="R11" s="105">
        <v>400723</v>
      </c>
      <c r="S11" s="108">
        <f>K11</f>
        <v>37.5</v>
      </c>
      <c r="T11" s="109">
        <v>243</v>
      </c>
      <c r="U11" s="108">
        <f>N11</f>
        <v>1.5</v>
      </c>
      <c r="V11" s="109">
        <v>40</v>
      </c>
    </row>
    <row r="12" spans="1:23" x14ac:dyDescent="0.25">
      <c r="A12" s="13" t="s">
        <v>77</v>
      </c>
      <c r="B12" t="s">
        <v>78</v>
      </c>
      <c r="C12" s="93"/>
      <c r="D12" s="94"/>
      <c r="E12" s="95"/>
      <c r="F12" s="94"/>
      <c r="G12" s="94"/>
      <c r="H12" s="96"/>
      <c r="I12" s="117"/>
      <c r="J12" s="97"/>
      <c r="K12" s="104"/>
      <c r="L12" s="97"/>
      <c r="M12" s="97"/>
      <c r="N12" s="104"/>
      <c r="O12" s="97"/>
      <c r="P12" s="105"/>
      <c r="Q12" s="97"/>
      <c r="R12" s="105"/>
      <c r="S12" s="108"/>
      <c r="T12" s="109"/>
      <c r="U12" s="108"/>
      <c r="V12" s="109"/>
      <c r="W12" t="s">
        <v>86</v>
      </c>
    </row>
    <row r="13" spans="1:23" x14ac:dyDescent="0.25">
      <c r="A13" t="s">
        <v>87</v>
      </c>
      <c r="B13" t="s">
        <v>88</v>
      </c>
      <c r="C13" s="93" t="s">
        <v>89</v>
      </c>
      <c r="D13" s="94" t="s">
        <v>90</v>
      </c>
      <c r="E13" s="94" t="s">
        <v>91</v>
      </c>
      <c r="F13" s="94" t="s">
        <v>92</v>
      </c>
      <c r="G13" s="94" t="s">
        <v>83</v>
      </c>
      <c r="H13" s="96"/>
      <c r="I13" s="95"/>
      <c r="J13" s="97"/>
      <c r="K13" s="104"/>
      <c r="L13" s="97"/>
      <c r="M13" s="97"/>
      <c r="N13" s="104"/>
      <c r="O13" s="97" t="s">
        <v>84</v>
      </c>
      <c r="P13" s="104" t="s">
        <v>93</v>
      </c>
      <c r="Q13" s="97" t="s">
        <v>51</v>
      </c>
      <c r="R13" s="105">
        <v>400362</v>
      </c>
      <c r="S13" s="108">
        <f>K33</f>
        <v>12.5</v>
      </c>
      <c r="T13" s="109">
        <v>1000</v>
      </c>
      <c r="U13" s="108">
        <f>N33</f>
        <v>0.2</v>
      </c>
      <c r="V13" s="109">
        <v>180</v>
      </c>
      <c r="W13" t="s">
        <v>94</v>
      </c>
    </row>
    <row r="14" spans="1:23" x14ac:dyDescent="0.25">
      <c r="A14" t="s">
        <v>95</v>
      </c>
      <c r="B14" t="s">
        <v>56</v>
      </c>
      <c r="C14" s="93"/>
      <c r="D14" s="94"/>
      <c r="E14" s="95"/>
      <c r="F14" s="94"/>
      <c r="G14" s="94"/>
      <c r="H14" s="96"/>
      <c r="I14" s="117"/>
      <c r="J14" s="97"/>
      <c r="K14" s="104"/>
      <c r="L14" s="97"/>
      <c r="M14" s="97"/>
      <c r="N14" s="104"/>
      <c r="O14" s="97"/>
      <c r="P14" s="105"/>
      <c r="Q14" s="97"/>
      <c r="R14" s="105"/>
      <c r="S14" s="108"/>
      <c r="T14" s="109"/>
      <c r="U14" s="108"/>
      <c r="V14" s="109"/>
    </row>
    <row r="15" spans="1:23" x14ac:dyDescent="0.25">
      <c r="A15" t="s">
        <v>96</v>
      </c>
      <c r="B15" t="s">
        <v>97</v>
      </c>
      <c r="C15" s="93" t="s">
        <v>98</v>
      </c>
      <c r="D15" s="94" t="s">
        <v>99</v>
      </c>
      <c r="E15" s="95" t="s">
        <v>100</v>
      </c>
      <c r="F15" s="94" t="s">
        <v>101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>J15*$F$2</f>
        <v>25</v>
      </c>
      <c r="L15" s="97">
        <v>0.2</v>
      </c>
      <c r="M15" s="97">
        <v>1</v>
      </c>
      <c r="N15" s="104">
        <f>M15*$N$2</f>
        <v>1</v>
      </c>
      <c r="O15" s="97" t="s">
        <v>51</v>
      </c>
      <c r="P15" s="105">
        <v>153708</v>
      </c>
      <c r="Q15" s="97" t="s">
        <v>51</v>
      </c>
      <c r="R15" s="105">
        <v>400120</v>
      </c>
      <c r="S15" s="108">
        <f>K15</f>
        <v>25</v>
      </c>
      <c r="T15" s="109">
        <v>391</v>
      </c>
      <c r="U15" s="108">
        <f>N15</f>
        <v>1</v>
      </c>
      <c r="V15" s="109">
        <v>481</v>
      </c>
    </row>
    <row r="16" spans="1:23" x14ac:dyDescent="0.25">
      <c r="A16" t="s">
        <v>103</v>
      </c>
      <c r="B16" t="s">
        <v>104</v>
      </c>
      <c r="C16" s="93"/>
      <c r="D16" s="94"/>
      <c r="E16" s="94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5"/>
      <c r="Q16" s="97"/>
      <c r="R16" s="105"/>
      <c r="S16" s="108"/>
      <c r="T16" s="109"/>
      <c r="U16" s="108"/>
      <c r="V16" s="109"/>
    </row>
    <row r="17" spans="1:23" x14ac:dyDescent="0.25">
      <c r="A17" s="13" t="s">
        <v>110</v>
      </c>
      <c r="B17" t="s">
        <v>56</v>
      </c>
      <c r="C17" s="93" t="s">
        <v>111</v>
      </c>
      <c r="D17" s="94" t="s">
        <v>28</v>
      </c>
      <c r="E17" s="95" t="s">
        <v>112</v>
      </c>
      <c r="F17" s="95" t="s">
        <v>113</v>
      </c>
      <c r="G17" s="94" t="s">
        <v>31</v>
      </c>
      <c r="H17" s="96">
        <v>0.2</v>
      </c>
      <c r="I17" s="117" t="s">
        <v>76</v>
      </c>
      <c r="J17" s="97">
        <v>1.5</v>
      </c>
      <c r="K17" s="104">
        <f>J17*$F$2</f>
        <v>37.5</v>
      </c>
      <c r="L17" s="97">
        <v>0.2</v>
      </c>
      <c r="M17" s="97">
        <v>1.5</v>
      </c>
      <c r="N17" s="104">
        <f>M17*$N$2</f>
        <v>1.5</v>
      </c>
      <c r="O17" s="97" t="s">
        <v>51</v>
      </c>
      <c r="P17" s="105">
        <v>103636</v>
      </c>
      <c r="Q17" s="97" t="s">
        <v>51</v>
      </c>
      <c r="R17" s="105">
        <v>400624</v>
      </c>
      <c r="S17" s="108">
        <f>K17</f>
        <v>37.5</v>
      </c>
      <c r="T17" s="109">
        <v>462</v>
      </c>
      <c r="U17" s="108">
        <f>N17</f>
        <v>1.5</v>
      </c>
      <c r="V17" s="109">
        <v>534</v>
      </c>
      <c r="W17" t="s">
        <v>114</v>
      </c>
    </row>
    <row r="18" spans="1:23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43.375</v>
      </c>
      <c r="K18" s="104">
        <f>J18*$F$2</f>
        <v>1084.375</v>
      </c>
      <c r="L18" s="121"/>
      <c r="M18" s="97">
        <f>50-SUM(M4:M17)</f>
        <v>43.375</v>
      </c>
      <c r="N18" s="104">
        <f>M18*$N$2</f>
        <v>43.375</v>
      </c>
      <c r="O18" s="97"/>
      <c r="P18" s="104"/>
      <c r="Q18" s="97"/>
      <c r="R18" s="104"/>
      <c r="S18" s="109"/>
      <c r="T18" s="109"/>
      <c r="U18" s="109"/>
      <c r="V18" s="109"/>
    </row>
    <row r="19" spans="1:23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1250</v>
      </c>
      <c r="L19" s="26" t="s">
        <v>116</v>
      </c>
      <c r="M19" s="17">
        <f>SUM(M4:M18)</f>
        <v>50</v>
      </c>
      <c r="N19" s="17">
        <f>SUM(N4:N18)</f>
        <v>50</v>
      </c>
      <c r="S19" s="18"/>
      <c r="U19" s="19"/>
    </row>
    <row r="20" spans="1:23" x14ac:dyDescent="0.25">
      <c r="C20" s="7"/>
      <c r="D20" s="7"/>
      <c r="E20" s="10"/>
      <c r="F20" s="7"/>
      <c r="G20" s="7"/>
      <c r="H20" s="8"/>
      <c r="K20" s="4"/>
      <c r="L20" s="128"/>
      <c r="M20" s="129"/>
      <c r="N20" s="129"/>
      <c r="S20" s="18"/>
      <c r="U20" s="19"/>
    </row>
    <row r="21" spans="1:23" ht="23.25" x14ac:dyDescent="0.35">
      <c r="B21" s="1" t="s">
        <v>117</v>
      </c>
      <c r="G21" t="s">
        <v>118</v>
      </c>
    </row>
    <row r="22" spans="1:23" x14ac:dyDescent="0.25">
      <c r="A22" s="7"/>
      <c r="B22" s="7"/>
      <c r="C22" s="7" t="s">
        <v>2</v>
      </c>
      <c r="D22" s="8">
        <v>24</v>
      </c>
      <c r="E22" s="9" t="s">
        <v>3</v>
      </c>
      <c r="F22" s="8">
        <v>25</v>
      </c>
      <c r="G22" s="7"/>
      <c r="H22" s="8"/>
      <c r="I22" s="10"/>
      <c r="J22" s="11"/>
      <c r="K22" s="12" t="s">
        <v>4</v>
      </c>
      <c r="L22" s="12">
        <v>1</v>
      </c>
      <c r="M22" s="12" t="s">
        <v>5</v>
      </c>
      <c r="N22" s="3">
        <v>1</v>
      </c>
    </row>
    <row r="23" spans="1:23" x14ac:dyDescent="0.25">
      <c r="B23" t="s">
        <v>6</v>
      </c>
      <c r="C23" s="93" t="s">
        <v>7</v>
      </c>
      <c r="D23" s="94" t="s">
        <v>8</v>
      </c>
      <c r="E23" s="95" t="s">
        <v>9</v>
      </c>
      <c r="F23" s="94"/>
      <c r="G23" s="94"/>
      <c r="H23" s="96" t="s">
        <v>11</v>
      </c>
      <c r="I23" s="95" t="s">
        <v>12</v>
      </c>
      <c r="J23" s="97" t="s">
        <v>13</v>
      </c>
      <c r="K23" s="98" t="s">
        <v>14</v>
      </c>
      <c r="L23" s="99" t="s">
        <v>15</v>
      </c>
      <c r="M23" s="99" t="s">
        <v>16</v>
      </c>
      <c r="N23" s="100" t="s">
        <v>14</v>
      </c>
    </row>
    <row r="24" spans="1:23" x14ac:dyDescent="0.25">
      <c r="A24" t="s">
        <v>25</v>
      </c>
      <c r="B24" t="s">
        <v>26</v>
      </c>
      <c r="C24" s="93" t="s">
        <v>27</v>
      </c>
      <c r="D24" s="94" t="s">
        <v>28</v>
      </c>
      <c r="E24" s="94" t="s">
        <v>29</v>
      </c>
      <c r="F24" s="94" t="s">
        <v>30</v>
      </c>
      <c r="G24" s="94" t="s">
        <v>31</v>
      </c>
      <c r="H24" s="96"/>
      <c r="I24" s="95"/>
      <c r="J24" s="102"/>
      <c r="K24" s="127"/>
      <c r="L24" s="97"/>
      <c r="M24" s="102"/>
      <c r="N24" s="127"/>
    </row>
    <row r="25" spans="1:23" x14ac:dyDescent="0.25">
      <c r="A25" t="s">
        <v>37</v>
      </c>
      <c r="B25" t="s">
        <v>38</v>
      </c>
      <c r="C25" s="93" t="s">
        <v>39</v>
      </c>
      <c r="D25" s="94"/>
      <c r="E25" s="95"/>
      <c r="F25" s="94" t="s">
        <v>40</v>
      </c>
      <c r="G25" s="94" t="s">
        <v>41</v>
      </c>
      <c r="H25" s="96"/>
      <c r="I25" s="95"/>
      <c r="J25" s="97"/>
      <c r="K25" s="104"/>
      <c r="L25" s="97"/>
      <c r="M25" s="97"/>
      <c r="N25" s="104"/>
    </row>
    <row r="26" spans="1:23" x14ac:dyDescent="0.25">
      <c r="A26" t="s">
        <v>42</v>
      </c>
      <c r="B26" t="s">
        <v>43</v>
      </c>
      <c r="C26" s="93"/>
      <c r="D26" s="94"/>
      <c r="E26" s="95"/>
      <c r="F26" s="94"/>
      <c r="G26" s="94"/>
      <c r="H26" s="96"/>
      <c r="I26" s="95"/>
      <c r="J26" s="97"/>
      <c r="K26" s="104"/>
      <c r="L26" s="97"/>
      <c r="M26" s="97"/>
      <c r="N26" s="104"/>
    </row>
    <row r="27" spans="1:23" x14ac:dyDescent="0.25">
      <c r="A27" t="s">
        <v>44</v>
      </c>
      <c r="B27" t="s">
        <v>45</v>
      </c>
      <c r="C27" s="93" t="s">
        <v>46</v>
      </c>
      <c r="D27" s="94" t="s">
        <v>28</v>
      </c>
      <c r="E27" s="95" t="s">
        <v>47</v>
      </c>
      <c r="F27" s="94" t="s">
        <v>48</v>
      </c>
      <c r="G27" s="94" t="s">
        <v>31</v>
      </c>
      <c r="H27" s="96"/>
      <c r="I27" s="95"/>
      <c r="J27" s="97"/>
      <c r="K27" s="104"/>
      <c r="L27" s="97"/>
      <c r="M27" s="97"/>
      <c r="N27" s="104"/>
    </row>
    <row r="28" spans="1:23" x14ac:dyDescent="0.25">
      <c r="A28" t="s">
        <v>52</v>
      </c>
      <c r="B28" t="s">
        <v>53</v>
      </c>
      <c r="C28" s="93"/>
      <c r="D28" s="94"/>
      <c r="E28" s="95"/>
      <c r="F28" s="94"/>
      <c r="G28" s="94"/>
      <c r="H28" s="96"/>
      <c r="I28" s="95"/>
      <c r="J28" s="97"/>
      <c r="K28" s="104"/>
      <c r="L28" s="97"/>
      <c r="M28" s="97"/>
      <c r="N28" s="104"/>
    </row>
    <row r="29" spans="1:23" x14ac:dyDescent="0.25">
      <c r="A29" t="s">
        <v>55</v>
      </c>
      <c r="B29" t="s">
        <v>56</v>
      </c>
      <c r="C29" s="93" t="s">
        <v>213</v>
      </c>
      <c r="D29" s="94" t="s">
        <v>58</v>
      </c>
      <c r="E29" s="95" t="s">
        <v>59</v>
      </c>
      <c r="F29" s="94" t="s">
        <v>60</v>
      </c>
      <c r="G29" s="94" t="s">
        <v>31</v>
      </c>
      <c r="H29" s="96"/>
      <c r="I29" s="95"/>
      <c r="J29" s="97"/>
      <c r="K29" s="104"/>
      <c r="L29" s="97"/>
      <c r="M29" s="97"/>
      <c r="N29" s="104"/>
    </row>
    <row r="30" spans="1:23" x14ac:dyDescent="0.25">
      <c r="A30" t="s">
        <v>62</v>
      </c>
      <c r="B30" t="s">
        <v>63</v>
      </c>
      <c r="C30" s="93" t="s">
        <v>64</v>
      </c>
      <c r="D30" s="94" t="s">
        <v>65</v>
      </c>
      <c r="E30" s="94" t="s">
        <v>66</v>
      </c>
      <c r="F30" s="94" t="s">
        <v>67</v>
      </c>
      <c r="G30" s="94" t="s">
        <v>31</v>
      </c>
      <c r="H30" s="96"/>
      <c r="I30" s="95"/>
      <c r="J30" s="97"/>
      <c r="K30" s="104"/>
      <c r="L30" s="97"/>
      <c r="M30" s="97"/>
      <c r="N30" s="104"/>
    </row>
    <row r="31" spans="1:23" x14ac:dyDescent="0.25">
      <c r="A31" t="s">
        <v>70</v>
      </c>
      <c r="B31" t="s">
        <v>71</v>
      </c>
      <c r="C31" s="93" t="s">
        <v>72</v>
      </c>
      <c r="D31" s="94" t="s">
        <v>73</v>
      </c>
      <c r="E31" s="95" t="s">
        <v>74</v>
      </c>
      <c r="F31" s="94" t="s">
        <v>75</v>
      </c>
      <c r="G31" s="94" t="s">
        <v>31</v>
      </c>
      <c r="H31" s="96"/>
      <c r="I31" s="95"/>
      <c r="J31" s="97"/>
      <c r="K31" s="104"/>
      <c r="L31" s="97"/>
      <c r="M31" s="97"/>
      <c r="N31" s="104"/>
      <c r="S31" s="7"/>
      <c r="T31" s="7"/>
      <c r="U31" s="7"/>
      <c r="V31" s="7"/>
    </row>
    <row r="32" spans="1:23" x14ac:dyDescent="0.25">
      <c r="A32" t="s">
        <v>77</v>
      </c>
      <c r="B32" t="s">
        <v>78</v>
      </c>
      <c r="C32" s="93"/>
      <c r="D32" s="94"/>
      <c r="E32" s="95"/>
      <c r="F32" s="94"/>
      <c r="G32" s="94"/>
      <c r="H32" s="96"/>
      <c r="I32" s="117"/>
      <c r="J32" s="97"/>
      <c r="K32" s="104"/>
      <c r="L32" s="97"/>
      <c r="M32" s="97"/>
      <c r="N32" s="104"/>
      <c r="S32" s="11"/>
      <c r="T32" s="11"/>
      <c r="U32" s="11"/>
      <c r="V32" s="11"/>
    </row>
    <row r="33" spans="1:22" x14ac:dyDescent="0.25">
      <c r="A33" t="s">
        <v>87</v>
      </c>
      <c r="B33" t="s">
        <v>88</v>
      </c>
      <c r="C33" s="93" t="s">
        <v>89</v>
      </c>
      <c r="D33" s="94" t="s">
        <v>90</v>
      </c>
      <c r="E33" s="94" t="s">
        <v>91</v>
      </c>
      <c r="F33" s="94" t="s">
        <v>92</v>
      </c>
      <c r="G33" s="94" t="s">
        <v>83</v>
      </c>
      <c r="H33" s="96">
        <v>0.2</v>
      </c>
      <c r="I33" s="95" t="s">
        <v>68</v>
      </c>
      <c r="J33" s="97">
        <v>0.5</v>
      </c>
      <c r="K33" s="104">
        <f>J33*$F$22</f>
        <v>12.5</v>
      </c>
      <c r="L33" s="97">
        <v>0.5</v>
      </c>
      <c r="M33" s="97">
        <v>0.2</v>
      </c>
      <c r="N33" s="104">
        <f>M33*$N$22</f>
        <v>0.2</v>
      </c>
      <c r="S33" s="11"/>
      <c r="T33" s="11"/>
      <c r="U33" s="11"/>
      <c r="V33" s="11"/>
    </row>
    <row r="34" spans="1:22" x14ac:dyDescent="0.25">
      <c r="A34" t="s">
        <v>95</v>
      </c>
      <c r="B34" t="s">
        <v>56</v>
      </c>
      <c r="C34" s="93"/>
      <c r="D34" s="94"/>
      <c r="E34" s="95"/>
      <c r="F34" s="94"/>
      <c r="G34" s="94"/>
      <c r="H34" s="96"/>
      <c r="I34" s="117"/>
      <c r="J34" s="97"/>
      <c r="K34" s="104"/>
      <c r="L34" s="97"/>
      <c r="M34" s="97"/>
      <c r="N34" s="104"/>
      <c r="S34" s="21"/>
      <c r="T34" s="21"/>
      <c r="U34" s="21"/>
      <c r="V34" s="21"/>
    </row>
    <row r="35" spans="1:22" x14ac:dyDescent="0.25">
      <c r="A35" t="s">
        <v>96</v>
      </c>
      <c r="B35" t="s">
        <v>97</v>
      </c>
      <c r="C35" s="93" t="s">
        <v>98</v>
      </c>
      <c r="D35" s="94" t="s">
        <v>99</v>
      </c>
      <c r="E35" s="95" t="s">
        <v>100</v>
      </c>
      <c r="F35" s="94" t="s">
        <v>101</v>
      </c>
      <c r="G35" s="94" t="s">
        <v>31</v>
      </c>
      <c r="H35" s="96"/>
      <c r="I35" s="95"/>
      <c r="J35" s="97"/>
      <c r="K35" s="104"/>
      <c r="L35" s="97"/>
      <c r="M35" s="97"/>
      <c r="N35" s="104"/>
      <c r="S35" s="21"/>
      <c r="T35" s="21"/>
      <c r="U35" s="21"/>
      <c r="V35" s="21"/>
    </row>
    <row r="36" spans="1:22" x14ac:dyDescent="0.25">
      <c r="A36" t="s">
        <v>103</v>
      </c>
      <c r="B36" t="s">
        <v>104</v>
      </c>
      <c r="C36" s="93"/>
      <c r="D36" s="94"/>
      <c r="E36" s="94"/>
      <c r="F36" s="94"/>
      <c r="G36" s="94"/>
      <c r="H36" s="96"/>
      <c r="I36" s="95"/>
      <c r="J36" s="97"/>
      <c r="K36" s="104"/>
      <c r="L36" s="97"/>
      <c r="M36" s="97"/>
      <c r="N36" s="104"/>
      <c r="S36" s="21"/>
      <c r="T36" s="21"/>
      <c r="U36" s="21"/>
      <c r="V36" s="21"/>
    </row>
    <row r="37" spans="1:22" x14ac:dyDescent="0.25">
      <c r="A37" t="s">
        <v>110</v>
      </c>
      <c r="B37" t="s">
        <v>56</v>
      </c>
      <c r="C37" s="93" t="s">
        <v>111</v>
      </c>
      <c r="D37" s="94" t="s">
        <v>28</v>
      </c>
      <c r="E37" s="95" t="s">
        <v>112</v>
      </c>
      <c r="F37" s="95" t="s">
        <v>113</v>
      </c>
      <c r="G37" s="94" t="s">
        <v>31</v>
      </c>
      <c r="H37" s="96"/>
      <c r="I37" s="117"/>
      <c r="J37" s="97"/>
      <c r="K37" s="104"/>
      <c r="L37" s="97"/>
      <c r="M37" s="97"/>
      <c r="N37" s="104"/>
      <c r="S37" s="21"/>
      <c r="T37" s="21"/>
      <c r="U37" s="21"/>
      <c r="V37" s="21"/>
    </row>
    <row r="38" spans="1:22" x14ac:dyDescent="0.25">
      <c r="C38" s="99"/>
      <c r="D38" s="99"/>
      <c r="E38" s="118"/>
      <c r="F38" s="99"/>
      <c r="G38" s="99"/>
      <c r="H38" s="119"/>
      <c r="I38" s="118" t="s">
        <v>115</v>
      </c>
      <c r="J38" s="120">
        <f>50-SUM(J24:J37)</f>
        <v>49.5</v>
      </c>
      <c r="K38" s="104">
        <f>J38*$F$22</f>
        <v>1237.5</v>
      </c>
      <c r="L38" s="121"/>
      <c r="M38" s="97">
        <f>50-SUM(M24:M37)</f>
        <v>49.8</v>
      </c>
      <c r="N38" s="104">
        <f>M38*$N$22</f>
        <v>49.8</v>
      </c>
      <c r="S38" s="23"/>
      <c r="T38" s="23"/>
      <c r="U38" s="23"/>
      <c r="V38" s="23"/>
    </row>
    <row r="39" spans="1:22" x14ac:dyDescent="0.25">
      <c r="C39" s="7"/>
      <c r="D39" s="7"/>
      <c r="E39" s="10"/>
      <c r="F39" s="7"/>
      <c r="G39" s="7"/>
      <c r="H39" s="8"/>
      <c r="I39" s="2" t="s">
        <v>116</v>
      </c>
      <c r="J39" s="4">
        <f>SUM(J24:J38)</f>
        <v>50</v>
      </c>
      <c r="K39" s="4">
        <f>SUM(K24:K38)</f>
        <v>1250</v>
      </c>
      <c r="L39" s="26" t="s">
        <v>116</v>
      </c>
      <c r="M39" s="17">
        <f>SUM(M24:M38)</f>
        <v>50</v>
      </c>
      <c r="N39" s="17">
        <f>SUM(N24:N38)</f>
        <v>50</v>
      </c>
      <c r="S39" s="23"/>
      <c r="T39" s="23"/>
      <c r="U39" s="23"/>
      <c r="V39" s="23"/>
    </row>
    <row r="40" spans="1:22" x14ac:dyDescent="0.25">
      <c r="S40" s="11"/>
      <c r="T40" s="11"/>
      <c r="U40" s="11"/>
      <c r="V40" s="11"/>
    </row>
    <row r="41" spans="1:22" x14ac:dyDescent="0.25">
      <c r="S41" s="23"/>
      <c r="T41" s="23"/>
      <c r="U41" s="23"/>
      <c r="V41" s="23"/>
    </row>
    <row r="42" spans="1:22" x14ac:dyDescent="0.25">
      <c r="S42" s="22"/>
      <c r="T42" s="22"/>
      <c r="U42" s="22"/>
      <c r="V42" s="22"/>
    </row>
    <row r="43" spans="1:22" x14ac:dyDescent="0.25">
      <c r="S43" s="23"/>
      <c r="T43" s="23"/>
      <c r="U43" s="23"/>
      <c r="V43" s="23"/>
    </row>
    <row r="44" spans="1:22" x14ac:dyDescent="0.25">
      <c r="S44" s="21"/>
      <c r="T44" s="21"/>
      <c r="U44" s="21"/>
      <c r="V44" s="21"/>
    </row>
    <row r="45" spans="1:22" x14ac:dyDescent="0.25">
      <c r="S45" s="22"/>
      <c r="T45" s="22"/>
      <c r="U45" s="22"/>
      <c r="V45" s="22"/>
    </row>
    <row r="46" spans="1:22" x14ac:dyDescent="0.25">
      <c r="S46" s="21"/>
      <c r="T46" s="21"/>
      <c r="U46" s="21"/>
      <c r="V46" s="21"/>
    </row>
  </sheetData>
  <conditionalFormatting sqref="T4 T7 T9:T11 T13 T17">
    <cfRule type="cellIs" dxfId="76" priority="4" operator="lessThan">
      <formula>$S$4</formula>
    </cfRule>
  </conditionalFormatting>
  <conditionalFormatting sqref="T15">
    <cfRule type="cellIs" dxfId="75" priority="2" operator="lessThan">
      <formula>$S$4</formula>
    </cfRule>
  </conditionalFormatting>
  <conditionalFormatting sqref="V4 V7 V9:V11 V13 V17">
    <cfRule type="cellIs" dxfId="74" priority="3" operator="lessThan">
      <formula>$S$4</formula>
    </cfRule>
  </conditionalFormatting>
  <conditionalFormatting sqref="V15">
    <cfRule type="cellIs" dxfId="73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3EE6-02D2-47B9-A605-F30DF579DC64}">
  <dimension ref="A1:AN48"/>
  <sheetViews>
    <sheetView zoomScale="56" workbookViewId="0">
      <selection activeCell="R32" sqref="R32"/>
    </sheetView>
  </sheetViews>
  <sheetFormatPr defaultRowHeight="15" x14ac:dyDescent="0.25"/>
  <cols>
    <col min="3" max="3" width="24.140625" customWidth="1"/>
    <col min="4" max="4" width="24.7109375" customWidth="1"/>
    <col min="5" max="5" width="16.28515625" style="2" customWidth="1"/>
    <col min="6" max="6" width="17.5703125" customWidth="1"/>
    <col min="7" max="7" width="13.5703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0" customWidth="1"/>
    <col min="16" max="16" width="24.28515625" customWidth="1"/>
    <col min="17" max="17" width="18.85546875" customWidth="1"/>
    <col min="18" max="21" width="22.28515625" customWidth="1"/>
    <col min="22" max="22" width="24.7109375" customWidth="1"/>
    <col min="24" max="25" width="12.42578125" customWidth="1"/>
    <col min="27" max="27" width="19.42578125" customWidth="1"/>
    <col min="29" max="30" width="12.7109375" customWidth="1"/>
    <col min="31" max="31" width="12.42578125" customWidth="1"/>
    <col min="37" max="37" width="14.42578125" style="6" customWidth="1"/>
    <col min="38" max="38" width="8.85546875" style="6"/>
  </cols>
  <sheetData>
    <row r="1" spans="1:40" ht="23.25" x14ac:dyDescent="0.35">
      <c r="A1" s="1" t="s">
        <v>0</v>
      </c>
      <c r="AK1"/>
      <c r="AL1"/>
      <c r="AM1" s="6"/>
      <c r="AN1" s="6"/>
    </row>
    <row r="2" spans="1:40" x14ac:dyDescent="0.25">
      <c r="A2" s="7"/>
      <c r="B2" s="7"/>
      <c r="C2" s="7" t="s">
        <v>2</v>
      </c>
      <c r="D2" s="8">
        <v>24</v>
      </c>
      <c r="E2" s="9" t="s">
        <v>3</v>
      </c>
      <c r="F2" s="8">
        <v>25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40" x14ac:dyDescent="0.25">
      <c r="B3" t="s">
        <v>6</v>
      </c>
      <c r="C3" s="93" t="s">
        <v>119</v>
      </c>
      <c r="D3" s="94" t="s">
        <v>8</v>
      </c>
      <c r="E3" s="95" t="s">
        <v>9</v>
      </c>
      <c r="F3" s="94"/>
      <c r="G3" s="94"/>
      <c r="H3" s="96" t="s">
        <v>11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40" x14ac:dyDescent="0.25">
      <c r="A4" s="13" t="s">
        <v>25</v>
      </c>
      <c r="B4" t="s">
        <v>26</v>
      </c>
      <c r="C4" s="93" t="s">
        <v>27</v>
      </c>
      <c r="D4" s="94" t="s">
        <v>28</v>
      </c>
      <c r="E4" s="94" t="s">
        <v>29</v>
      </c>
      <c r="F4" s="94" t="s">
        <v>30</v>
      </c>
      <c r="G4" s="94" t="s">
        <v>31</v>
      </c>
      <c r="H4" s="96">
        <v>0.2</v>
      </c>
      <c r="I4" s="95" t="s">
        <v>32</v>
      </c>
      <c r="J4" s="102">
        <v>0.625</v>
      </c>
      <c r="K4" s="107">
        <f>J4*$F$2</f>
        <v>15.625</v>
      </c>
      <c r="L4" s="97">
        <v>0.2</v>
      </c>
      <c r="M4" s="102">
        <v>0.625</v>
      </c>
      <c r="N4" s="103">
        <f>M4*$N$2</f>
        <v>0.625</v>
      </c>
      <c r="O4" s="97" t="s">
        <v>33</v>
      </c>
      <c r="P4" s="104" t="s">
        <v>34</v>
      </c>
      <c r="Q4" s="97" t="s">
        <v>33</v>
      </c>
      <c r="R4" s="105" t="s">
        <v>35</v>
      </c>
      <c r="S4" s="108">
        <f>K4</f>
        <v>15.625</v>
      </c>
      <c r="T4" s="109">
        <v>373</v>
      </c>
      <c r="U4" s="130">
        <f>N4</f>
        <v>0.625</v>
      </c>
      <c r="V4" s="109">
        <v>439</v>
      </c>
      <c r="W4" t="s">
        <v>114</v>
      </c>
    </row>
    <row r="5" spans="1:40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5"/>
      <c r="Q5" s="97"/>
      <c r="R5" s="105"/>
      <c r="S5" s="108"/>
      <c r="T5" s="109"/>
      <c r="U5" s="108"/>
      <c r="V5" s="109"/>
    </row>
    <row r="6" spans="1:40" x14ac:dyDescent="0.25">
      <c r="A6" s="13" t="s">
        <v>42</v>
      </c>
      <c r="B6" t="s">
        <v>43</v>
      </c>
      <c r="C6" s="93"/>
      <c r="D6" s="94"/>
      <c r="E6" s="95"/>
      <c r="F6" s="94"/>
      <c r="G6" s="94"/>
      <c r="H6" s="96"/>
      <c r="I6" s="95"/>
      <c r="J6" s="97"/>
      <c r="K6" s="104"/>
      <c r="L6" s="97"/>
      <c r="M6" s="97"/>
      <c r="N6" s="104"/>
      <c r="O6" s="97"/>
      <c r="P6" s="105"/>
      <c r="Q6" s="97"/>
      <c r="R6" s="105"/>
      <c r="S6" s="108"/>
      <c r="T6" s="109"/>
      <c r="U6" s="108"/>
      <c r="V6" s="109"/>
    </row>
    <row r="7" spans="1:40" x14ac:dyDescent="0.25">
      <c r="A7" t="s">
        <v>44</v>
      </c>
      <c r="B7" t="s">
        <v>45</v>
      </c>
      <c r="C7" s="93" t="s">
        <v>123</v>
      </c>
      <c r="D7" s="94" t="s">
        <v>28</v>
      </c>
      <c r="E7" s="95" t="s">
        <v>47</v>
      </c>
      <c r="F7" s="94" t="s">
        <v>48</v>
      </c>
      <c r="G7" s="94" t="s">
        <v>31</v>
      </c>
      <c r="H7" s="96">
        <v>0.2</v>
      </c>
      <c r="I7" s="95" t="s">
        <v>50</v>
      </c>
      <c r="J7" s="97">
        <v>0.75</v>
      </c>
      <c r="K7" s="107">
        <f>J7*$F$2</f>
        <v>18.75</v>
      </c>
      <c r="L7" s="97">
        <v>0.2</v>
      </c>
      <c r="M7" s="97">
        <v>0.75</v>
      </c>
      <c r="N7" s="107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18.75</v>
      </c>
      <c r="T7" s="109">
        <v>250</v>
      </c>
      <c r="U7" s="108">
        <f>N7</f>
        <v>0.75</v>
      </c>
      <c r="V7" s="109">
        <v>77</v>
      </c>
    </row>
    <row r="8" spans="1:40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5"/>
      <c r="S8" s="108"/>
      <c r="T8" s="109"/>
      <c r="U8" s="108"/>
      <c r="V8" s="109"/>
    </row>
    <row r="9" spans="1:40" x14ac:dyDescent="0.25">
      <c r="A9" t="s">
        <v>55</v>
      </c>
      <c r="B9" t="s">
        <v>56</v>
      </c>
      <c r="C9" s="93" t="s">
        <v>124</v>
      </c>
      <c r="D9" s="94" t="s">
        <v>65</v>
      </c>
      <c r="E9" s="95" t="s">
        <v>125</v>
      </c>
      <c r="F9" s="94" t="s">
        <v>60</v>
      </c>
      <c r="G9" s="94" t="s">
        <v>31</v>
      </c>
      <c r="H9" s="96">
        <v>0.2</v>
      </c>
      <c r="I9" s="95" t="s">
        <v>126</v>
      </c>
      <c r="J9" s="97">
        <v>1.25</v>
      </c>
      <c r="K9" s="107">
        <f>J9*$F$2</f>
        <v>31.25</v>
      </c>
      <c r="L9" s="97">
        <v>0.2</v>
      </c>
      <c r="M9" s="97">
        <v>1.25</v>
      </c>
      <c r="N9" s="107">
        <f>M9*$N$2</f>
        <v>1.25</v>
      </c>
      <c r="O9" s="97" t="s">
        <v>51</v>
      </c>
      <c r="P9" s="105">
        <v>120127</v>
      </c>
      <c r="Q9" s="97" t="s">
        <v>51</v>
      </c>
      <c r="R9" s="105">
        <v>400546</v>
      </c>
      <c r="S9" s="108">
        <f>K9</f>
        <v>31.25</v>
      </c>
      <c r="T9" s="109">
        <v>321</v>
      </c>
      <c r="U9" s="108">
        <f>N9</f>
        <v>1.25</v>
      </c>
      <c r="V9" s="109">
        <v>258</v>
      </c>
      <c r="W9" t="s">
        <v>127</v>
      </c>
    </row>
    <row r="10" spans="1:40" x14ac:dyDescent="0.25">
      <c r="A10" s="13" t="s">
        <v>62</v>
      </c>
      <c r="B10" t="s">
        <v>63</v>
      </c>
      <c r="C10" s="93" t="s">
        <v>237</v>
      </c>
      <c r="D10" s="94" t="s">
        <v>65</v>
      </c>
      <c r="E10" s="94" t="s">
        <v>238</v>
      </c>
      <c r="F10" s="94" t="s">
        <v>67</v>
      </c>
      <c r="G10" s="94" t="s">
        <v>31</v>
      </c>
      <c r="H10" s="96">
        <v>0.5</v>
      </c>
      <c r="I10" s="95" t="s">
        <v>50</v>
      </c>
      <c r="J10" s="97">
        <v>0.75</v>
      </c>
      <c r="K10" s="107">
        <f>J10*$F$2</f>
        <v>18.75</v>
      </c>
      <c r="L10" s="97">
        <v>0.5</v>
      </c>
      <c r="M10" s="97">
        <v>0.75</v>
      </c>
      <c r="N10" s="107">
        <f>M10*$N$2</f>
        <v>0.75</v>
      </c>
      <c r="O10" s="97" t="s">
        <v>184</v>
      </c>
      <c r="P10" s="105">
        <v>553088</v>
      </c>
      <c r="Q10" s="97" t="s">
        <v>51</v>
      </c>
      <c r="R10" s="105">
        <v>400506</v>
      </c>
      <c r="S10" s="108">
        <f>K10</f>
        <v>18.75</v>
      </c>
      <c r="T10" s="109">
        <v>1000</v>
      </c>
      <c r="U10" s="108">
        <f>N10</f>
        <v>0.75</v>
      </c>
      <c r="V10" s="109">
        <v>433</v>
      </c>
    </row>
    <row r="11" spans="1:40" x14ac:dyDescent="0.25">
      <c r="A11" t="s">
        <v>70</v>
      </c>
      <c r="B11" t="s">
        <v>71</v>
      </c>
      <c r="C11" s="111"/>
      <c r="D11" s="112"/>
      <c r="E11" s="113"/>
      <c r="F11" s="112"/>
      <c r="G11" s="112"/>
      <c r="H11" s="114"/>
      <c r="I11" s="113"/>
      <c r="J11" s="115"/>
      <c r="K11" s="110"/>
      <c r="L11" s="115"/>
      <c r="M11" s="115"/>
      <c r="N11" s="110"/>
      <c r="O11" s="115"/>
      <c r="P11" s="116"/>
      <c r="Q11" s="115"/>
      <c r="R11" s="116"/>
      <c r="S11" s="108"/>
      <c r="T11" s="109"/>
      <c r="U11" s="108"/>
      <c r="V11" s="109"/>
    </row>
    <row r="12" spans="1:40" x14ac:dyDescent="0.25">
      <c r="A12" s="13" t="s">
        <v>77</v>
      </c>
      <c r="B12" t="s">
        <v>78</v>
      </c>
      <c r="C12" s="93"/>
      <c r="D12" s="94"/>
      <c r="E12" s="95"/>
      <c r="F12" s="94"/>
      <c r="G12" s="94"/>
      <c r="H12" s="96"/>
      <c r="I12" s="95"/>
      <c r="J12" s="97"/>
      <c r="K12" s="104"/>
      <c r="L12" s="97"/>
      <c r="M12" s="97"/>
      <c r="N12" s="97"/>
      <c r="O12" s="121"/>
      <c r="P12" s="105"/>
      <c r="Q12" s="97"/>
      <c r="R12" s="105"/>
      <c r="S12" s="108"/>
      <c r="T12" s="109"/>
      <c r="U12" s="108"/>
      <c r="V12" s="109"/>
    </row>
    <row r="13" spans="1:40" x14ac:dyDescent="0.25">
      <c r="A13" t="s">
        <v>87</v>
      </c>
      <c r="B13" t="s">
        <v>88</v>
      </c>
      <c r="C13" s="93" t="s">
        <v>142</v>
      </c>
      <c r="D13" s="94" t="s">
        <v>143</v>
      </c>
      <c r="E13" s="95" t="s">
        <v>144</v>
      </c>
      <c r="F13" s="94" t="s">
        <v>92</v>
      </c>
      <c r="G13" s="94" t="s">
        <v>31</v>
      </c>
      <c r="H13" s="96">
        <v>0.2</v>
      </c>
      <c r="I13" s="95" t="s">
        <v>76</v>
      </c>
      <c r="J13" s="97">
        <v>1.5</v>
      </c>
      <c r="K13" s="107">
        <f>J13*$F$2</f>
        <v>37.5</v>
      </c>
      <c r="L13" s="97">
        <v>0.5</v>
      </c>
      <c r="M13" s="97">
        <v>0.6</v>
      </c>
      <c r="N13" s="107">
        <f>M13*$N$2</f>
        <v>0.6</v>
      </c>
      <c r="O13" s="97" t="s">
        <v>145</v>
      </c>
      <c r="P13" s="105" t="s">
        <v>239</v>
      </c>
      <c r="Q13" s="97" t="s">
        <v>51</v>
      </c>
      <c r="R13" s="105">
        <v>400555</v>
      </c>
      <c r="S13" s="108">
        <f>K13</f>
        <v>37.5</v>
      </c>
      <c r="T13" s="109">
        <v>185</v>
      </c>
      <c r="U13" s="108">
        <f>N13</f>
        <v>0.6</v>
      </c>
      <c r="V13" s="109">
        <v>236</v>
      </c>
    </row>
    <row r="14" spans="1:40" x14ac:dyDescent="0.25">
      <c r="A14" s="13" t="s">
        <v>95</v>
      </c>
      <c r="B14" t="s">
        <v>56</v>
      </c>
      <c r="C14" s="93"/>
      <c r="D14" s="94"/>
      <c r="E14" s="95"/>
      <c r="F14" s="94"/>
      <c r="G14" s="94"/>
      <c r="H14" s="96"/>
      <c r="I14" s="95"/>
      <c r="J14" s="102"/>
      <c r="K14" s="104"/>
      <c r="L14" s="97"/>
      <c r="M14" s="102"/>
      <c r="N14" s="104"/>
      <c r="O14" s="97"/>
      <c r="P14" s="105"/>
      <c r="Q14" s="97"/>
      <c r="R14" s="105"/>
      <c r="S14" s="108"/>
      <c r="T14" s="109"/>
      <c r="U14" s="108"/>
      <c r="V14" s="109"/>
    </row>
    <row r="15" spans="1:40" x14ac:dyDescent="0.25">
      <c r="A15" t="s">
        <v>96</v>
      </c>
      <c r="B15" t="s">
        <v>97</v>
      </c>
      <c r="C15" s="93" t="s">
        <v>139</v>
      </c>
      <c r="D15" s="94" t="s">
        <v>140</v>
      </c>
      <c r="E15" s="95" t="s">
        <v>141</v>
      </c>
      <c r="F15" s="94" t="s">
        <v>155</v>
      </c>
      <c r="G15" s="94" t="s">
        <v>31</v>
      </c>
      <c r="H15" s="96">
        <v>0.2</v>
      </c>
      <c r="I15" s="95" t="s">
        <v>126</v>
      </c>
      <c r="J15" s="97">
        <v>1.25</v>
      </c>
      <c r="K15" s="107">
        <f>J15*$F$2</f>
        <v>31.25</v>
      </c>
      <c r="L15" s="97">
        <v>0.2</v>
      </c>
      <c r="M15" s="97">
        <v>1.25</v>
      </c>
      <c r="N15" s="107">
        <f>M15*$N$2</f>
        <v>1.25</v>
      </c>
      <c r="O15" s="97" t="s">
        <v>51</v>
      </c>
      <c r="P15" s="105">
        <v>121414</v>
      </c>
      <c r="Q15" s="97" t="s">
        <v>184</v>
      </c>
      <c r="R15" s="105">
        <v>553956</v>
      </c>
      <c r="S15" s="108">
        <f>K15</f>
        <v>31.25</v>
      </c>
      <c r="T15" s="109">
        <v>521</v>
      </c>
      <c r="U15" s="108">
        <f>N15</f>
        <v>1.25</v>
      </c>
      <c r="V15" s="109">
        <v>391</v>
      </c>
      <c r="W15" t="s">
        <v>147</v>
      </c>
    </row>
    <row r="16" spans="1:40" x14ac:dyDescent="0.25">
      <c r="A16" t="s">
        <v>103</v>
      </c>
      <c r="B16" t="s">
        <v>104</v>
      </c>
      <c r="C16" s="93"/>
      <c r="D16" s="94"/>
      <c r="E16" s="94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4"/>
      <c r="Q16" s="97"/>
      <c r="R16" s="105"/>
      <c r="S16" s="108"/>
      <c r="T16" s="109"/>
      <c r="U16" s="108"/>
      <c r="V16" s="109"/>
    </row>
    <row r="17" spans="1:40" x14ac:dyDescent="0.25">
      <c r="A17" s="13" t="s">
        <v>110</v>
      </c>
      <c r="B17" t="s">
        <v>56</v>
      </c>
      <c r="C17" s="93" t="s">
        <v>128</v>
      </c>
      <c r="D17" s="94" t="s">
        <v>129</v>
      </c>
      <c r="E17" s="95" t="s">
        <v>240</v>
      </c>
      <c r="F17" s="94" t="s">
        <v>113</v>
      </c>
      <c r="G17" s="94" t="s">
        <v>31</v>
      </c>
      <c r="H17" s="96">
        <v>0.2</v>
      </c>
      <c r="I17" s="95" t="s">
        <v>126</v>
      </c>
      <c r="J17" s="97">
        <v>1.25</v>
      </c>
      <c r="K17" s="107">
        <f>J17*$F$2</f>
        <v>31.25</v>
      </c>
      <c r="L17" s="97">
        <v>0.2</v>
      </c>
      <c r="M17" s="97">
        <v>1.25</v>
      </c>
      <c r="N17" s="107">
        <f>M17*$N$2</f>
        <v>1.25</v>
      </c>
      <c r="O17" s="97" t="s">
        <v>51</v>
      </c>
      <c r="P17" s="105">
        <v>107628</v>
      </c>
      <c r="Q17" s="97" t="s">
        <v>51</v>
      </c>
      <c r="R17" s="105">
        <v>400624</v>
      </c>
      <c r="S17" s="108">
        <f>K17</f>
        <v>31.25</v>
      </c>
      <c r="T17" s="109">
        <v>401</v>
      </c>
      <c r="U17" s="108">
        <f>N17</f>
        <v>1.25</v>
      </c>
      <c r="V17" s="109">
        <v>338</v>
      </c>
    </row>
    <row r="18" spans="1:40" x14ac:dyDescent="0.25">
      <c r="C18" s="99"/>
      <c r="D18" s="99"/>
      <c r="E18" s="118"/>
      <c r="F18" s="99"/>
      <c r="G18" s="99"/>
      <c r="H18" s="119"/>
      <c r="I18" s="124" t="s">
        <v>115</v>
      </c>
      <c r="J18" s="97">
        <f>50-SUM(J4:J17)</f>
        <v>42.625</v>
      </c>
      <c r="K18" s="104">
        <f t="shared" ref="K18" si="0">J18*$F$2</f>
        <v>1065.625</v>
      </c>
      <c r="L18" s="121"/>
      <c r="M18" s="97">
        <f>50-SUM(M4:M17)</f>
        <v>43.524999999999999</v>
      </c>
      <c r="N18" s="104">
        <f t="shared" ref="N18" si="1">M18*$N$2</f>
        <v>43.524999999999999</v>
      </c>
      <c r="O18" s="97"/>
      <c r="P18" s="105"/>
      <c r="Q18" s="97"/>
      <c r="R18" s="105"/>
      <c r="S18" s="109"/>
      <c r="T18" s="109"/>
      <c r="U18" s="109"/>
      <c r="V18" s="109"/>
    </row>
    <row r="19" spans="1:40" x14ac:dyDescent="0.25">
      <c r="C19" s="7"/>
      <c r="D19" s="7"/>
      <c r="E19" s="10"/>
      <c r="F19" s="7"/>
      <c r="G19" s="7"/>
      <c r="H19" s="8"/>
      <c r="I19" s="14" t="s">
        <v>116</v>
      </c>
      <c r="J19" s="15">
        <f>SUM(J4:J18)</f>
        <v>50</v>
      </c>
      <c r="K19" s="16">
        <f>SUM(K4:K18)</f>
        <v>1250</v>
      </c>
      <c r="L19" s="14" t="s">
        <v>116</v>
      </c>
      <c r="M19" s="17">
        <f>SUM(M4:M18)</f>
        <v>50</v>
      </c>
      <c r="N19" s="16">
        <f>SUM(N4:N18)</f>
        <v>50</v>
      </c>
      <c r="S19" s="18"/>
      <c r="U19" s="19"/>
    </row>
    <row r="21" spans="1:40" x14ac:dyDescent="0.25">
      <c r="C21" s="20"/>
    </row>
    <row r="22" spans="1:40" ht="23.25" x14ac:dyDescent="0.35">
      <c r="A22" s="1" t="s">
        <v>117</v>
      </c>
      <c r="AK22"/>
      <c r="AL22"/>
      <c r="AM22" s="6"/>
      <c r="AN22" s="6"/>
    </row>
    <row r="23" spans="1:40" x14ac:dyDescent="0.25">
      <c r="A23" s="7"/>
      <c r="B23" s="7"/>
      <c r="C23" s="7" t="s">
        <v>2</v>
      </c>
      <c r="D23" s="8">
        <v>24</v>
      </c>
      <c r="E23" s="9" t="s">
        <v>3</v>
      </c>
      <c r="F23" s="8">
        <v>25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</row>
    <row r="24" spans="1:40" x14ac:dyDescent="0.25">
      <c r="B24" t="s">
        <v>6</v>
      </c>
      <c r="C24" s="93" t="s">
        <v>119</v>
      </c>
      <c r="D24" s="94" t="s">
        <v>8</v>
      </c>
      <c r="E24" s="95" t="s">
        <v>9</v>
      </c>
      <c r="F24" s="94"/>
      <c r="G24" s="94"/>
      <c r="H24" s="96" t="s">
        <v>11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  <c r="O24" s="7"/>
      <c r="P24" s="7"/>
      <c r="Q24" s="7"/>
      <c r="R24" s="7"/>
    </row>
    <row r="25" spans="1:40" x14ac:dyDescent="0.25">
      <c r="A25" s="13" t="s">
        <v>25</v>
      </c>
      <c r="B25" t="s">
        <v>26</v>
      </c>
      <c r="C25" s="93" t="s">
        <v>27</v>
      </c>
      <c r="D25" s="94" t="s">
        <v>28</v>
      </c>
      <c r="E25" s="94" t="s">
        <v>29</v>
      </c>
      <c r="F25" s="94" t="s">
        <v>30</v>
      </c>
      <c r="G25" s="94" t="s">
        <v>31</v>
      </c>
      <c r="H25" s="96"/>
      <c r="I25" s="117"/>
      <c r="J25" s="97"/>
      <c r="K25" s="104"/>
      <c r="L25" s="97"/>
      <c r="M25" s="97"/>
      <c r="N25" s="104"/>
      <c r="O25" s="11"/>
      <c r="P25" s="21"/>
      <c r="Q25" s="11"/>
      <c r="R25" s="21"/>
    </row>
    <row r="26" spans="1:40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11"/>
      <c r="P26" s="21"/>
      <c r="Q26" s="11"/>
      <c r="R26" s="21"/>
    </row>
    <row r="27" spans="1:40" x14ac:dyDescent="0.25">
      <c r="A27" s="13" t="s">
        <v>42</v>
      </c>
      <c r="B27" t="s">
        <v>43</v>
      </c>
      <c r="C27" s="93"/>
      <c r="D27" s="94"/>
      <c r="E27" s="95"/>
      <c r="F27" s="94"/>
      <c r="G27" s="94"/>
      <c r="H27" s="96"/>
      <c r="I27" s="95"/>
      <c r="J27" s="97"/>
      <c r="K27" s="104"/>
      <c r="L27" s="97"/>
      <c r="M27" s="97"/>
      <c r="N27" s="104"/>
      <c r="O27" s="11"/>
      <c r="P27" s="21"/>
      <c r="Q27" s="11"/>
      <c r="R27" s="21"/>
    </row>
    <row r="28" spans="1:40" x14ac:dyDescent="0.25">
      <c r="A28" t="s">
        <v>44</v>
      </c>
      <c r="B28" t="s">
        <v>45</v>
      </c>
      <c r="C28" s="93" t="s">
        <v>123</v>
      </c>
      <c r="D28" s="94" t="s">
        <v>28</v>
      </c>
      <c r="E28" s="95" t="s">
        <v>47</v>
      </c>
      <c r="F28" s="94" t="s">
        <v>48</v>
      </c>
      <c r="G28" s="94" t="s">
        <v>31</v>
      </c>
      <c r="H28" s="96"/>
      <c r="I28" s="95"/>
      <c r="J28" s="97"/>
      <c r="K28" s="104"/>
      <c r="L28" s="97"/>
      <c r="M28" s="97"/>
      <c r="N28" s="104"/>
      <c r="O28" s="11"/>
      <c r="P28" s="21"/>
      <c r="Q28" s="11"/>
      <c r="R28" s="21"/>
    </row>
    <row r="29" spans="1:40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11"/>
      <c r="P29" s="21"/>
      <c r="Q29" s="11"/>
      <c r="R29" s="21"/>
    </row>
    <row r="30" spans="1:40" x14ac:dyDescent="0.25">
      <c r="A30" t="s">
        <v>55</v>
      </c>
      <c r="B30" t="s">
        <v>56</v>
      </c>
      <c r="C30" s="93" t="s">
        <v>124</v>
      </c>
      <c r="D30" s="94" t="s">
        <v>65</v>
      </c>
      <c r="E30" s="95" t="s">
        <v>125</v>
      </c>
      <c r="F30" s="94" t="s">
        <v>60</v>
      </c>
      <c r="G30" s="94" t="s">
        <v>31</v>
      </c>
      <c r="H30" s="96"/>
      <c r="I30" s="95"/>
      <c r="J30" s="97"/>
      <c r="K30" s="104"/>
      <c r="L30" s="97"/>
      <c r="M30" s="97"/>
      <c r="N30" s="104"/>
      <c r="O30" s="22"/>
      <c r="P30" s="23"/>
      <c r="Q30" s="22"/>
      <c r="R30" s="23"/>
    </row>
    <row r="31" spans="1:40" x14ac:dyDescent="0.25">
      <c r="A31" s="13" t="s">
        <v>62</v>
      </c>
      <c r="B31" t="s">
        <v>63</v>
      </c>
      <c r="C31" s="93" t="s">
        <v>237</v>
      </c>
      <c r="D31" s="94" t="s">
        <v>65</v>
      </c>
      <c r="E31" s="94" t="s">
        <v>238</v>
      </c>
      <c r="F31" s="94" t="s">
        <v>67</v>
      </c>
      <c r="G31" s="94" t="s">
        <v>31</v>
      </c>
      <c r="H31" s="96"/>
      <c r="I31" s="95"/>
      <c r="J31" s="97"/>
      <c r="K31" s="104"/>
      <c r="L31" s="97"/>
      <c r="M31" s="97"/>
      <c r="N31" s="104"/>
      <c r="O31" s="11"/>
      <c r="P31" s="21"/>
      <c r="Q31" s="11"/>
      <c r="R31" s="21"/>
    </row>
    <row r="32" spans="1:40" x14ac:dyDescent="0.25">
      <c r="A32" t="s">
        <v>70</v>
      </c>
      <c r="B32" t="s">
        <v>71</v>
      </c>
      <c r="C32" s="111"/>
      <c r="D32" s="112"/>
      <c r="E32" s="113"/>
      <c r="F32" s="112"/>
      <c r="G32" s="112"/>
      <c r="H32" s="114"/>
      <c r="I32" s="113"/>
      <c r="J32" s="115"/>
      <c r="K32" s="110"/>
      <c r="L32" s="115"/>
      <c r="M32" s="115"/>
      <c r="N32" s="110"/>
      <c r="O32" s="11"/>
      <c r="P32" s="21"/>
      <c r="Q32" s="11"/>
      <c r="R32" s="21"/>
    </row>
    <row r="33" spans="1:22" x14ac:dyDescent="0.25">
      <c r="A33" s="13" t="s">
        <v>77</v>
      </c>
      <c r="B33" t="s">
        <v>78</v>
      </c>
      <c r="C33" s="93"/>
      <c r="D33" s="94"/>
      <c r="E33" s="95"/>
      <c r="F33" s="94"/>
      <c r="G33" s="94"/>
      <c r="H33" s="96"/>
      <c r="I33" s="95"/>
      <c r="J33" s="97"/>
      <c r="K33" s="104"/>
      <c r="L33" s="97"/>
      <c r="M33" s="97"/>
      <c r="N33" s="104"/>
      <c r="O33" s="11"/>
      <c r="P33" s="21"/>
      <c r="Q33" s="11"/>
      <c r="R33" s="21"/>
      <c r="S33" s="7"/>
      <c r="T33" s="7"/>
      <c r="U33" s="7"/>
      <c r="V33" s="7"/>
    </row>
    <row r="34" spans="1:22" x14ac:dyDescent="0.25">
      <c r="A34" t="s">
        <v>87</v>
      </c>
      <c r="B34" t="s">
        <v>88</v>
      </c>
      <c r="C34" s="93" t="s">
        <v>142</v>
      </c>
      <c r="D34" s="94" t="s">
        <v>143</v>
      </c>
      <c r="E34" s="95" t="s">
        <v>144</v>
      </c>
      <c r="F34" s="94" t="s">
        <v>92</v>
      </c>
      <c r="G34" s="94" t="s">
        <v>31</v>
      </c>
      <c r="H34" s="96"/>
      <c r="I34" s="95"/>
      <c r="J34" s="97"/>
      <c r="K34" s="104"/>
      <c r="L34" s="97"/>
      <c r="M34" s="97"/>
      <c r="N34" s="104"/>
      <c r="O34" s="11"/>
      <c r="P34" s="21"/>
      <c r="Q34" s="11"/>
      <c r="R34" s="21"/>
      <c r="S34" s="11"/>
      <c r="T34" s="11"/>
      <c r="U34" s="11"/>
      <c r="V34" s="11"/>
    </row>
    <row r="35" spans="1:22" x14ac:dyDescent="0.25">
      <c r="A35" t="s">
        <v>95</v>
      </c>
      <c r="B35" t="s">
        <v>56</v>
      </c>
      <c r="C35" s="93"/>
      <c r="D35" s="94"/>
      <c r="E35" s="95"/>
      <c r="F35" s="94"/>
      <c r="G35" s="94"/>
      <c r="H35" s="114"/>
      <c r="I35" s="113"/>
      <c r="J35" s="122"/>
      <c r="K35" s="110"/>
      <c r="L35" s="115"/>
      <c r="M35" s="122"/>
      <c r="N35" s="123"/>
      <c r="O35" s="22"/>
      <c r="P35" s="23"/>
      <c r="Q35" s="22"/>
      <c r="R35" s="23"/>
      <c r="S35" s="11"/>
      <c r="T35" s="11"/>
      <c r="U35" s="11"/>
      <c r="V35" s="11"/>
    </row>
    <row r="36" spans="1:22" x14ac:dyDescent="0.25">
      <c r="A36" t="s">
        <v>96</v>
      </c>
      <c r="B36" t="s">
        <v>97</v>
      </c>
      <c r="C36" s="93" t="s">
        <v>139</v>
      </c>
      <c r="D36" s="94" t="s">
        <v>140</v>
      </c>
      <c r="E36" s="95" t="s">
        <v>141</v>
      </c>
      <c r="F36" s="94" t="s">
        <v>155</v>
      </c>
      <c r="G36" s="94" t="s">
        <v>31</v>
      </c>
      <c r="H36" s="96"/>
      <c r="I36" s="95"/>
      <c r="J36" s="97"/>
      <c r="K36" s="104"/>
      <c r="L36" s="97"/>
      <c r="M36" s="97"/>
      <c r="N36" s="104"/>
      <c r="O36" s="11"/>
      <c r="P36" s="21"/>
      <c r="Q36" s="11"/>
      <c r="R36" s="21"/>
      <c r="S36" s="21"/>
      <c r="T36" s="21"/>
      <c r="U36" s="21"/>
      <c r="V36" s="21"/>
    </row>
    <row r="37" spans="1:22" x14ac:dyDescent="0.25">
      <c r="A37" t="s">
        <v>103</v>
      </c>
      <c r="B37" s="7" t="s">
        <v>241</v>
      </c>
      <c r="C37" s="93"/>
      <c r="D37" s="94"/>
      <c r="E37" s="94"/>
      <c r="F37" s="94"/>
      <c r="G37" s="94"/>
      <c r="H37" s="96"/>
      <c r="I37" s="95"/>
      <c r="J37" s="97"/>
      <c r="K37" s="107"/>
      <c r="L37" s="97"/>
      <c r="M37" s="97"/>
      <c r="N37" s="104"/>
      <c r="O37" s="11"/>
      <c r="P37" s="21"/>
      <c r="Q37" s="11"/>
      <c r="R37" s="21"/>
      <c r="S37" s="21"/>
      <c r="T37" s="21"/>
      <c r="U37" s="21"/>
      <c r="V37" s="21"/>
    </row>
    <row r="38" spans="1:22" x14ac:dyDescent="0.25">
      <c r="A38" s="13" t="s">
        <v>110</v>
      </c>
      <c r="B38" t="s">
        <v>56</v>
      </c>
      <c r="C38" s="93" t="s">
        <v>128</v>
      </c>
      <c r="D38" s="94" t="s">
        <v>129</v>
      </c>
      <c r="E38" s="95" t="s">
        <v>240</v>
      </c>
      <c r="F38" s="94" t="s">
        <v>113</v>
      </c>
      <c r="G38" s="94" t="s">
        <v>31</v>
      </c>
      <c r="H38" s="96"/>
      <c r="I38" s="95"/>
      <c r="J38" s="97"/>
      <c r="K38" s="104"/>
      <c r="L38" s="97"/>
      <c r="M38" s="97"/>
      <c r="N38" s="104"/>
      <c r="O38" s="11"/>
      <c r="P38" s="21"/>
      <c r="Q38" s="11"/>
      <c r="R38" s="21"/>
      <c r="S38" s="21"/>
      <c r="T38" s="21"/>
      <c r="U38" s="21"/>
      <c r="V38" s="21"/>
    </row>
    <row r="39" spans="1:22" x14ac:dyDescent="0.25">
      <c r="C39" s="99"/>
      <c r="D39" s="99"/>
      <c r="E39" s="118"/>
      <c r="F39" s="99"/>
      <c r="G39" s="99"/>
      <c r="H39" s="119"/>
      <c r="I39" s="124" t="s">
        <v>115</v>
      </c>
      <c r="J39" s="97">
        <f>50-SUM(J25:J38)</f>
        <v>50</v>
      </c>
      <c r="K39" s="104">
        <f>J39*$F$23</f>
        <v>1250</v>
      </c>
      <c r="L39" s="121"/>
      <c r="M39" s="97">
        <f>50-SUM(M25:M38)</f>
        <v>50</v>
      </c>
      <c r="N39" s="104">
        <f>M39*$N$23</f>
        <v>50</v>
      </c>
      <c r="O39" s="11"/>
      <c r="P39" s="21"/>
      <c r="Q39" s="11"/>
      <c r="R39" s="21"/>
      <c r="S39" s="21"/>
      <c r="T39" s="21"/>
      <c r="U39" s="21"/>
      <c r="V39" s="21"/>
    </row>
    <row r="40" spans="1:22" x14ac:dyDescent="0.25">
      <c r="C40" s="7"/>
      <c r="D40" s="7"/>
      <c r="E40" s="10"/>
      <c r="F40" s="7"/>
      <c r="G40" s="7"/>
      <c r="H40" s="8"/>
      <c r="I40" s="14" t="s">
        <v>116</v>
      </c>
      <c r="J40" s="15">
        <f>SUM(J25:J39)</f>
        <v>50</v>
      </c>
      <c r="K40" s="16">
        <f>SUM(K25:K39)</f>
        <v>1250</v>
      </c>
      <c r="L40" s="14" t="s">
        <v>116</v>
      </c>
      <c r="M40" s="17">
        <f>SUM(M25:M39)</f>
        <v>50</v>
      </c>
      <c r="N40" s="24">
        <f>SUM(N25:N39)</f>
        <v>50</v>
      </c>
      <c r="S40" s="23"/>
      <c r="T40" s="23"/>
      <c r="U40" s="23"/>
      <c r="V40" s="23"/>
    </row>
    <row r="41" spans="1:22" x14ac:dyDescent="0.25">
      <c r="S41" s="23"/>
      <c r="T41" s="23"/>
      <c r="U41" s="23"/>
      <c r="V41" s="23"/>
    </row>
    <row r="42" spans="1:22" x14ac:dyDescent="0.25">
      <c r="S42" s="11"/>
      <c r="T42" s="11"/>
      <c r="U42" s="11"/>
      <c r="V42" s="11"/>
    </row>
    <row r="43" spans="1:22" x14ac:dyDescent="0.25">
      <c r="S43" s="23"/>
      <c r="T43" s="23"/>
      <c r="U43" s="23"/>
      <c r="V43" s="23"/>
    </row>
    <row r="44" spans="1:22" x14ac:dyDescent="0.25">
      <c r="S44" s="22"/>
      <c r="T44" s="22"/>
      <c r="U44" s="22"/>
      <c r="V44" s="22"/>
    </row>
    <row r="45" spans="1:22" x14ac:dyDescent="0.25">
      <c r="S45" s="23"/>
      <c r="T45" s="23"/>
      <c r="U45" s="23"/>
      <c r="V45" s="23"/>
    </row>
    <row r="46" spans="1:22" x14ac:dyDescent="0.25">
      <c r="S46" s="21"/>
      <c r="T46" s="21"/>
      <c r="U46" s="21"/>
      <c r="V46" s="21"/>
    </row>
    <row r="47" spans="1:22" x14ac:dyDescent="0.25">
      <c r="S47" s="22"/>
      <c r="T47" s="22"/>
      <c r="U47" s="22"/>
      <c r="V47" s="22"/>
    </row>
    <row r="48" spans="1:22" x14ac:dyDescent="0.25">
      <c r="S48" s="21"/>
      <c r="T48" s="21"/>
      <c r="U48" s="21"/>
      <c r="V48" s="21"/>
    </row>
  </sheetData>
  <conditionalFormatting sqref="T4">
    <cfRule type="cellIs" dxfId="72" priority="6" operator="lessThan">
      <formula>$S$4</formula>
    </cfRule>
  </conditionalFormatting>
  <conditionalFormatting sqref="T7">
    <cfRule type="cellIs" dxfId="71" priority="2" operator="lessThan">
      <formula>$S$4</formula>
    </cfRule>
  </conditionalFormatting>
  <conditionalFormatting sqref="T9:T10 T13 T15 T17">
    <cfRule type="cellIs" dxfId="70" priority="4" operator="lessThan">
      <formula>$S$4</formula>
    </cfRule>
  </conditionalFormatting>
  <conditionalFormatting sqref="V4">
    <cfRule type="cellIs" dxfId="69" priority="5" operator="lessThan">
      <formula>$S$4</formula>
    </cfRule>
  </conditionalFormatting>
  <conditionalFormatting sqref="V7">
    <cfRule type="cellIs" dxfId="68" priority="1" operator="lessThan">
      <formula>$S$4</formula>
    </cfRule>
  </conditionalFormatting>
  <conditionalFormatting sqref="V9:V10 V13 V15 V17">
    <cfRule type="cellIs" dxfId="67" priority="3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1C4A-FA4B-47AB-A9D1-A6CF49310BDB}">
  <dimension ref="A1:AN44"/>
  <sheetViews>
    <sheetView zoomScale="58" zoomScaleNormal="55" workbookViewId="0">
      <selection activeCell="A21" sqref="A21:XFD21"/>
    </sheetView>
  </sheetViews>
  <sheetFormatPr defaultRowHeight="15" x14ac:dyDescent="0.25"/>
  <cols>
    <col min="3" max="3" width="38" customWidth="1"/>
    <col min="4" max="4" width="28.28515625" customWidth="1"/>
    <col min="5" max="5" width="16.28515625" style="2" customWidth="1"/>
    <col min="6" max="6" width="19.85546875" customWidth="1"/>
    <col min="7" max="7" width="21.285156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8.140625" customWidth="1"/>
    <col min="16" max="18" width="24.28515625" customWidth="1"/>
    <col min="19" max="21" width="22.28515625" customWidth="1"/>
    <col min="22" max="22" width="23.8554687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A1" s="1" t="s">
        <v>0</v>
      </c>
      <c r="F1" s="3" t="s">
        <v>242</v>
      </c>
    </row>
    <row r="2" spans="1:23" x14ac:dyDescent="0.25">
      <c r="A2" s="7"/>
      <c r="B2" s="7"/>
      <c r="C2" s="7" t="s">
        <v>2</v>
      </c>
      <c r="D2" s="8">
        <v>24</v>
      </c>
      <c r="E2" s="9" t="s">
        <v>3</v>
      </c>
      <c r="F2" s="8">
        <v>25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</row>
    <row r="3" spans="1:23" x14ac:dyDescent="0.25">
      <c r="B3" t="s">
        <v>6</v>
      </c>
      <c r="C3" s="93" t="s">
        <v>206</v>
      </c>
      <c r="D3" s="94" t="s">
        <v>8</v>
      </c>
      <c r="E3" s="95" t="s">
        <v>9</v>
      </c>
      <c r="F3" s="94"/>
      <c r="G3" s="94"/>
      <c r="H3" s="96" t="s">
        <v>162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243</v>
      </c>
      <c r="D4" s="94" t="s">
        <v>58</v>
      </c>
      <c r="E4" s="95" t="s">
        <v>244</v>
      </c>
      <c r="F4" s="94" t="s">
        <v>245</v>
      </c>
      <c r="G4" s="94" t="s">
        <v>31</v>
      </c>
      <c r="H4" s="96">
        <v>0.2</v>
      </c>
      <c r="I4" s="117" t="s">
        <v>50</v>
      </c>
      <c r="J4" s="97">
        <v>0.75</v>
      </c>
      <c r="K4" s="104">
        <f>J4*$F$2</f>
        <v>18.75</v>
      </c>
      <c r="L4" s="97">
        <v>0.2</v>
      </c>
      <c r="M4" s="97">
        <v>0.75</v>
      </c>
      <c r="N4" s="104">
        <f>M4*$N$2</f>
        <v>0.75</v>
      </c>
      <c r="O4" s="97" t="s">
        <v>51</v>
      </c>
      <c r="P4" s="105">
        <v>135315</v>
      </c>
      <c r="Q4" s="97" t="s">
        <v>51</v>
      </c>
      <c r="R4" s="105">
        <v>400549</v>
      </c>
      <c r="S4" s="108">
        <f>K4</f>
        <v>18.75</v>
      </c>
      <c r="T4" s="109">
        <v>146</v>
      </c>
      <c r="U4" s="108">
        <f>N4</f>
        <v>0.75</v>
      </c>
      <c r="V4" s="131">
        <v>253</v>
      </c>
      <c r="W4" t="s">
        <v>209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/>
      <c r="D6" s="94"/>
      <c r="E6" s="95"/>
      <c r="F6" s="94"/>
      <c r="G6" s="94"/>
      <c r="H6" s="96"/>
      <c r="I6" s="95"/>
      <c r="J6" s="97"/>
      <c r="K6" s="104"/>
      <c r="L6" s="97"/>
      <c r="M6" s="97"/>
      <c r="N6" s="104"/>
      <c r="O6" s="97"/>
      <c r="P6" s="105"/>
      <c r="Q6" s="97"/>
      <c r="R6" s="105"/>
      <c r="S6" s="108"/>
      <c r="T6" s="109"/>
      <c r="U6" s="108"/>
      <c r="V6" s="109"/>
    </row>
    <row r="7" spans="1:23" x14ac:dyDescent="0.25">
      <c r="A7" t="s">
        <v>44</v>
      </c>
      <c r="B7" t="s">
        <v>45</v>
      </c>
      <c r="C7" s="93" t="s">
        <v>46</v>
      </c>
      <c r="D7" s="94" t="s">
        <v>28</v>
      </c>
      <c r="E7" s="95" t="s">
        <v>47</v>
      </c>
      <c r="F7" s="94" t="s">
        <v>48</v>
      </c>
      <c r="G7" s="94" t="s">
        <v>31</v>
      </c>
      <c r="H7" s="96" t="s">
        <v>49</v>
      </c>
      <c r="I7" s="95" t="s">
        <v>50</v>
      </c>
      <c r="J7" s="97">
        <v>0.75</v>
      </c>
      <c r="K7" s="104">
        <f>J7*$F$2</f>
        <v>18.75</v>
      </c>
      <c r="L7" s="97">
        <v>0.2</v>
      </c>
      <c r="M7" s="97">
        <v>0.75</v>
      </c>
      <c r="N7" s="104">
        <f>M7*$N$2</f>
        <v>0.75</v>
      </c>
      <c r="O7" s="97" t="s">
        <v>51</v>
      </c>
      <c r="P7" s="105">
        <v>103151</v>
      </c>
      <c r="Q7" s="97" t="s">
        <v>51</v>
      </c>
      <c r="R7" s="105">
        <v>400651</v>
      </c>
      <c r="S7" s="108">
        <f>K7</f>
        <v>18.75</v>
      </c>
      <c r="T7" s="109">
        <v>140</v>
      </c>
      <c r="U7" s="108">
        <f>N7</f>
        <v>0.75</v>
      </c>
      <c r="V7" s="109">
        <v>77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4"/>
      <c r="S8" s="108"/>
      <c r="T8" s="109"/>
      <c r="U8" s="108"/>
      <c r="V8" s="109"/>
    </row>
    <row r="9" spans="1:23" x14ac:dyDescent="0.25">
      <c r="A9" t="s">
        <v>55</v>
      </c>
      <c r="B9" t="s">
        <v>56</v>
      </c>
      <c r="C9" s="93" t="s">
        <v>213</v>
      </c>
      <c r="D9" s="94" t="s">
        <v>58</v>
      </c>
      <c r="E9" s="95" t="s">
        <v>59</v>
      </c>
      <c r="F9" s="94" t="s">
        <v>60</v>
      </c>
      <c r="G9" s="94" t="s">
        <v>31</v>
      </c>
      <c r="H9" s="96">
        <v>0.2</v>
      </c>
      <c r="I9" s="95" t="s">
        <v>50</v>
      </c>
      <c r="J9" s="97">
        <v>0.75</v>
      </c>
      <c r="K9" s="104">
        <f>J9*$F$2</f>
        <v>18.75</v>
      </c>
      <c r="L9" s="97">
        <v>0.2</v>
      </c>
      <c r="M9" s="97">
        <v>0.75</v>
      </c>
      <c r="N9" s="104">
        <f>M9*$N$2</f>
        <v>0.75</v>
      </c>
      <c r="O9" s="97" t="s">
        <v>51</v>
      </c>
      <c r="P9" s="105">
        <v>123141</v>
      </c>
      <c r="Q9" s="97" t="s">
        <v>51</v>
      </c>
      <c r="R9" s="105">
        <v>400546</v>
      </c>
      <c r="S9" s="108">
        <f>K9</f>
        <v>18.75</v>
      </c>
      <c r="T9" s="109">
        <v>78</v>
      </c>
      <c r="U9" s="108">
        <f>N9</f>
        <v>0.75</v>
      </c>
      <c r="V9" s="109">
        <v>173</v>
      </c>
    </row>
    <row r="10" spans="1:23" x14ac:dyDescent="0.25">
      <c r="A10" s="13" t="s">
        <v>62</v>
      </c>
      <c r="B10" t="s">
        <v>63</v>
      </c>
      <c r="C10" s="93" t="s">
        <v>246</v>
      </c>
      <c r="D10" s="94" t="s">
        <v>65</v>
      </c>
      <c r="E10" s="95" t="s">
        <v>247</v>
      </c>
      <c r="F10" s="94" t="s">
        <v>67</v>
      </c>
      <c r="G10" s="94" t="s">
        <v>227</v>
      </c>
      <c r="H10" s="96"/>
      <c r="I10" s="95"/>
      <c r="J10" s="97"/>
      <c r="K10" s="104"/>
      <c r="L10" s="97"/>
      <c r="M10" s="97"/>
      <c r="N10" s="104"/>
      <c r="O10" s="97" t="s">
        <v>51</v>
      </c>
      <c r="P10" s="105">
        <v>143920</v>
      </c>
      <c r="Q10" s="97" t="s">
        <v>51</v>
      </c>
      <c r="R10" s="105">
        <v>400506</v>
      </c>
      <c r="S10" s="108">
        <f>K31</f>
        <v>37.5</v>
      </c>
      <c r="T10" s="109">
        <v>200</v>
      </c>
      <c r="U10" s="108">
        <f>N31</f>
        <v>1.5</v>
      </c>
      <c r="V10" s="109">
        <v>373</v>
      </c>
      <c r="W10" t="s">
        <v>248</v>
      </c>
    </row>
    <row r="11" spans="1:23" x14ac:dyDescent="0.25">
      <c r="A11" t="s">
        <v>70</v>
      </c>
      <c r="B11" t="s">
        <v>71</v>
      </c>
      <c r="C11" s="93" t="s">
        <v>249</v>
      </c>
      <c r="D11" s="94" t="s">
        <v>58</v>
      </c>
      <c r="E11" s="94" t="s">
        <v>250</v>
      </c>
      <c r="F11" s="94" t="s">
        <v>251</v>
      </c>
      <c r="G11" s="94" t="s">
        <v>31</v>
      </c>
      <c r="H11" s="96">
        <v>0.2</v>
      </c>
      <c r="I11" s="95" t="s">
        <v>126</v>
      </c>
      <c r="J11" s="97">
        <v>1.25</v>
      </c>
      <c r="K11" s="104">
        <f>J11*$F$2</f>
        <v>31.25</v>
      </c>
      <c r="L11" s="97">
        <v>0.2</v>
      </c>
      <c r="M11" s="97">
        <v>1.25</v>
      </c>
      <c r="N11" s="104">
        <f>M11*$N$2</f>
        <v>1.25</v>
      </c>
      <c r="O11" s="97" t="s">
        <v>193</v>
      </c>
      <c r="P11" s="105" t="s">
        <v>252</v>
      </c>
      <c r="Q11" s="97" t="s">
        <v>193</v>
      </c>
      <c r="R11" s="105" t="s">
        <v>253</v>
      </c>
      <c r="S11" s="108">
        <f>K11</f>
        <v>31.25</v>
      </c>
      <c r="T11" s="109">
        <v>541</v>
      </c>
      <c r="U11" s="108">
        <f>N11</f>
        <v>1.25</v>
      </c>
      <c r="V11" s="109"/>
      <c r="W11" t="s">
        <v>254</v>
      </c>
    </row>
    <row r="12" spans="1:23" x14ac:dyDescent="0.25">
      <c r="A12" s="13" t="s">
        <v>77</v>
      </c>
      <c r="B12" t="s">
        <v>78</v>
      </c>
      <c r="C12" s="93"/>
      <c r="D12" s="94"/>
      <c r="E12" s="95"/>
      <c r="F12" s="94"/>
      <c r="G12" s="94"/>
      <c r="H12" s="96"/>
      <c r="I12" s="95"/>
      <c r="J12" s="97"/>
      <c r="K12" s="104"/>
      <c r="L12" s="97"/>
      <c r="M12" s="97"/>
      <c r="N12" s="104"/>
      <c r="O12" s="97"/>
      <c r="P12" s="105"/>
      <c r="Q12" s="97"/>
      <c r="R12" s="105"/>
      <c r="S12" s="108"/>
      <c r="T12" s="109"/>
      <c r="U12" s="108"/>
      <c r="V12" s="109"/>
    </row>
    <row r="13" spans="1:23" x14ac:dyDescent="0.25">
      <c r="A13" t="s">
        <v>87</v>
      </c>
      <c r="B13" t="s">
        <v>88</v>
      </c>
      <c r="C13" s="93" t="s">
        <v>27</v>
      </c>
      <c r="D13" s="94" t="s">
        <v>28</v>
      </c>
      <c r="E13" s="95" t="s">
        <v>29</v>
      </c>
      <c r="F13" s="94" t="s">
        <v>255</v>
      </c>
      <c r="G13" s="94" t="s">
        <v>31</v>
      </c>
      <c r="H13" s="96">
        <v>0.2</v>
      </c>
      <c r="I13" s="95" t="s">
        <v>256</v>
      </c>
      <c r="J13" s="97">
        <v>1.25</v>
      </c>
      <c r="K13" s="104">
        <f>J13*$F$2</f>
        <v>31.25</v>
      </c>
      <c r="L13" s="97">
        <v>0.2</v>
      </c>
      <c r="M13" s="97">
        <v>1.25</v>
      </c>
      <c r="N13" s="104">
        <f>M13*$N$2</f>
        <v>1.25</v>
      </c>
      <c r="O13" s="97" t="s">
        <v>51</v>
      </c>
      <c r="P13" s="105">
        <v>101256</v>
      </c>
      <c r="Q13" s="97" t="s">
        <v>51</v>
      </c>
      <c r="R13" s="105">
        <v>400660</v>
      </c>
      <c r="S13" s="108">
        <f>K13</f>
        <v>31.25</v>
      </c>
      <c r="T13" s="109">
        <v>546</v>
      </c>
      <c r="U13" s="108">
        <f>N13</f>
        <v>1.25</v>
      </c>
      <c r="V13" s="109">
        <v>525</v>
      </c>
      <c r="W13" t="s">
        <v>147</v>
      </c>
    </row>
    <row r="14" spans="1:23" x14ac:dyDescent="0.25">
      <c r="A14" t="s">
        <v>95</v>
      </c>
      <c r="B14" t="s">
        <v>56</v>
      </c>
      <c r="C14" s="93" t="s">
        <v>190</v>
      </c>
      <c r="D14" s="94" t="s">
        <v>58</v>
      </c>
      <c r="E14" s="94" t="s">
        <v>191</v>
      </c>
      <c r="F14" s="94" t="s">
        <v>150</v>
      </c>
      <c r="G14" s="94" t="s">
        <v>83</v>
      </c>
      <c r="H14" s="96"/>
      <c r="I14" s="95"/>
      <c r="J14" s="97"/>
      <c r="K14" s="104"/>
      <c r="L14" s="97"/>
      <c r="M14" s="97"/>
      <c r="N14" s="104"/>
      <c r="O14" s="97" t="s">
        <v>33</v>
      </c>
      <c r="P14" s="104" t="s">
        <v>192</v>
      </c>
      <c r="Q14" s="97" t="s">
        <v>51</v>
      </c>
      <c r="R14" s="105">
        <v>400521</v>
      </c>
      <c r="S14" s="108">
        <f>K35</f>
        <v>25</v>
      </c>
      <c r="T14" s="109">
        <v>302</v>
      </c>
      <c r="U14" s="108">
        <f>N35</f>
        <v>1</v>
      </c>
      <c r="V14" s="109">
        <v>33</v>
      </c>
      <c r="W14" t="s">
        <v>147</v>
      </c>
    </row>
    <row r="15" spans="1:23" x14ac:dyDescent="0.25">
      <c r="A15" t="s">
        <v>96</v>
      </c>
      <c r="B15" t="s">
        <v>97</v>
      </c>
      <c r="C15" s="93" t="s">
        <v>217</v>
      </c>
      <c r="D15" s="94" t="s">
        <v>80</v>
      </c>
      <c r="E15" s="95" t="s">
        <v>218</v>
      </c>
      <c r="F15" s="94" t="s">
        <v>219</v>
      </c>
      <c r="G15" s="94" t="s">
        <v>31</v>
      </c>
      <c r="H15" s="96">
        <v>0.2</v>
      </c>
      <c r="I15" s="95" t="s">
        <v>50</v>
      </c>
      <c r="J15" s="97">
        <v>0.75</v>
      </c>
      <c r="K15" s="104">
        <f>J15*$F$2</f>
        <v>18.75</v>
      </c>
      <c r="L15" s="97">
        <v>0.2</v>
      </c>
      <c r="M15" s="97">
        <v>0.75</v>
      </c>
      <c r="N15" s="104">
        <f>M15*$N$2</f>
        <v>0.75</v>
      </c>
      <c r="O15" s="97" t="s">
        <v>220</v>
      </c>
      <c r="P15" s="105" t="s">
        <v>221</v>
      </c>
      <c r="Q15" s="97" t="s">
        <v>184</v>
      </c>
      <c r="R15" s="105">
        <v>558053</v>
      </c>
      <c r="S15" s="108">
        <f>K15</f>
        <v>18.75</v>
      </c>
      <c r="T15" s="109">
        <v>966</v>
      </c>
      <c r="U15" s="108">
        <f>N15</f>
        <v>0.75</v>
      </c>
      <c r="V15" s="109">
        <v>775</v>
      </c>
      <c r="W15" t="s">
        <v>222</v>
      </c>
    </row>
    <row r="16" spans="1:23" x14ac:dyDescent="0.25">
      <c r="A16" t="s">
        <v>103</v>
      </c>
      <c r="B16" t="s">
        <v>104</v>
      </c>
      <c r="C16" s="93"/>
      <c r="D16" s="94"/>
      <c r="E16" s="95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5"/>
      <c r="Q16" s="97"/>
      <c r="R16" s="105"/>
      <c r="S16" s="108"/>
      <c r="T16" s="109"/>
      <c r="U16" s="108"/>
      <c r="V16" s="109"/>
      <c r="W16" t="s">
        <v>248</v>
      </c>
    </row>
    <row r="17" spans="1:40" s="7" customFormat="1" x14ac:dyDescent="0.25">
      <c r="A17" s="27" t="s">
        <v>110</v>
      </c>
      <c r="B17" s="7" t="s">
        <v>56</v>
      </c>
      <c r="C17" s="93" t="s">
        <v>128</v>
      </c>
      <c r="D17" s="94" t="s">
        <v>129</v>
      </c>
      <c r="E17" s="95" t="s">
        <v>240</v>
      </c>
      <c r="F17" s="94" t="s">
        <v>113</v>
      </c>
      <c r="G17" s="94" t="s">
        <v>31</v>
      </c>
      <c r="H17" s="96">
        <v>0.2</v>
      </c>
      <c r="I17" s="95" t="s">
        <v>126</v>
      </c>
      <c r="J17" s="97">
        <v>1.25</v>
      </c>
      <c r="K17" s="104">
        <f>J17*$F$2</f>
        <v>31.25</v>
      </c>
      <c r="L17" s="97">
        <v>0.2</v>
      </c>
      <c r="M17" s="97">
        <v>1.25</v>
      </c>
      <c r="N17" s="104">
        <f>M17*$N$2</f>
        <v>1.25</v>
      </c>
      <c r="O17" s="97" t="s">
        <v>51</v>
      </c>
      <c r="P17" s="105">
        <v>107628</v>
      </c>
      <c r="Q17" s="97" t="s">
        <v>51</v>
      </c>
      <c r="R17" s="105">
        <v>400624</v>
      </c>
      <c r="S17" s="108">
        <f>K17</f>
        <v>31.25</v>
      </c>
      <c r="T17" s="109">
        <v>401</v>
      </c>
      <c r="U17" s="108">
        <f>N17</f>
        <v>1.25</v>
      </c>
      <c r="V17" s="109">
        <v>338</v>
      </c>
      <c r="W17" t="s">
        <v>257</v>
      </c>
      <c r="AM17" s="28"/>
      <c r="AN17" s="28"/>
    </row>
    <row r="18" spans="1:40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43.25</v>
      </c>
      <c r="K18" s="104">
        <f>J18*$F$2</f>
        <v>1081.25</v>
      </c>
      <c r="L18" s="125"/>
      <c r="M18" s="97">
        <f>50-SUM(M4:M17)</f>
        <v>43.25</v>
      </c>
      <c r="N18" s="104">
        <f>M18*$N$2</f>
        <v>43.25</v>
      </c>
      <c r="O18" s="126"/>
      <c r="P18" s="105"/>
      <c r="Q18" s="97"/>
      <c r="R18" s="104"/>
      <c r="S18" s="108"/>
      <c r="T18" s="109"/>
      <c r="U18" s="108"/>
      <c r="V18" s="109"/>
    </row>
    <row r="19" spans="1:40" x14ac:dyDescent="0.25">
      <c r="C19" s="7"/>
      <c r="D19" s="7"/>
      <c r="E19" s="10"/>
      <c r="F19" s="7"/>
      <c r="G19" s="7"/>
      <c r="H19" s="8"/>
      <c r="I19" s="2" t="s">
        <v>116</v>
      </c>
      <c r="J19" s="4">
        <f>SUM(J4:J18)</f>
        <v>50</v>
      </c>
      <c r="K19" s="4">
        <f>SUM(K4:K18)</f>
        <v>1250</v>
      </c>
      <c r="L19" s="14" t="s">
        <v>116</v>
      </c>
      <c r="M19" s="17">
        <f>SUM(M4:M18)</f>
        <v>50</v>
      </c>
      <c r="N19" s="17">
        <f>SUM(N4:N18)</f>
        <v>50</v>
      </c>
      <c r="O19" s="29"/>
      <c r="U19" s="19"/>
    </row>
    <row r="22" spans="1:40" ht="23.25" x14ac:dyDescent="0.35">
      <c r="A22" s="1" t="s">
        <v>117</v>
      </c>
    </row>
    <row r="23" spans="1:40" x14ac:dyDescent="0.25">
      <c r="A23" s="7"/>
      <c r="B23" s="7"/>
      <c r="C23" s="7" t="s">
        <v>2</v>
      </c>
      <c r="D23" s="8">
        <v>24</v>
      </c>
      <c r="E23" s="9" t="s">
        <v>3</v>
      </c>
      <c r="F23" s="8">
        <v>25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  <c r="O23" s="7"/>
      <c r="P23" s="7"/>
    </row>
    <row r="24" spans="1:40" x14ac:dyDescent="0.25">
      <c r="B24" t="s">
        <v>6</v>
      </c>
      <c r="C24" s="93" t="s">
        <v>206</v>
      </c>
      <c r="D24" s="94" t="s">
        <v>8</v>
      </c>
      <c r="E24" s="95" t="s">
        <v>9</v>
      </c>
      <c r="F24" s="94"/>
      <c r="G24" s="94"/>
      <c r="H24" s="96" t="s">
        <v>162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94" t="s">
        <v>14</v>
      </c>
      <c r="O24" s="30"/>
      <c r="P24" s="11"/>
      <c r="Q24" s="7"/>
      <c r="R24" s="7"/>
    </row>
    <row r="25" spans="1:40" x14ac:dyDescent="0.25">
      <c r="A25" s="13" t="s">
        <v>25</v>
      </c>
      <c r="B25" t="s">
        <v>26</v>
      </c>
      <c r="C25" s="93" t="s">
        <v>243</v>
      </c>
      <c r="D25" s="94" t="s">
        <v>58</v>
      </c>
      <c r="E25" s="95" t="s">
        <v>244</v>
      </c>
      <c r="F25" s="94" t="s">
        <v>245</v>
      </c>
      <c r="G25" s="94" t="s">
        <v>31</v>
      </c>
      <c r="H25" s="96"/>
      <c r="I25" s="117"/>
      <c r="J25" s="97"/>
      <c r="K25" s="104"/>
      <c r="L25" s="97"/>
      <c r="M25" s="97"/>
      <c r="N25" s="104"/>
      <c r="O25" s="30"/>
      <c r="P25" s="11"/>
      <c r="Q25" s="11"/>
      <c r="R25" s="11"/>
    </row>
    <row r="26" spans="1:40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30"/>
      <c r="P26" s="21"/>
      <c r="Q26" s="11"/>
      <c r="R26" s="11"/>
    </row>
    <row r="27" spans="1:40" x14ac:dyDescent="0.25">
      <c r="A27" s="13" t="s">
        <v>42</v>
      </c>
      <c r="B27" t="s">
        <v>43</v>
      </c>
      <c r="C27" s="93"/>
      <c r="D27" s="94"/>
      <c r="E27" s="95"/>
      <c r="F27" s="94"/>
      <c r="G27" s="94"/>
      <c r="H27" s="96"/>
      <c r="I27" s="95"/>
      <c r="J27" s="97"/>
      <c r="K27" s="104"/>
      <c r="L27" s="97"/>
      <c r="M27" s="97"/>
      <c r="N27" s="104"/>
      <c r="O27" s="30"/>
      <c r="P27" s="21"/>
      <c r="Q27" s="21"/>
      <c r="R27" s="21"/>
    </row>
    <row r="28" spans="1:40" x14ac:dyDescent="0.25">
      <c r="A28" t="s">
        <v>44</v>
      </c>
      <c r="B28" t="s">
        <v>45</v>
      </c>
      <c r="C28" s="93" t="s">
        <v>46</v>
      </c>
      <c r="D28" s="94" t="s">
        <v>28</v>
      </c>
      <c r="E28" s="95" t="s">
        <v>47</v>
      </c>
      <c r="F28" s="94" t="s">
        <v>48</v>
      </c>
      <c r="G28" s="94" t="s">
        <v>31</v>
      </c>
      <c r="H28" s="96"/>
      <c r="I28" s="95"/>
      <c r="J28" s="97"/>
      <c r="K28" s="104"/>
      <c r="L28" s="97"/>
      <c r="M28" s="97"/>
      <c r="N28" s="104"/>
      <c r="O28" s="30"/>
      <c r="P28" s="21"/>
      <c r="Q28" s="21"/>
      <c r="R28" s="21"/>
    </row>
    <row r="29" spans="1:40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30"/>
      <c r="P29" s="21"/>
      <c r="Q29" s="21"/>
      <c r="R29" s="21"/>
      <c r="S29" s="7"/>
      <c r="T29" s="7"/>
      <c r="U29" s="7"/>
      <c r="V29" s="7"/>
    </row>
    <row r="30" spans="1:40" x14ac:dyDescent="0.25">
      <c r="A30" t="s">
        <v>55</v>
      </c>
      <c r="B30" t="s">
        <v>56</v>
      </c>
      <c r="C30" s="93" t="s">
        <v>213</v>
      </c>
      <c r="D30" s="94" t="s">
        <v>58</v>
      </c>
      <c r="E30" s="95" t="s">
        <v>59</v>
      </c>
      <c r="F30" s="94" t="s">
        <v>60</v>
      </c>
      <c r="G30" s="94" t="s">
        <v>31</v>
      </c>
      <c r="H30" s="96"/>
      <c r="I30" s="95"/>
      <c r="J30" s="97"/>
      <c r="K30" s="104"/>
      <c r="L30" s="97"/>
      <c r="M30" s="97"/>
      <c r="N30" s="104"/>
      <c r="O30" s="31"/>
      <c r="P30" s="23"/>
      <c r="Q30" s="21"/>
      <c r="R30" s="21"/>
      <c r="S30" s="11"/>
      <c r="T30" s="11"/>
      <c r="U30" s="11"/>
      <c r="V30" s="11"/>
    </row>
    <row r="31" spans="1:40" x14ac:dyDescent="0.25">
      <c r="A31" s="13" t="s">
        <v>62</v>
      </c>
      <c r="B31" t="s">
        <v>63</v>
      </c>
      <c r="C31" s="93" t="s">
        <v>246</v>
      </c>
      <c r="D31" s="94" t="s">
        <v>65</v>
      </c>
      <c r="E31" s="95" t="s">
        <v>247</v>
      </c>
      <c r="F31" s="94" t="s">
        <v>67</v>
      </c>
      <c r="G31" s="94" t="s">
        <v>227</v>
      </c>
      <c r="H31" s="96">
        <v>0.5</v>
      </c>
      <c r="I31" s="95" t="s">
        <v>76</v>
      </c>
      <c r="J31" s="97">
        <v>1.5</v>
      </c>
      <c r="K31" s="104">
        <f>J31*$F$23</f>
        <v>37.5</v>
      </c>
      <c r="L31" s="97">
        <v>0.5</v>
      </c>
      <c r="M31" s="97">
        <v>1.5</v>
      </c>
      <c r="N31" s="104">
        <f>M31*$N$23</f>
        <v>1.5</v>
      </c>
      <c r="O31" s="31"/>
      <c r="P31" s="23"/>
      <c r="Q31" s="23"/>
      <c r="R31" s="23"/>
      <c r="S31" s="11"/>
      <c r="T31" s="11"/>
      <c r="U31" s="11"/>
      <c r="V31" s="11"/>
    </row>
    <row r="32" spans="1:40" x14ac:dyDescent="0.25">
      <c r="A32" t="s">
        <v>70</v>
      </c>
      <c r="B32" t="s">
        <v>71</v>
      </c>
      <c r="C32" s="93" t="s">
        <v>249</v>
      </c>
      <c r="D32" s="94" t="s">
        <v>58</v>
      </c>
      <c r="E32" s="94" t="s">
        <v>250</v>
      </c>
      <c r="F32" s="94" t="s">
        <v>251</v>
      </c>
      <c r="G32" s="94" t="s">
        <v>31</v>
      </c>
      <c r="H32" s="96"/>
      <c r="I32" s="95"/>
      <c r="J32" s="97"/>
      <c r="K32" s="104"/>
      <c r="L32" s="97"/>
      <c r="M32" s="97"/>
      <c r="N32" s="104"/>
      <c r="O32" s="30"/>
      <c r="P32" s="11"/>
      <c r="Q32" s="23"/>
      <c r="R32" s="23"/>
      <c r="S32" s="21"/>
      <c r="T32" s="21"/>
      <c r="U32" s="21"/>
      <c r="V32" s="21"/>
    </row>
    <row r="33" spans="1:22" x14ac:dyDescent="0.25">
      <c r="A33" s="13" t="s">
        <v>77</v>
      </c>
      <c r="B33" t="s">
        <v>78</v>
      </c>
      <c r="C33" s="93"/>
      <c r="D33" s="94"/>
      <c r="E33" s="95"/>
      <c r="F33" s="94"/>
      <c r="G33" s="94"/>
      <c r="H33" s="96"/>
      <c r="I33" s="95"/>
      <c r="J33" s="97"/>
      <c r="K33" s="104"/>
      <c r="L33" s="97"/>
      <c r="M33" s="97"/>
      <c r="N33" s="104"/>
      <c r="O33" s="31"/>
      <c r="P33" s="23"/>
      <c r="Q33" s="11"/>
      <c r="R33" s="11"/>
      <c r="S33" s="21"/>
      <c r="T33" s="21"/>
      <c r="U33" s="21"/>
      <c r="V33" s="21"/>
    </row>
    <row r="34" spans="1:22" x14ac:dyDescent="0.25">
      <c r="A34" t="s">
        <v>87</v>
      </c>
      <c r="B34" t="s">
        <v>88</v>
      </c>
      <c r="C34" s="93" t="s">
        <v>27</v>
      </c>
      <c r="D34" s="94" t="s">
        <v>28</v>
      </c>
      <c r="E34" s="95" t="s">
        <v>29</v>
      </c>
      <c r="F34" s="94" t="s">
        <v>255</v>
      </c>
      <c r="G34" s="94" t="s">
        <v>31</v>
      </c>
      <c r="H34" s="96"/>
      <c r="I34" s="95"/>
      <c r="J34" s="97"/>
      <c r="K34" s="104"/>
      <c r="L34" s="97"/>
      <c r="M34" s="97"/>
      <c r="N34" s="104"/>
      <c r="O34" s="31"/>
      <c r="P34" s="22"/>
      <c r="Q34" s="23"/>
      <c r="R34" s="23"/>
      <c r="S34" s="21"/>
      <c r="T34" s="21"/>
      <c r="U34" s="21"/>
      <c r="V34" s="21"/>
    </row>
    <row r="35" spans="1:22" x14ac:dyDescent="0.25">
      <c r="A35" t="s">
        <v>95</v>
      </c>
      <c r="B35" t="s">
        <v>56</v>
      </c>
      <c r="C35" s="93" t="s">
        <v>190</v>
      </c>
      <c r="D35" s="94" t="s">
        <v>58</v>
      </c>
      <c r="E35" s="94" t="s">
        <v>191</v>
      </c>
      <c r="F35" s="94" t="s">
        <v>150</v>
      </c>
      <c r="G35" s="94" t="s">
        <v>83</v>
      </c>
      <c r="H35" s="96">
        <v>0.2</v>
      </c>
      <c r="I35" s="95" t="s">
        <v>102</v>
      </c>
      <c r="J35" s="97">
        <v>1</v>
      </c>
      <c r="K35" s="104">
        <f>J35*$F$23</f>
        <v>25</v>
      </c>
      <c r="L35" s="97">
        <v>0.2</v>
      </c>
      <c r="M35" s="97">
        <v>1</v>
      </c>
      <c r="N35" s="104">
        <f>M35*$N$23</f>
        <v>1</v>
      </c>
      <c r="O35" s="31"/>
      <c r="P35" s="23"/>
      <c r="Q35" s="22"/>
      <c r="R35" s="22"/>
      <c r="S35" s="21"/>
      <c r="T35" s="21"/>
      <c r="U35" s="21"/>
      <c r="V35" s="21"/>
    </row>
    <row r="36" spans="1:22" x14ac:dyDescent="0.25">
      <c r="A36" t="s">
        <v>96</v>
      </c>
      <c r="B36" t="s">
        <v>97</v>
      </c>
      <c r="C36" s="93" t="s">
        <v>217</v>
      </c>
      <c r="D36" s="94" t="s">
        <v>80</v>
      </c>
      <c r="E36" s="95" t="s">
        <v>218</v>
      </c>
      <c r="F36" s="94" t="s">
        <v>219</v>
      </c>
      <c r="G36" s="94" t="s">
        <v>31</v>
      </c>
      <c r="H36" s="96"/>
      <c r="I36" s="95"/>
      <c r="J36" s="97"/>
      <c r="K36" s="104"/>
      <c r="L36" s="97"/>
      <c r="M36" s="97"/>
      <c r="N36" s="104"/>
      <c r="O36" s="30" t="s">
        <v>235</v>
      </c>
      <c r="P36" s="21"/>
      <c r="Q36" s="23"/>
      <c r="R36" s="23"/>
      <c r="S36" s="23"/>
      <c r="T36" s="23"/>
      <c r="U36" s="23"/>
      <c r="V36" s="23"/>
    </row>
    <row r="37" spans="1:22" x14ac:dyDescent="0.25">
      <c r="A37" t="s">
        <v>103</v>
      </c>
      <c r="B37" t="s">
        <v>104</v>
      </c>
      <c r="C37" s="93"/>
      <c r="D37" s="94"/>
      <c r="E37" s="95"/>
      <c r="F37" s="94"/>
      <c r="G37" s="94"/>
      <c r="H37" s="96"/>
      <c r="I37" s="95"/>
      <c r="J37" s="97"/>
      <c r="K37" s="104"/>
      <c r="L37" s="97"/>
      <c r="M37" s="97"/>
      <c r="N37" s="104"/>
      <c r="O37" s="31"/>
      <c r="P37" s="22"/>
      <c r="Q37" s="21"/>
      <c r="R37" s="21"/>
      <c r="S37" s="23"/>
      <c r="T37" s="23"/>
      <c r="U37" s="23"/>
      <c r="V37" s="23"/>
    </row>
    <row r="38" spans="1:22" x14ac:dyDescent="0.25">
      <c r="A38" s="13" t="s">
        <v>110</v>
      </c>
      <c r="B38" t="s">
        <v>56</v>
      </c>
      <c r="C38" s="93" t="s">
        <v>128</v>
      </c>
      <c r="D38" s="94" t="s">
        <v>129</v>
      </c>
      <c r="E38" s="95" t="s">
        <v>240</v>
      </c>
      <c r="F38" s="94" t="s">
        <v>113</v>
      </c>
      <c r="G38" s="94" t="s">
        <v>31</v>
      </c>
      <c r="H38" s="96"/>
      <c r="I38" s="95"/>
      <c r="J38" s="97"/>
      <c r="K38" s="104"/>
      <c r="L38" s="97"/>
      <c r="M38" s="97"/>
      <c r="N38" s="104"/>
      <c r="O38" s="30"/>
      <c r="P38" s="21"/>
      <c r="Q38" s="22"/>
      <c r="R38" s="22"/>
      <c r="S38" s="11"/>
      <c r="T38" s="11"/>
      <c r="U38" s="11"/>
      <c r="V38" s="11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47.5</v>
      </c>
      <c r="K39" s="104">
        <f>J39*$F$23</f>
        <v>1187.5</v>
      </c>
      <c r="L39" s="125"/>
      <c r="M39" s="97">
        <f>50-SUM(M25:M38)</f>
        <v>47.5</v>
      </c>
      <c r="N39" s="97">
        <f>M39*$N$23</f>
        <v>47.5</v>
      </c>
      <c r="O39" s="32"/>
      <c r="Q39" s="21"/>
      <c r="R39" s="21"/>
      <c r="S39" s="23"/>
      <c r="T39" s="23"/>
      <c r="U39" s="23"/>
      <c r="V39" s="23"/>
    </row>
    <row r="40" spans="1:22" x14ac:dyDescent="0.25">
      <c r="C40" s="7"/>
      <c r="D40" s="7"/>
      <c r="E40" s="10"/>
      <c r="F40" s="7"/>
      <c r="G40" s="7"/>
      <c r="H40" s="8"/>
      <c r="I40" s="2" t="s">
        <v>116</v>
      </c>
      <c r="J40" s="4">
        <f>SUM(J25:J39)</f>
        <v>50</v>
      </c>
      <c r="K40" s="4">
        <f>SUM(K25:K39)</f>
        <v>1250</v>
      </c>
      <c r="L40" s="14" t="s">
        <v>116</v>
      </c>
      <c r="M40" s="17">
        <f>SUM(M25:M39)</f>
        <v>50</v>
      </c>
      <c r="N40" s="17">
        <f>SUM(N25:N39)</f>
        <v>50</v>
      </c>
      <c r="O40" s="32"/>
      <c r="S40" s="22"/>
      <c r="T40" s="22"/>
      <c r="U40" s="22"/>
      <c r="V40" s="22"/>
    </row>
    <row r="41" spans="1:22" x14ac:dyDescent="0.25">
      <c r="S41" s="23"/>
      <c r="T41" s="23"/>
      <c r="U41" s="23"/>
      <c r="V41" s="23"/>
    </row>
    <row r="42" spans="1:22" x14ac:dyDescent="0.25">
      <c r="S42" s="21"/>
      <c r="T42" s="21"/>
      <c r="U42" s="21"/>
      <c r="V42" s="21"/>
    </row>
    <row r="43" spans="1:22" x14ac:dyDescent="0.25">
      <c r="C43" s="18"/>
      <c r="S43" s="22"/>
      <c r="T43" s="22"/>
      <c r="U43" s="22"/>
      <c r="V43" s="22"/>
    </row>
    <row r="44" spans="1:22" x14ac:dyDescent="0.25">
      <c r="C44" s="18"/>
      <c r="D44" s="18"/>
      <c r="S44" s="21"/>
      <c r="T44" s="21"/>
      <c r="U44" s="21"/>
      <c r="V44" s="21"/>
    </row>
  </sheetData>
  <conditionalFormatting sqref="T4">
    <cfRule type="cellIs" dxfId="66" priority="7" operator="lessThan">
      <formula>$S$4</formula>
    </cfRule>
  </conditionalFormatting>
  <conditionalFormatting sqref="T7">
    <cfRule type="cellIs" dxfId="65" priority="2" operator="lessThan">
      <formula>$S$4</formula>
    </cfRule>
  </conditionalFormatting>
  <conditionalFormatting sqref="T9:T11 T13:T15">
    <cfRule type="cellIs" dxfId="64" priority="6" operator="lessThan">
      <formula>$S$4</formula>
    </cfRule>
  </conditionalFormatting>
  <conditionalFormatting sqref="T17">
    <cfRule type="cellIs" dxfId="63" priority="8" operator="lessThan">
      <formula>$S$4</formula>
    </cfRule>
  </conditionalFormatting>
  <conditionalFormatting sqref="V4">
    <cfRule type="cellIs" dxfId="62" priority="5" operator="lessThan">
      <formula>$S$4</formula>
    </cfRule>
  </conditionalFormatting>
  <conditionalFormatting sqref="V7">
    <cfRule type="cellIs" dxfId="61" priority="1" operator="lessThan">
      <formula>$S$4</formula>
    </cfRule>
  </conditionalFormatting>
  <conditionalFormatting sqref="V9:V11 V13:V15">
    <cfRule type="cellIs" dxfId="60" priority="3" operator="lessThan">
      <formula>$S$4</formula>
    </cfRule>
  </conditionalFormatting>
  <conditionalFormatting sqref="V17">
    <cfRule type="cellIs" dxfId="59" priority="4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264-DCB9-47E2-A3A7-BE82428FF500}">
  <dimension ref="A1:AN40"/>
  <sheetViews>
    <sheetView zoomScale="58" zoomScaleNormal="70" workbookViewId="0">
      <selection activeCell="I46" sqref="I46"/>
    </sheetView>
  </sheetViews>
  <sheetFormatPr defaultRowHeight="15" x14ac:dyDescent="0.25"/>
  <cols>
    <col min="3" max="3" width="28.42578125" bestFit="1" customWidth="1"/>
    <col min="4" max="4" width="26.5703125" customWidth="1"/>
    <col min="5" max="5" width="16.28515625" style="2" customWidth="1"/>
    <col min="6" max="6" width="18.140625" customWidth="1"/>
    <col min="7" max="7" width="13.5703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8.140625" customWidth="1"/>
    <col min="16" max="16" width="24.28515625" customWidth="1"/>
    <col min="17" max="17" width="18.5703125" customWidth="1"/>
    <col min="18" max="18" width="22.42578125" customWidth="1"/>
    <col min="19" max="20" width="24.5703125" customWidth="1"/>
    <col min="21" max="22" width="22.285156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A1" s="1" t="s">
        <v>0</v>
      </c>
    </row>
    <row r="2" spans="1:23" x14ac:dyDescent="0.25">
      <c r="A2" s="7"/>
      <c r="B2" s="7"/>
      <c r="C2" s="7" t="s">
        <v>2</v>
      </c>
      <c r="D2" s="8">
        <v>24</v>
      </c>
      <c r="E2" s="9" t="s">
        <v>3</v>
      </c>
      <c r="F2" s="8">
        <v>25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  <c r="S2" s="25">
        <v>45100</v>
      </c>
    </row>
    <row r="3" spans="1:23" x14ac:dyDescent="0.25">
      <c r="B3" t="s">
        <v>6</v>
      </c>
      <c r="C3" s="93" t="s">
        <v>161</v>
      </c>
      <c r="D3" s="94" t="s">
        <v>8</v>
      </c>
      <c r="E3" s="95" t="s">
        <v>9</v>
      </c>
      <c r="F3" s="94"/>
      <c r="G3" s="94"/>
      <c r="H3" s="96" t="s">
        <v>162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262</v>
      </c>
      <c r="D4" s="94" t="s">
        <v>140</v>
      </c>
      <c r="E4" s="95" t="s">
        <v>261</v>
      </c>
      <c r="F4" s="94" t="s">
        <v>245</v>
      </c>
      <c r="G4" s="94" t="s">
        <v>31</v>
      </c>
      <c r="H4" s="96">
        <v>0.2</v>
      </c>
      <c r="I4" s="117" t="s">
        <v>135</v>
      </c>
      <c r="J4" s="97">
        <v>2</v>
      </c>
      <c r="K4" s="104">
        <f>J4*$F$2</f>
        <v>50</v>
      </c>
      <c r="L4" s="97">
        <v>0.2</v>
      </c>
      <c r="M4" s="97">
        <v>2</v>
      </c>
      <c r="N4" s="104">
        <f>M4*$N$2</f>
        <v>2</v>
      </c>
      <c r="O4" s="97" t="s">
        <v>51</v>
      </c>
      <c r="P4" s="105">
        <v>106312</v>
      </c>
      <c r="Q4" s="97" t="s">
        <v>51</v>
      </c>
      <c r="R4" s="105">
        <v>400949</v>
      </c>
      <c r="S4" s="108">
        <f>K4</f>
        <v>50</v>
      </c>
      <c r="T4" s="109">
        <v>249</v>
      </c>
      <c r="U4" s="108">
        <f>N4</f>
        <v>2</v>
      </c>
      <c r="V4" s="109">
        <v>251</v>
      </c>
      <c r="W4" t="s">
        <v>267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/>
      <c r="D6" s="94"/>
      <c r="E6" s="95"/>
      <c r="F6" s="94"/>
      <c r="G6" s="94"/>
      <c r="H6" s="96"/>
      <c r="I6" s="95"/>
      <c r="J6" s="97"/>
      <c r="K6" s="104"/>
      <c r="L6" s="97"/>
      <c r="M6" s="97"/>
      <c r="N6" s="104"/>
      <c r="O6" s="97"/>
      <c r="P6" s="105"/>
      <c r="Q6" s="97"/>
      <c r="R6" s="105"/>
      <c r="S6" s="108"/>
      <c r="T6" s="109"/>
      <c r="U6" s="108"/>
      <c r="V6" s="109"/>
    </row>
    <row r="7" spans="1:23" x14ac:dyDescent="0.25">
      <c r="A7" t="s">
        <v>44</v>
      </c>
      <c r="B7" t="s">
        <v>45</v>
      </c>
      <c r="C7" s="93" t="s">
        <v>156</v>
      </c>
      <c r="D7" s="94" t="s">
        <v>28</v>
      </c>
      <c r="E7" s="95" t="s">
        <v>171</v>
      </c>
      <c r="F7" s="94" t="s">
        <v>48</v>
      </c>
      <c r="G7" s="94" t="s">
        <v>83</v>
      </c>
      <c r="H7" s="96">
        <v>0.1</v>
      </c>
      <c r="I7" s="95" t="s">
        <v>135</v>
      </c>
      <c r="J7" s="97">
        <v>2</v>
      </c>
      <c r="K7" s="104">
        <f>J7*$F$2</f>
        <v>50</v>
      </c>
      <c r="L7" s="97">
        <v>0.2</v>
      </c>
      <c r="M7" s="97">
        <v>1</v>
      </c>
      <c r="N7" s="104">
        <f>M7*$N$2</f>
        <v>1</v>
      </c>
      <c r="O7" s="97" t="s">
        <v>51</v>
      </c>
      <c r="P7" s="105">
        <v>100229</v>
      </c>
      <c r="Q7" s="97" t="s">
        <v>51</v>
      </c>
      <c r="R7" s="105">
        <v>400651</v>
      </c>
      <c r="S7" s="108">
        <f>K7</f>
        <v>50</v>
      </c>
      <c r="T7" s="109">
        <v>125</v>
      </c>
      <c r="U7" s="108">
        <f>N7</f>
        <v>1</v>
      </c>
      <c r="V7" s="109">
        <v>250</v>
      </c>
      <c r="W7" t="s">
        <v>172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4"/>
      <c r="S8" s="108"/>
      <c r="T8" s="109"/>
      <c r="U8" s="108"/>
      <c r="V8" s="109"/>
    </row>
    <row r="9" spans="1:23" x14ac:dyDescent="0.25">
      <c r="A9" t="s">
        <v>55</v>
      </c>
      <c r="B9" t="s">
        <v>56</v>
      </c>
      <c r="C9" s="93" t="s">
        <v>197</v>
      </c>
      <c r="D9" s="94" t="s">
        <v>28</v>
      </c>
      <c r="E9" s="94" t="s">
        <v>198</v>
      </c>
      <c r="F9" s="94" t="s">
        <v>60</v>
      </c>
      <c r="G9" s="94" t="s">
        <v>31</v>
      </c>
      <c r="H9" s="96">
        <v>0.2</v>
      </c>
      <c r="I9" s="95" t="s">
        <v>76</v>
      </c>
      <c r="J9" s="97">
        <v>1.5</v>
      </c>
      <c r="K9" s="104">
        <f>J9*$F$2</f>
        <v>37.5</v>
      </c>
      <c r="L9" s="97">
        <v>0.05</v>
      </c>
      <c r="M9" s="97">
        <v>6</v>
      </c>
      <c r="N9" s="104">
        <f>M9*$N$2</f>
        <v>6</v>
      </c>
      <c r="O9" s="97" t="s">
        <v>266</v>
      </c>
      <c r="P9" s="105">
        <v>103059</v>
      </c>
      <c r="Q9" s="97" t="s">
        <v>51</v>
      </c>
      <c r="R9" s="105">
        <v>400647</v>
      </c>
      <c r="S9" s="108">
        <f>K9</f>
        <v>37.5</v>
      </c>
      <c r="T9" s="109">
        <v>282</v>
      </c>
      <c r="U9" s="108">
        <f>N9</f>
        <v>6</v>
      </c>
      <c r="V9" s="109">
        <v>123</v>
      </c>
      <c r="W9" t="s">
        <v>265</v>
      </c>
    </row>
    <row r="10" spans="1:23" x14ac:dyDescent="0.25">
      <c r="A10" s="13" t="s">
        <v>62</v>
      </c>
      <c r="B10" t="s">
        <v>63</v>
      </c>
      <c r="C10" s="93" t="s">
        <v>175</v>
      </c>
      <c r="D10" s="94" t="s">
        <v>65</v>
      </c>
      <c r="E10" s="95" t="s">
        <v>176</v>
      </c>
      <c r="F10" s="94" t="s">
        <v>67</v>
      </c>
      <c r="G10" s="94" t="s">
        <v>83</v>
      </c>
      <c r="H10" s="96"/>
      <c r="I10" s="95"/>
      <c r="J10" s="97"/>
      <c r="K10" s="104"/>
      <c r="L10" s="97"/>
      <c r="M10" s="97"/>
      <c r="N10" s="104"/>
      <c r="O10" s="97" t="s">
        <v>136</v>
      </c>
      <c r="P10" s="105" t="s">
        <v>178</v>
      </c>
      <c r="Q10" s="97" t="s">
        <v>51</v>
      </c>
      <c r="R10" s="105">
        <v>400506</v>
      </c>
      <c r="S10" s="108">
        <f>K31</f>
        <v>37.5</v>
      </c>
      <c r="T10" s="109">
        <v>154</v>
      </c>
      <c r="U10" s="108">
        <f>N31</f>
        <v>1.5</v>
      </c>
      <c r="V10" s="109">
        <v>433</v>
      </c>
    </row>
    <row r="11" spans="1:23" x14ac:dyDescent="0.25">
      <c r="A11" t="s">
        <v>70</v>
      </c>
      <c r="B11" t="s">
        <v>71</v>
      </c>
      <c r="C11" s="93" t="s">
        <v>195</v>
      </c>
      <c r="D11" s="94" t="s">
        <v>65</v>
      </c>
      <c r="E11" s="94" t="s">
        <v>196</v>
      </c>
      <c r="F11" s="94" t="s">
        <v>251</v>
      </c>
      <c r="G11" s="94" t="s">
        <v>31</v>
      </c>
      <c r="H11" s="96">
        <v>0.2</v>
      </c>
      <c r="I11" s="95" t="s">
        <v>102</v>
      </c>
      <c r="J11" s="97">
        <v>1</v>
      </c>
      <c r="K11" s="104">
        <f>J11*$F$2</f>
        <v>25</v>
      </c>
      <c r="L11" s="97">
        <v>0.2</v>
      </c>
      <c r="M11" s="97">
        <v>1</v>
      </c>
      <c r="N11" s="104">
        <f>M11*$N$2</f>
        <v>1</v>
      </c>
      <c r="O11" s="97" t="s">
        <v>136</v>
      </c>
      <c r="P11" s="105" t="s">
        <v>264</v>
      </c>
      <c r="Q11" s="97" t="s">
        <v>136</v>
      </c>
      <c r="R11" s="105" t="s">
        <v>253</v>
      </c>
      <c r="S11" s="108">
        <f>K11</f>
        <v>25</v>
      </c>
      <c r="T11" s="109">
        <v>469</v>
      </c>
      <c r="U11" s="108">
        <f>N11</f>
        <v>1</v>
      </c>
      <c r="V11" s="109">
        <v>500</v>
      </c>
      <c r="W11" t="s">
        <v>263</v>
      </c>
    </row>
    <row r="12" spans="1:23" x14ac:dyDescent="0.25">
      <c r="A12" s="13" t="s">
        <v>77</v>
      </c>
      <c r="B12" t="s">
        <v>78</v>
      </c>
      <c r="C12" s="93"/>
      <c r="D12" s="94"/>
      <c r="E12" s="95"/>
      <c r="F12" s="94"/>
      <c r="G12" s="94"/>
      <c r="H12" s="96"/>
      <c r="I12" s="95"/>
      <c r="J12" s="97"/>
      <c r="K12" s="104"/>
      <c r="L12" s="97"/>
      <c r="M12" s="97"/>
      <c r="N12" s="104"/>
      <c r="O12" s="97"/>
      <c r="P12" s="105"/>
      <c r="Q12" s="97"/>
      <c r="R12" s="105"/>
      <c r="S12" s="108"/>
      <c r="T12" s="109"/>
      <c r="U12" s="108"/>
      <c r="V12" s="109"/>
    </row>
    <row r="13" spans="1:23" x14ac:dyDescent="0.25">
      <c r="A13" t="s">
        <v>87</v>
      </c>
      <c r="B13" t="s">
        <v>88</v>
      </c>
      <c r="C13" s="93" t="s">
        <v>186</v>
      </c>
      <c r="D13" s="94" t="s">
        <v>99</v>
      </c>
      <c r="E13" s="95" t="s">
        <v>187</v>
      </c>
      <c r="F13" s="94" t="s">
        <v>255</v>
      </c>
      <c r="G13" s="94" t="s">
        <v>83</v>
      </c>
      <c r="H13" s="96"/>
      <c r="I13" s="95"/>
      <c r="J13" s="97"/>
      <c r="K13" s="104"/>
      <c r="L13" s="97"/>
      <c r="M13" s="97"/>
      <c r="N13" s="104"/>
      <c r="O13" s="97" t="s">
        <v>51</v>
      </c>
      <c r="P13" s="105">
        <v>644828</v>
      </c>
      <c r="Q13" s="97" t="s">
        <v>51</v>
      </c>
      <c r="R13" s="105">
        <v>400178</v>
      </c>
      <c r="S13" s="108">
        <f>K34</f>
        <v>50</v>
      </c>
      <c r="T13" s="109">
        <v>438</v>
      </c>
      <c r="U13" s="108">
        <f>N34</f>
        <v>2</v>
      </c>
      <c r="V13" s="109">
        <v>520</v>
      </c>
    </row>
    <row r="14" spans="1:23" x14ac:dyDescent="0.25">
      <c r="A14" t="s">
        <v>95</v>
      </c>
      <c r="B14" t="s">
        <v>56</v>
      </c>
      <c r="C14" s="93" t="s">
        <v>260</v>
      </c>
      <c r="D14" s="94" t="s">
        <v>90</v>
      </c>
      <c r="E14" s="95" t="s">
        <v>180</v>
      </c>
      <c r="F14" s="94" t="s">
        <v>150</v>
      </c>
      <c r="G14" s="94" t="s">
        <v>83</v>
      </c>
      <c r="H14" s="96"/>
      <c r="I14" s="95"/>
      <c r="J14" s="97"/>
      <c r="K14" s="104"/>
      <c r="L14" s="97"/>
      <c r="M14" s="97"/>
      <c r="N14" s="104"/>
      <c r="O14" s="97" t="s">
        <v>51</v>
      </c>
      <c r="P14" s="105">
        <v>653820</v>
      </c>
      <c r="Q14" s="97" t="s">
        <v>51</v>
      </c>
      <c r="R14" s="105">
        <v>400326</v>
      </c>
      <c r="S14" s="108">
        <f>K35</f>
        <v>125</v>
      </c>
      <c r="T14" s="109">
        <v>502</v>
      </c>
      <c r="U14" s="108">
        <f>N35</f>
        <v>2.5</v>
      </c>
      <c r="V14" s="109">
        <v>501</v>
      </c>
      <c r="W14" t="s">
        <v>172</v>
      </c>
    </row>
    <row r="15" spans="1:23" x14ac:dyDescent="0.25">
      <c r="A15" t="s">
        <v>96</v>
      </c>
      <c r="B15" t="s">
        <v>97</v>
      </c>
      <c r="C15" s="93" t="s">
        <v>98</v>
      </c>
      <c r="D15" s="94" t="s">
        <v>99</v>
      </c>
      <c r="E15" s="95" t="s">
        <v>100</v>
      </c>
      <c r="F15" s="94" t="s">
        <v>101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>J15*$F$2</f>
        <v>25</v>
      </c>
      <c r="L15" s="97">
        <v>0.2</v>
      </c>
      <c r="M15" s="97">
        <v>1</v>
      </c>
      <c r="N15" s="104">
        <f>M15*$N$2</f>
        <v>1</v>
      </c>
      <c r="O15" s="97" t="s">
        <v>51</v>
      </c>
      <c r="P15" s="105">
        <v>153708</v>
      </c>
      <c r="Q15" s="97" t="s">
        <v>51</v>
      </c>
      <c r="R15" s="105">
        <v>400120</v>
      </c>
      <c r="S15" s="108">
        <f>K15</f>
        <v>25</v>
      </c>
      <c r="T15" s="109">
        <v>391</v>
      </c>
      <c r="U15" s="108">
        <f>N15</f>
        <v>1</v>
      </c>
      <c r="V15" s="109">
        <v>481</v>
      </c>
      <c r="W15" t="s">
        <v>147</v>
      </c>
    </row>
    <row r="16" spans="1:23" x14ac:dyDescent="0.25">
      <c r="A16" t="s">
        <v>103</v>
      </c>
      <c r="B16" t="s">
        <v>104</v>
      </c>
      <c r="C16" s="93"/>
      <c r="D16" s="94"/>
      <c r="E16" s="94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5"/>
      <c r="Q16" s="97"/>
      <c r="R16" s="105"/>
      <c r="S16" s="108"/>
      <c r="T16" s="109"/>
      <c r="U16" s="108"/>
      <c r="V16" s="109"/>
    </row>
    <row r="17" spans="1:23" x14ac:dyDescent="0.25">
      <c r="A17" s="13" t="s">
        <v>110</v>
      </c>
      <c r="B17" t="s">
        <v>56</v>
      </c>
      <c r="C17" s="93" t="s">
        <v>163</v>
      </c>
      <c r="D17" s="94" t="s">
        <v>65</v>
      </c>
      <c r="E17" s="95" t="s">
        <v>165</v>
      </c>
      <c r="F17" s="94" t="s">
        <v>258</v>
      </c>
      <c r="G17" s="94" t="s">
        <v>31</v>
      </c>
      <c r="H17" s="96">
        <v>0.2</v>
      </c>
      <c r="I17" s="95" t="s">
        <v>126</v>
      </c>
      <c r="J17" s="97">
        <v>1.25</v>
      </c>
      <c r="K17" s="104">
        <f>J17*$F$2</f>
        <v>31.25</v>
      </c>
      <c r="L17" s="97">
        <v>0.2</v>
      </c>
      <c r="M17" s="97">
        <v>1.25</v>
      </c>
      <c r="N17" s="104">
        <f>M17*$N$2</f>
        <v>1.25</v>
      </c>
      <c r="O17" s="97" t="s">
        <v>51</v>
      </c>
      <c r="P17" s="105">
        <v>100766</v>
      </c>
      <c r="Q17" s="97" t="s">
        <v>51</v>
      </c>
      <c r="R17" s="105">
        <v>400568</v>
      </c>
      <c r="S17" s="108">
        <f>K17</f>
        <v>31.25</v>
      </c>
      <c r="T17" s="109">
        <v>497</v>
      </c>
      <c r="U17" s="108">
        <f>N17</f>
        <v>1.25</v>
      </c>
      <c r="V17" s="109">
        <v>522</v>
      </c>
      <c r="W17" t="s">
        <v>147</v>
      </c>
    </row>
    <row r="18" spans="1:23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41.25</v>
      </c>
      <c r="K18" s="104">
        <f>J18*$F$2</f>
        <v>1031.25</v>
      </c>
      <c r="L18" s="121"/>
      <c r="M18" s="97">
        <f>50-SUM(M4:M17)</f>
        <v>37.75</v>
      </c>
      <c r="N18" s="104">
        <f>M18*$N$2</f>
        <v>37.75</v>
      </c>
      <c r="O18" s="97"/>
      <c r="P18" s="105"/>
      <c r="Q18" s="97"/>
      <c r="R18" s="104"/>
      <c r="S18" s="108"/>
      <c r="T18" s="109"/>
      <c r="U18" s="108"/>
      <c r="V18" s="109"/>
    </row>
    <row r="19" spans="1:23" x14ac:dyDescent="0.25">
      <c r="C19" s="7"/>
      <c r="D19" s="7"/>
      <c r="E19" s="10"/>
      <c r="F19" s="7"/>
      <c r="G19" s="7"/>
      <c r="H19" s="8"/>
      <c r="I19" s="14" t="s">
        <v>116</v>
      </c>
      <c r="J19" s="15">
        <f>SUM(J4:J18)</f>
        <v>50</v>
      </c>
      <c r="K19" s="15">
        <f>SUM(K4:K18)</f>
        <v>1250</v>
      </c>
      <c r="L19" s="26" t="s">
        <v>116</v>
      </c>
      <c r="M19" s="17">
        <f>SUM(M4:M18)</f>
        <v>50</v>
      </c>
      <c r="N19" s="16">
        <f>SUM(N4:N18)</f>
        <v>50</v>
      </c>
      <c r="S19" s="18"/>
      <c r="U19" s="19"/>
    </row>
    <row r="22" spans="1:23" ht="23.25" x14ac:dyDescent="0.35">
      <c r="A22" s="1" t="s">
        <v>117</v>
      </c>
    </row>
    <row r="23" spans="1:23" x14ac:dyDescent="0.25">
      <c r="A23" s="7"/>
      <c r="B23" s="7"/>
      <c r="C23" s="7" t="s">
        <v>2</v>
      </c>
      <c r="D23" s="8">
        <v>24</v>
      </c>
      <c r="E23" s="9" t="s">
        <v>3</v>
      </c>
      <c r="F23" s="8">
        <v>25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</row>
    <row r="24" spans="1:23" x14ac:dyDescent="0.25">
      <c r="B24" t="s">
        <v>6</v>
      </c>
      <c r="C24" s="93" t="s">
        <v>161</v>
      </c>
      <c r="D24" s="94" t="s">
        <v>8</v>
      </c>
      <c r="E24" s="95" t="s">
        <v>9</v>
      </c>
      <c r="F24" s="94"/>
      <c r="G24" s="94"/>
      <c r="H24" s="96" t="s">
        <v>162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  <c r="O24" s="7"/>
      <c r="P24" s="7"/>
      <c r="Q24" s="7"/>
      <c r="R24" s="7"/>
      <c r="S24" s="7"/>
      <c r="T24" s="7"/>
      <c r="U24" s="7"/>
      <c r="V24" s="7"/>
    </row>
    <row r="25" spans="1:23" x14ac:dyDescent="0.25">
      <c r="A25" s="13" t="s">
        <v>25</v>
      </c>
      <c r="B25" t="s">
        <v>26</v>
      </c>
      <c r="C25" s="93" t="s">
        <v>262</v>
      </c>
      <c r="D25" s="94" t="s">
        <v>140</v>
      </c>
      <c r="E25" s="95" t="s">
        <v>261</v>
      </c>
      <c r="F25" s="94" t="s">
        <v>245</v>
      </c>
      <c r="G25" s="94" t="s">
        <v>31</v>
      </c>
      <c r="H25" s="96"/>
      <c r="I25" s="117"/>
      <c r="J25" s="97"/>
      <c r="K25" s="104"/>
      <c r="L25" s="97"/>
      <c r="M25" s="97"/>
      <c r="N25" s="104"/>
      <c r="O25" s="11"/>
      <c r="P25" s="11"/>
      <c r="Q25" s="11"/>
      <c r="R25" s="11"/>
      <c r="S25" s="11"/>
      <c r="T25" s="11"/>
      <c r="U25" s="11"/>
      <c r="V25" s="11"/>
    </row>
    <row r="26" spans="1:23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11"/>
      <c r="P26" s="11"/>
      <c r="Q26" s="11"/>
      <c r="R26" s="11"/>
      <c r="S26" s="11"/>
      <c r="T26" s="11"/>
      <c r="U26" s="11"/>
      <c r="V26" s="11"/>
    </row>
    <row r="27" spans="1:23" x14ac:dyDescent="0.25">
      <c r="A27" s="13" t="s">
        <v>42</v>
      </c>
      <c r="B27" t="s">
        <v>43</v>
      </c>
      <c r="C27" s="93"/>
      <c r="D27" s="94"/>
      <c r="E27" s="95"/>
      <c r="F27" s="94"/>
      <c r="G27" s="94"/>
      <c r="H27" s="96"/>
      <c r="I27" s="95"/>
      <c r="J27" s="97"/>
      <c r="K27" s="104"/>
      <c r="L27" s="97"/>
      <c r="M27" s="97"/>
      <c r="N27" s="104"/>
      <c r="O27" s="11"/>
      <c r="P27" s="21"/>
      <c r="Q27" s="21"/>
      <c r="R27" s="21"/>
      <c r="S27" s="21"/>
      <c r="T27" s="21"/>
      <c r="U27" s="21"/>
      <c r="V27" s="21"/>
    </row>
    <row r="28" spans="1:23" x14ac:dyDescent="0.25">
      <c r="A28" t="s">
        <v>44</v>
      </c>
      <c r="B28" t="s">
        <v>45</v>
      </c>
      <c r="C28" s="93" t="s">
        <v>156</v>
      </c>
      <c r="D28" s="94" t="s">
        <v>28</v>
      </c>
      <c r="E28" s="95" t="s">
        <v>171</v>
      </c>
      <c r="F28" s="94" t="s">
        <v>48</v>
      </c>
      <c r="G28" s="94" t="s">
        <v>83</v>
      </c>
      <c r="H28" s="96"/>
      <c r="I28" s="95"/>
      <c r="J28" s="97"/>
      <c r="K28" s="104"/>
      <c r="L28" s="97"/>
      <c r="M28" s="97"/>
      <c r="N28" s="104"/>
      <c r="O28" s="11"/>
      <c r="P28" s="21"/>
      <c r="Q28" s="21"/>
      <c r="R28" s="21"/>
      <c r="S28" s="21"/>
      <c r="T28" s="21"/>
      <c r="U28" s="21"/>
      <c r="V28" s="21"/>
    </row>
    <row r="29" spans="1:23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11"/>
      <c r="P29" s="21"/>
      <c r="Q29" s="21"/>
      <c r="R29" s="21"/>
      <c r="S29" s="21"/>
      <c r="T29" s="21"/>
      <c r="U29" s="21"/>
      <c r="V29" s="21"/>
    </row>
    <row r="30" spans="1:23" x14ac:dyDescent="0.25">
      <c r="A30" t="s">
        <v>55</v>
      </c>
      <c r="B30" t="s">
        <v>56</v>
      </c>
      <c r="C30" s="93" t="s">
        <v>197</v>
      </c>
      <c r="D30" s="94" t="s">
        <v>28</v>
      </c>
      <c r="E30" s="94"/>
      <c r="F30" s="94" t="s">
        <v>60</v>
      </c>
      <c r="G30" s="94" t="s">
        <v>31</v>
      </c>
      <c r="H30" s="96"/>
      <c r="I30" s="95"/>
      <c r="J30" s="97"/>
      <c r="K30" s="104"/>
      <c r="L30" s="97"/>
      <c r="M30" s="97"/>
      <c r="N30" s="104"/>
      <c r="O30" s="11"/>
      <c r="P30" s="21"/>
      <c r="Q30" s="21"/>
      <c r="R30" s="21"/>
      <c r="S30" s="21"/>
      <c r="T30" s="21"/>
      <c r="U30" s="21"/>
      <c r="V30" s="21"/>
    </row>
    <row r="31" spans="1:23" x14ac:dyDescent="0.25">
      <c r="A31" s="13" t="s">
        <v>62</v>
      </c>
      <c r="B31" t="s">
        <v>63</v>
      </c>
      <c r="C31" s="93" t="s">
        <v>175</v>
      </c>
      <c r="D31" s="94" t="s">
        <v>65</v>
      </c>
      <c r="E31" s="95" t="s">
        <v>176</v>
      </c>
      <c r="F31" s="94" t="s">
        <v>67</v>
      </c>
      <c r="G31" s="94" t="s">
        <v>83</v>
      </c>
      <c r="H31" s="96" t="s">
        <v>177</v>
      </c>
      <c r="I31" s="95" t="s">
        <v>76</v>
      </c>
      <c r="J31" s="97">
        <v>1.5</v>
      </c>
      <c r="K31" s="104">
        <f>J31*$F$23</f>
        <v>37.5</v>
      </c>
      <c r="L31" s="97">
        <v>0.5</v>
      </c>
      <c r="M31" s="97">
        <v>1.5</v>
      </c>
      <c r="N31" s="104">
        <f>M31*$N$23</f>
        <v>1.5</v>
      </c>
      <c r="O31" s="22"/>
      <c r="P31" s="23"/>
      <c r="Q31" s="23"/>
      <c r="R31" s="23"/>
      <c r="S31" s="23"/>
      <c r="T31" s="23"/>
      <c r="U31" s="23"/>
      <c r="V31" s="23"/>
    </row>
    <row r="32" spans="1:23" x14ac:dyDescent="0.25">
      <c r="A32" t="s">
        <v>70</v>
      </c>
      <c r="B32" t="s">
        <v>71</v>
      </c>
      <c r="C32" s="93" t="s">
        <v>195</v>
      </c>
      <c r="D32" s="94" t="s">
        <v>65</v>
      </c>
      <c r="E32" s="94" t="s">
        <v>196</v>
      </c>
      <c r="F32" s="94" t="s">
        <v>251</v>
      </c>
      <c r="G32" s="94" t="s">
        <v>31</v>
      </c>
      <c r="H32" s="96"/>
      <c r="I32" s="95"/>
      <c r="J32" s="97"/>
      <c r="K32" s="104"/>
      <c r="L32" s="97"/>
      <c r="M32" s="97"/>
      <c r="N32" s="104"/>
      <c r="O32" s="22"/>
      <c r="P32" s="23"/>
      <c r="Q32" s="23"/>
      <c r="R32" s="23"/>
      <c r="S32" s="23"/>
      <c r="T32" s="23"/>
      <c r="U32" s="23"/>
      <c r="V32" s="23"/>
    </row>
    <row r="33" spans="1:22" x14ac:dyDescent="0.25">
      <c r="A33" s="13" t="s">
        <v>77</v>
      </c>
      <c r="B33" t="s">
        <v>78</v>
      </c>
      <c r="C33" s="93"/>
      <c r="D33" s="94"/>
      <c r="E33" s="95"/>
      <c r="F33" s="94"/>
      <c r="G33" s="94"/>
      <c r="H33" s="96"/>
      <c r="I33" s="95"/>
      <c r="J33" s="97"/>
      <c r="K33" s="104"/>
      <c r="L33" s="97"/>
      <c r="M33" s="97"/>
      <c r="N33" s="104"/>
      <c r="O33" s="11"/>
      <c r="P33" s="11"/>
      <c r="Q33" s="11"/>
      <c r="R33" s="11"/>
      <c r="S33" s="11"/>
      <c r="T33" s="11"/>
      <c r="U33" s="11"/>
      <c r="V33" s="11"/>
    </row>
    <row r="34" spans="1:22" x14ac:dyDescent="0.25">
      <c r="A34" t="s">
        <v>87</v>
      </c>
      <c r="B34" t="s">
        <v>88</v>
      </c>
      <c r="C34" s="93" t="s">
        <v>186</v>
      </c>
      <c r="D34" s="94" t="s">
        <v>99</v>
      </c>
      <c r="E34" s="95" t="s">
        <v>187</v>
      </c>
      <c r="F34" s="94" t="s">
        <v>204</v>
      </c>
      <c r="G34" s="94" t="s">
        <v>83</v>
      </c>
      <c r="H34" s="96" t="s">
        <v>189</v>
      </c>
      <c r="I34" s="95" t="s">
        <v>135</v>
      </c>
      <c r="J34" s="97">
        <v>2</v>
      </c>
      <c r="K34" s="104">
        <f>J34*$F$23</f>
        <v>50</v>
      </c>
      <c r="L34" s="97">
        <v>0.2</v>
      </c>
      <c r="M34" s="97">
        <v>2</v>
      </c>
      <c r="N34" s="104">
        <f>M34*$N$23</f>
        <v>2</v>
      </c>
      <c r="O34" s="22"/>
      <c r="P34" s="23"/>
      <c r="Q34" s="23"/>
      <c r="R34" s="23"/>
      <c r="S34" s="23"/>
      <c r="T34" s="23"/>
      <c r="U34" s="23"/>
      <c r="V34" s="23"/>
    </row>
    <row r="35" spans="1:22" x14ac:dyDescent="0.25">
      <c r="A35" t="s">
        <v>95</v>
      </c>
      <c r="B35" t="s">
        <v>56</v>
      </c>
      <c r="C35" s="93" t="s">
        <v>260</v>
      </c>
      <c r="D35" s="94" t="s">
        <v>90</v>
      </c>
      <c r="E35" s="95" t="s">
        <v>180</v>
      </c>
      <c r="F35" s="94" t="s">
        <v>150</v>
      </c>
      <c r="G35" s="94" t="s">
        <v>83</v>
      </c>
      <c r="H35" s="96">
        <v>0.05</v>
      </c>
      <c r="I35" s="95" t="s">
        <v>259</v>
      </c>
      <c r="J35" s="97">
        <v>5</v>
      </c>
      <c r="K35" s="104">
        <f>J35*$F$23</f>
        <v>125</v>
      </c>
      <c r="L35" s="97">
        <v>0.1</v>
      </c>
      <c r="M35" s="97">
        <v>2.5</v>
      </c>
      <c r="N35" s="104">
        <f>M35*$N$23</f>
        <v>2.5</v>
      </c>
      <c r="O35" s="22"/>
      <c r="P35" s="22"/>
      <c r="Q35" s="22"/>
      <c r="R35" s="22"/>
      <c r="S35" s="22"/>
      <c r="T35" s="22"/>
      <c r="U35" s="22"/>
      <c r="V35" s="22"/>
    </row>
    <row r="36" spans="1:22" x14ac:dyDescent="0.25">
      <c r="A36" t="s">
        <v>96</v>
      </c>
      <c r="B36" t="s">
        <v>97</v>
      </c>
      <c r="C36" s="93" t="s">
        <v>98</v>
      </c>
      <c r="D36" s="94" t="s">
        <v>99</v>
      </c>
      <c r="E36" s="95" t="s">
        <v>100</v>
      </c>
      <c r="F36" s="94" t="s">
        <v>101</v>
      </c>
      <c r="G36" s="94" t="s">
        <v>31</v>
      </c>
      <c r="H36" s="96"/>
      <c r="I36" s="95"/>
      <c r="J36" s="97"/>
      <c r="K36" s="104"/>
      <c r="L36" s="97"/>
      <c r="M36" s="97"/>
      <c r="N36" s="104"/>
      <c r="O36" s="22"/>
      <c r="P36" s="23"/>
      <c r="Q36" s="23"/>
      <c r="R36" s="23"/>
      <c r="S36" s="23"/>
      <c r="T36" s="23"/>
      <c r="U36" s="23"/>
      <c r="V36" s="23"/>
    </row>
    <row r="37" spans="1:22" x14ac:dyDescent="0.25">
      <c r="A37" t="s">
        <v>103</v>
      </c>
      <c r="B37" t="s">
        <v>104</v>
      </c>
      <c r="C37" s="93"/>
      <c r="D37" s="94"/>
      <c r="E37" s="94"/>
      <c r="F37" s="94"/>
      <c r="G37" s="94"/>
      <c r="H37" s="96"/>
      <c r="I37" s="95"/>
      <c r="J37" s="97"/>
      <c r="K37" s="104"/>
      <c r="L37" s="97"/>
      <c r="M37" s="97"/>
      <c r="N37" s="104"/>
      <c r="O37" s="11"/>
      <c r="P37" s="21"/>
      <c r="Q37" s="21"/>
      <c r="R37" s="21"/>
      <c r="S37" s="21"/>
      <c r="T37" s="21"/>
      <c r="U37" s="21"/>
      <c r="V37" s="21"/>
    </row>
    <row r="38" spans="1:22" x14ac:dyDescent="0.25">
      <c r="A38" s="13" t="s">
        <v>110</v>
      </c>
      <c r="B38" t="s">
        <v>56</v>
      </c>
      <c r="C38" s="93" t="s">
        <v>163</v>
      </c>
      <c r="D38" s="94" t="s">
        <v>65</v>
      </c>
      <c r="E38" s="95" t="s">
        <v>165</v>
      </c>
      <c r="F38" s="94" t="s">
        <v>258</v>
      </c>
      <c r="G38" s="94" t="s">
        <v>31</v>
      </c>
      <c r="H38" s="96"/>
      <c r="I38" s="95"/>
      <c r="J38" s="97"/>
      <c r="K38" s="104"/>
      <c r="L38" s="97"/>
      <c r="M38" s="97"/>
      <c r="N38" s="104"/>
      <c r="O38" s="22"/>
      <c r="P38" s="22"/>
      <c r="Q38" s="22"/>
      <c r="R38" s="22"/>
      <c r="S38" s="22"/>
      <c r="T38" s="22"/>
      <c r="U38" s="22"/>
      <c r="V38" s="22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41.5</v>
      </c>
      <c r="K39" s="104">
        <f>J39*$F$23</f>
        <v>1037.5</v>
      </c>
      <c r="L39" s="121"/>
      <c r="M39" s="97">
        <f>50-SUM(M25:M38)</f>
        <v>44</v>
      </c>
      <c r="N39" s="104">
        <f>M39*$N$23</f>
        <v>44</v>
      </c>
      <c r="O39" s="11"/>
      <c r="P39" s="21"/>
      <c r="Q39" s="21"/>
      <c r="R39" s="21"/>
      <c r="S39" s="21"/>
      <c r="T39" s="21"/>
      <c r="U39" s="21"/>
      <c r="V39" s="21"/>
    </row>
    <row r="40" spans="1:22" x14ac:dyDescent="0.25">
      <c r="C40" s="7"/>
      <c r="D40" s="7"/>
      <c r="E40" s="10"/>
      <c r="F40" s="7"/>
      <c r="G40" s="7"/>
      <c r="H40" s="8"/>
      <c r="I40" s="14" t="s">
        <v>116</v>
      </c>
      <c r="J40" s="15">
        <f>SUM(J25:J39)</f>
        <v>50</v>
      </c>
      <c r="K40" s="16">
        <f>SUM(K25:K39)</f>
        <v>1250</v>
      </c>
      <c r="L40" s="26" t="s">
        <v>116</v>
      </c>
      <c r="M40" s="17">
        <f>SUM(M25:M39)</f>
        <v>50</v>
      </c>
      <c r="N40" s="16">
        <f>SUM(N25:N39)</f>
        <v>50</v>
      </c>
    </row>
  </sheetData>
  <conditionalFormatting sqref="T4 T7 T9:T11 T13:T15 T17">
    <cfRule type="cellIs" dxfId="58" priority="2" operator="lessThan">
      <formula>$S$4</formula>
    </cfRule>
  </conditionalFormatting>
  <conditionalFormatting sqref="V4 V7 V9:V11 V13:V15 V17">
    <cfRule type="cellIs" dxfId="57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E3EC-BE0A-4222-96AE-2CD10B655C6B}">
  <dimension ref="A1:AN40"/>
  <sheetViews>
    <sheetView zoomScale="55" zoomScaleNormal="70" workbookViewId="0">
      <selection activeCell="G54" sqref="G54"/>
    </sheetView>
  </sheetViews>
  <sheetFormatPr defaultRowHeight="15" x14ac:dyDescent="0.25"/>
  <cols>
    <col min="3" max="3" width="28.42578125" bestFit="1" customWidth="1"/>
    <col min="4" max="4" width="26.5703125" customWidth="1"/>
    <col min="5" max="5" width="16.28515625" style="2" customWidth="1"/>
    <col min="6" max="6" width="16" customWidth="1"/>
    <col min="7" max="7" width="13.5703125" customWidth="1"/>
    <col min="8" max="8" width="15.7109375" style="3" customWidth="1"/>
    <col min="9" max="9" width="14.42578125" style="2" customWidth="1"/>
    <col min="10" max="10" width="23.28515625" style="4" customWidth="1"/>
    <col min="11" max="11" width="15.7109375" style="5" customWidth="1"/>
    <col min="12" max="12" width="14.7109375" customWidth="1"/>
    <col min="13" max="13" width="16.42578125" customWidth="1"/>
    <col min="14" max="14" width="11.7109375" customWidth="1"/>
    <col min="15" max="15" width="28.140625" customWidth="1"/>
    <col min="16" max="16" width="24.28515625" customWidth="1"/>
    <col min="17" max="17" width="18.5703125" customWidth="1"/>
    <col min="18" max="18" width="22.42578125" customWidth="1"/>
    <col min="19" max="20" width="24.5703125" customWidth="1"/>
    <col min="21" max="22" width="22.28515625" customWidth="1"/>
    <col min="24" max="24" width="12.85546875" customWidth="1"/>
    <col min="26" max="27" width="12.42578125" customWidth="1"/>
    <col min="29" max="29" width="19.42578125" customWidth="1"/>
    <col min="31" max="32" width="12.7109375" customWidth="1"/>
    <col min="33" max="33" width="12.42578125" customWidth="1"/>
    <col min="39" max="39" width="14.42578125" style="6" customWidth="1"/>
    <col min="40" max="40" width="8.85546875" style="6"/>
  </cols>
  <sheetData>
    <row r="1" spans="1:23" ht="23.25" x14ac:dyDescent="0.35">
      <c r="A1" s="1" t="s">
        <v>0</v>
      </c>
    </row>
    <row r="2" spans="1:23" x14ac:dyDescent="0.25">
      <c r="A2" s="7"/>
      <c r="B2" s="7"/>
      <c r="C2" s="7" t="s">
        <v>2</v>
      </c>
      <c r="D2" s="8">
        <v>24</v>
      </c>
      <c r="E2" s="9" t="s">
        <v>3</v>
      </c>
      <c r="F2" s="8">
        <v>25</v>
      </c>
      <c r="G2" s="7"/>
      <c r="H2" s="8"/>
      <c r="I2" s="10"/>
      <c r="J2" s="11"/>
      <c r="K2" s="12" t="s">
        <v>4</v>
      </c>
      <c r="L2" s="12">
        <v>1</v>
      </c>
      <c r="M2" s="12" t="s">
        <v>5</v>
      </c>
      <c r="N2" s="3">
        <v>1</v>
      </c>
      <c r="S2" s="25">
        <v>45100</v>
      </c>
    </row>
    <row r="3" spans="1:23" x14ac:dyDescent="0.25">
      <c r="B3" t="s">
        <v>6</v>
      </c>
      <c r="C3" s="93" t="s">
        <v>161</v>
      </c>
      <c r="D3" s="94" t="s">
        <v>8</v>
      </c>
      <c r="E3" s="95" t="s">
        <v>9</v>
      </c>
      <c r="F3" s="94"/>
      <c r="G3" s="94"/>
      <c r="H3" s="96" t="s">
        <v>162</v>
      </c>
      <c r="I3" s="95" t="s">
        <v>12</v>
      </c>
      <c r="J3" s="97" t="s">
        <v>13</v>
      </c>
      <c r="K3" s="98" t="s">
        <v>14</v>
      </c>
      <c r="L3" s="99" t="s">
        <v>15</v>
      </c>
      <c r="M3" s="99" t="s">
        <v>16</v>
      </c>
      <c r="N3" s="100" t="s">
        <v>14</v>
      </c>
      <c r="O3" s="94" t="s">
        <v>17</v>
      </c>
      <c r="P3" s="100" t="s">
        <v>18</v>
      </c>
      <c r="Q3" s="94" t="s">
        <v>19</v>
      </c>
      <c r="R3" s="100" t="s">
        <v>20</v>
      </c>
      <c r="S3" s="101" t="s">
        <v>21</v>
      </c>
      <c r="T3" s="101" t="s">
        <v>22</v>
      </c>
      <c r="U3" s="101" t="s">
        <v>23</v>
      </c>
      <c r="V3" s="101" t="s">
        <v>24</v>
      </c>
    </row>
    <row r="4" spans="1:23" x14ac:dyDescent="0.25">
      <c r="A4" s="13" t="s">
        <v>25</v>
      </c>
      <c r="B4" t="s">
        <v>26</v>
      </c>
      <c r="C4" s="93" t="s">
        <v>163</v>
      </c>
      <c r="D4" s="94" t="s">
        <v>164</v>
      </c>
      <c r="E4" s="95" t="s">
        <v>165</v>
      </c>
      <c r="F4" s="94" t="s">
        <v>30</v>
      </c>
      <c r="G4" s="94" t="s">
        <v>31</v>
      </c>
      <c r="H4" s="96">
        <v>0.2</v>
      </c>
      <c r="I4" s="117" t="s">
        <v>76</v>
      </c>
      <c r="J4" s="97">
        <v>1.5</v>
      </c>
      <c r="K4" s="104">
        <f>J4*$F$2</f>
        <v>37.5</v>
      </c>
      <c r="L4" s="97">
        <v>0.2</v>
      </c>
      <c r="M4" s="97">
        <v>1.5</v>
      </c>
      <c r="N4" s="104">
        <f>M4*$N$2</f>
        <v>1.5</v>
      </c>
      <c r="O4" s="97" t="s">
        <v>136</v>
      </c>
      <c r="P4" s="104" t="s">
        <v>166</v>
      </c>
      <c r="Q4" s="97" t="s">
        <v>33</v>
      </c>
      <c r="R4" s="105" t="s">
        <v>167</v>
      </c>
      <c r="S4" s="108">
        <f>K4</f>
        <v>37.5</v>
      </c>
      <c r="T4" s="109">
        <v>198</v>
      </c>
      <c r="U4" s="108">
        <f>N4</f>
        <v>1.5</v>
      </c>
      <c r="V4" s="109">
        <v>384</v>
      </c>
    </row>
    <row r="5" spans="1:23" x14ac:dyDescent="0.25">
      <c r="A5" t="s">
        <v>37</v>
      </c>
      <c r="B5" t="s">
        <v>38</v>
      </c>
      <c r="C5" s="93" t="s">
        <v>39</v>
      </c>
      <c r="D5" s="94"/>
      <c r="E5" s="95"/>
      <c r="F5" s="94" t="s">
        <v>40</v>
      </c>
      <c r="G5" s="94" t="s">
        <v>41</v>
      </c>
      <c r="H5" s="96"/>
      <c r="I5" s="95"/>
      <c r="J5" s="97"/>
      <c r="K5" s="104"/>
      <c r="L5" s="97"/>
      <c r="M5" s="97"/>
      <c r="N5" s="104"/>
      <c r="O5" s="97"/>
      <c r="P5" s="104"/>
      <c r="Q5" s="97"/>
      <c r="R5" s="104"/>
      <c r="S5" s="108"/>
      <c r="T5" s="109"/>
      <c r="U5" s="108"/>
      <c r="V5" s="109"/>
    </row>
    <row r="6" spans="1:23" x14ac:dyDescent="0.25">
      <c r="A6" s="13" t="s">
        <v>42</v>
      </c>
      <c r="B6" t="s">
        <v>43</v>
      </c>
      <c r="C6" s="93" t="s">
        <v>168</v>
      </c>
      <c r="D6" s="94" t="s">
        <v>140</v>
      </c>
      <c r="E6" s="95" t="s">
        <v>169</v>
      </c>
      <c r="F6" s="94" t="s">
        <v>122</v>
      </c>
      <c r="G6" s="94" t="s">
        <v>31</v>
      </c>
      <c r="H6" s="96">
        <v>0.2</v>
      </c>
      <c r="I6" s="95" t="s">
        <v>102</v>
      </c>
      <c r="J6" s="97">
        <v>1</v>
      </c>
      <c r="K6" s="104">
        <f t="shared" ref="K6:K9" si="0">J6*$F$2</f>
        <v>25</v>
      </c>
      <c r="L6" s="97">
        <v>0.2</v>
      </c>
      <c r="M6" s="97">
        <v>1</v>
      </c>
      <c r="N6" s="104">
        <f t="shared" ref="N6:N18" si="1">M6*$N$2</f>
        <v>1</v>
      </c>
      <c r="O6" s="97" t="s">
        <v>51</v>
      </c>
      <c r="P6" s="105">
        <v>118129</v>
      </c>
      <c r="Q6" s="97" t="s">
        <v>51</v>
      </c>
      <c r="R6" s="105">
        <v>400944</v>
      </c>
      <c r="S6" s="108">
        <f>K6</f>
        <v>25</v>
      </c>
      <c r="T6" s="109">
        <v>239</v>
      </c>
      <c r="U6" s="108">
        <f>N6</f>
        <v>1</v>
      </c>
      <c r="V6" s="109">
        <v>272</v>
      </c>
      <c r="W6" t="s">
        <v>170</v>
      </c>
    </row>
    <row r="7" spans="1:23" x14ac:dyDescent="0.25">
      <c r="A7" t="s">
        <v>44</v>
      </c>
      <c r="B7" t="s">
        <v>45</v>
      </c>
      <c r="C7" s="93" t="s">
        <v>156</v>
      </c>
      <c r="D7" s="94" t="s">
        <v>28</v>
      </c>
      <c r="E7" s="95" t="s">
        <v>171</v>
      </c>
      <c r="F7" s="94" t="s">
        <v>48</v>
      </c>
      <c r="G7" s="94" t="s">
        <v>83</v>
      </c>
      <c r="H7" s="96">
        <v>0.1</v>
      </c>
      <c r="I7" s="95" t="s">
        <v>135</v>
      </c>
      <c r="J7" s="97">
        <v>2</v>
      </c>
      <c r="K7" s="104">
        <f t="shared" si="0"/>
        <v>50</v>
      </c>
      <c r="L7" s="97">
        <v>0.2</v>
      </c>
      <c r="M7" s="97">
        <v>1</v>
      </c>
      <c r="N7" s="104">
        <f t="shared" si="1"/>
        <v>1</v>
      </c>
      <c r="O7" s="97" t="s">
        <v>51</v>
      </c>
      <c r="P7" s="105">
        <v>100229</v>
      </c>
      <c r="Q7" s="97" t="s">
        <v>51</v>
      </c>
      <c r="R7" s="105">
        <v>400651</v>
      </c>
      <c r="S7" s="108">
        <f>K7</f>
        <v>50</v>
      </c>
      <c r="T7" s="109">
        <v>41</v>
      </c>
      <c r="U7" s="108">
        <f>N7</f>
        <v>1</v>
      </c>
      <c r="V7" s="109">
        <v>137</v>
      </c>
      <c r="W7" t="s">
        <v>172</v>
      </c>
    </row>
    <row r="8" spans="1:23" x14ac:dyDescent="0.25">
      <c r="A8" t="s">
        <v>52</v>
      </c>
      <c r="B8" t="s">
        <v>53</v>
      </c>
      <c r="C8" s="93"/>
      <c r="D8" s="94"/>
      <c r="E8" s="95"/>
      <c r="F8" s="94"/>
      <c r="G8" s="94"/>
      <c r="H8" s="96"/>
      <c r="I8" s="95"/>
      <c r="J8" s="97"/>
      <c r="K8" s="104"/>
      <c r="L8" s="97"/>
      <c r="M8" s="97"/>
      <c r="N8" s="104"/>
      <c r="O8" s="97"/>
      <c r="P8" s="105"/>
      <c r="Q8" s="97"/>
      <c r="R8" s="104"/>
      <c r="S8" s="108"/>
      <c r="T8" s="109"/>
      <c r="U8" s="108"/>
      <c r="V8" s="109"/>
    </row>
    <row r="9" spans="1:23" x14ac:dyDescent="0.25">
      <c r="A9" t="s">
        <v>55</v>
      </c>
      <c r="B9" t="s">
        <v>56</v>
      </c>
      <c r="C9" s="93" t="s">
        <v>173</v>
      </c>
      <c r="D9" s="94" t="s">
        <v>65</v>
      </c>
      <c r="E9" s="95" t="s">
        <v>125</v>
      </c>
      <c r="F9" s="94" t="s">
        <v>60</v>
      </c>
      <c r="G9" s="94" t="s">
        <v>31</v>
      </c>
      <c r="H9" s="96">
        <v>0.2</v>
      </c>
      <c r="I9" s="95" t="s">
        <v>135</v>
      </c>
      <c r="J9" s="97">
        <v>2</v>
      </c>
      <c r="K9" s="104">
        <f t="shared" si="0"/>
        <v>50</v>
      </c>
      <c r="L9" s="97">
        <v>0.2</v>
      </c>
      <c r="M9" s="97">
        <v>2</v>
      </c>
      <c r="N9" s="104">
        <f t="shared" si="1"/>
        <v>2</v>
      </c>
      <c r="O9" s="97" t="s">
        <v>51</v>
      </c>
      <c r="P9" s="105">
        <v>120127</v>
      </c>
      <c r="Q9" s="97" t="s">
        <v>51</v>
      </c>
      <c r="R9" s="105">
        <v>400546</v>
      </c>
      <c r="S9" s="108">
        <f>K9</f>
        <v>50</v>
      </c>
      <c r="T9" s="109">
        <v>175</v>
      </c>
      <c r="U9" s="108">
        <f>N9</f>
        <v>2</v>
      </c>
      <c r="V9" s="109">
        <v>261</v>
      </c>
      <c r="W9" t="s">
        <v>174</v>
      </c>
    </row>
    <row r="10" spans="1:23" x14ac:dyDescent="0.25">
      <c r="A10" s="13" t="s">
        <v>62</v>
      </c>
      <c r="B10" t="s">
        <v>63</v>
      </c>
      <c r="C10" s="93"/>
      <c r="D10" s="94"/>
      <c r="E10" s="95"/>
      <c r="F10" s="94"/>
      <c r="G10" s="94"/>
      <c r="H10" s="96"/>
      <c r="I10" s="95"/>
      <c r="J10" s="97"/>
      <c r="K10" s="104"/>
      <c r="L10" s="97"/>
      <c r="M10" s="97"/>
      <c r="N10" s="104"/>
      <c r="O10" s="97"/>
      <c r="P10" s="105"/>
      <c r="Q10" s="97"/>
      <c r="R10" s="105"/>
      <c r="S10" s="108"/>
      <c r="T10" s="109"/>
      <c r="U10" s="108"/>
      <c r="V10" s="109"/>
    </row>
    <row r="11" spans="1:23" x14ac:dyDescent="0.25">
      <c r="A11" t="s">
        <v>70</v>
      </c>
      <c r="B11" t="s">
        <v>71</v>
      </c>
      <c r="C11" s="93" t="s">
        <v>195</v>
      </c>
      <c r="D11" s="94" t="s">
        <v>65</v>
      </c>
      <c r="E11" s="94" t="s">
        <v>196</v>
      </c>
      <c r="F11" s="94" t="s">
        <v>251</v>
      </c>
      <c r="G11" s="94" t="s">
        <v>31</v>
      </c>
      <c r="H11" s="96">
        <v>0.2</v>
      </c>
      <c r="I11" s="95" t="s">
        <v>102</v>
      </c>
      <c r="J11" s="97">
        <v>1</v>
      </c>
      <c r="K11" s="104">
        <f>J11*$F$2</f>
        <v>25</v>
      </c>
      <c r="L11" s="97">
        <v>0.2</v>
      </c>
      <c r="M11" s="97">
        <v>1</v>
      </c>
      <c r="N11" s="104">
        <f>M11*$N$2</f>
        <v>1</v>
      </c>
      <c r="O11" s="97" t="s">
        <v>136</v>
      </c>
      <c r="P11" s="105" t="s">
        <v>264</v>
      </c>
      <c r="Q11" s="97" t="s">
        <v>136</v>
      </c>
      <c r="R11" s="105" t="s">
        <v>253</v>
      </c>
      <c r="S11" s="108">
        <f>K11</f>
        <v>25</v>
      </c>
      <c r="T11" s="109">
        <v>469</v>
      </c>
      <c r="U11" s="108">
        <f>N11</f>
        <v>1</v>
      </c>
      <c r="V11" s="109"/>
      <c r="W11" t="s">
        <v>172</v>
      </c>
    </row>
    <row r="12" spans="1:23" x14ac:dyDescent="0.25">
      <c r="A12" s="13" t="s">
        <v>77</v>
      </c>
      <c r="B12" t="s">
        <v>78</v>
      </c>
      <c r="C12" s="93" t="s">
        <v>181</v>
      </c>
      <c r="D12" s="94" t="s">
        <v>182</v>
      </c>
      <c r="E12" s="95" t="s">
        <v>183</v>
      </c>
      <c r="F12" s="94" t="s">
        <v>82</v>
      </c>
      <c r="G12" s="94" t="s">
        <v>31</v>
      </c>
      <c r="H12" s="96">
        <v>0.2</v>
      </c>
      <c r="I12" s="95" t="s">
        <v>76</v>
      </c>
      <c r="J12" s="97">
        <v>1.5</v>
      </c>
      <c r="K12" s="104">
        <f t="shared" ref="K12" si="2">J12*$F$2</f>
        <v>37.5</v>
      </c>
      <c r="L12" s="97">
        <v>0.2</v>
      </c>
      <c r="M12" s="97">
        <v>1.5</v>
      </c>
      <c r="N12" s="104">
        <f t="shared" si="1"/>
        <v>1.5</v>
      </c>
      <c r="O12" s="97" t="s">
        <v>184</v>
      </c>
      <c r="P12" s="105">
        <v>553720</v>
      </c>
      <c r="Q12" s="97" t="s">
        <v>184</v>
      </c>
      <c r="R12" s="105">
        <v>553972</v>
      </c>
      <c r="S12" s="108">
        <f>K12</f>
        <v>37.5</v>
      </c>
      <c r="T12" s="109">
        <v>97</v>
      </c>
      <c r="U12" s="108">
        <f>N12</f>
        <v>1.5</v>
      </c>
      <c r="V12" s="109">
        <v>131</v>
      </c>
      <c r="W12" t="s">
        <v>185</v>
      </c>
    </row>
    <row r="13" spans="1:23" x14ac:dyDescent="0.25">
      <c r="A13" t="s">
        <v>87</v>
      </c>
      <c r="B13" t="s">
        <v>88</v>
      </c>
      <c r="C13" s="93"/>
      <c r="D13" s="94"/>
      <c r="E13" s="95"/>
      <c r="F13" s="94"/>
      <c r="G13" s="94"/>
      <c r="H13" s="96"/>
      <c r="I13" s="95"/>
      <c r="J13" s="97"/>
      <c r="K13" s="104"/>
      <c r="L13" s="97"/>
      <c r="M13" s="97"/>
      <c r="N13" s="104"/>
      <c r="O13" s="97"/>
      <c r="P13" s="105"/>
      <c r="Q13" s="97"/>
      <c r="R13" s="105"/>
      <c r="S13" s="108"/>
      <c r="T13" s="109"/>
      <c r="U13" s="108"/>
      <c r="V13" s="109"/>
    </row>
    <row r="14" spans="1:23" x14ac:dyDescent="0.25">
      <c r="A14" t="s">
        <v>95</v>
      </c>
      <c r="B14" t="s">
        <v>56</v>
      </c>
      <c r="C14" s="93" t="s">
        <v>190</v>
      </c>
      <c r="D14" s="94" t="s">
        <v>65</v>
      </c>
      <c r="E14" s="94" t="s">
        <v>191</v>
      </c>
      <c r="F14" s="94" t="s">
        <v>150</v>
      </c>
      <c r="G14" s="94" t="s">
        <v>83</v>
      </c>
      <c r="H14" s="96">
        <v>0.2</v>
      </c>
      <c r="I14" s="95" t="s">
        <v>32</v>
      </c>
      <c r="J14" s="102"/>
      <c r="K14" s="104"/>
      <c r="L14" s="97">
        <v>0.2</v>
      </c>
      <c r="M14" s="97"/>
      <c r="N14" s="104"/>
      <c r="O14" s="97" t="s">
        <v>136</v>
      </c>
      <c r="P14" s="104" t="s">
        <v>192</v>
      </c>
      <c r="Q14" s="97" t="s">
        <v>193</v>
      </c>
      <c r="R14" s="105" t="s">
        <v>194</v>
      </c>
      <c r="S14" s="108">
        <f>K35</f>
        <v>15.625</v>
      </c>
      <c r="T14" s="109">
        <v>389</v>
      </c>
      <c r="U14" s="108">
        <f>N35</f>
        <v>0.625</v>
      </c>
      <c r="V14" s="109">
        <v>52</v>
      </c>
    </row>
    <row r="15" spans="1:23" x14ac:dyDescent="0.25">
      <c r="A15" t="s">
        <v>96</v>
      </c>
      <c r="B15" t="s">
        <v>97</v>
      </c>
      <c r="C15" s="93" t="s">
        <v>98</v>
      </c>
      <c r="D15" s="94" t="s">
        <v>99</v>
      </c>
      <c r="E15" s="95" t="s">
        <v>100</v>
      </c>
      <c r="F15" s="94" t="s">
        <v>101</v>
      </c>
      <c r="G15" s="94" t="s">
        <v>31</v>
      </c>
      <c r="H15" s="96">
        <v>0.2</v>
      </c>
      <c r="I15" s="95" t="s">
        <v>102</v>
      </c>
      <c r="J15" s="97">
        <v>1</v>
      </c>
      <c r="K15" s="104">
        <f>J15*$F$2</f>
        <v>25</v>
      </c>
      <c r="L15" s="97">
        <v>0.2</v>
      </c>
      <c r="M15" s="97">
        <v>1</v>
      </c>
      <c r="N15" s="104">
        <f t="shared" si="1"/>
        <v>1</v>
      </c>
      <c r="O15" s="97" t="s">
        <v>51</v>
      </c>
      <c r="P15" s="105">
        <v>396408</v>
      </c>
      <c r="Q15" s="97" t="s">
        <v>51</v>
      </c>
      <c r="R15" s="105">
        <v>400412</v>
      </c>
      <c r="S15" s="108">
        <f>K15</f>
        <v>25</v>
      </c>
      <c r="T15" s="109">
        <v>480</v>
      </c>
      <c r="U15" s="108">
        <f>N15</f>
        <v>1</v>
      </c>
      <c r="V15" s="109">
        <v>496</v>
      </c>
      <c r="W15" t="s">
        <v>147</v>
      </c>
    </row>
    <row r="16" spans="1:23" x14ac:dyDescent="0.25">
      <c r="A16" t="s">
        <v>103</v>
      </c>
      <c r="B16" t="s">
        <v>104</v>
      </c>
      <c r="C16" s="93"/>
      <c r="D16" s="94"/>
      <c r="E16" s="94"/>
      <c r="F16" s="94"/>
      <c r="G16" s="94"/>
      <c r="H16" s="96"/>
      <c r="I16" s="95"/>
      <c r="J16" s="97"/>
      <c r="K16" s="104"/>
      <c r="L16" s="97"/>
      <c r="M16" s="97"/>
      <c r="N16" s="104"/>
      <c r="O16" s="97"/>
      <c r="P16" s="105"/>
      <c r="Q16" s="97"/>
      <c r="R16" s="105"/>
      <c r="S16" s="108"/>
      <c r="T16" s="109"/>
      <c r="U16" s="108"/>
      <c r="V16" s="109"/>
    </row>
    <row r="17" spans="1:23" x14ac:dyDescent="0.25">
      <c r="A17" s="13" t="s">
        <v>110</v>
      </c>
      <c r="B17" t="s">
        <v>56</v>
      </c>
      <c r="C17" s="93"/>
      <c r="D17" s="94"/>
      <c r="E17" s="95"/>
      <c r="F17" s="94"/>
      <c r="G17" s="94"/>
      <c r="H17" s="96"/>
      <c r="I17" s="95"/>
      <c r="J17" s="97"/>
      <c r="K17" s="104"/>
      <c r="L17" s="97"/>
      <c r="M17" s="97"/>
      <c r="N17" s="104"/>
      <c r="O17" s="97"/>
      <c r="P17" s="104"/>
      <c r="Q17" s="97"/>
      <c r="R17" s="105"/>
      <c r="S17" s="108"/>
      <c r="T17" s="109"/>
      <c r="U17" s="108"/>
      <c r="V17" s="109"/>
      <c r="W17" t="s">
        <v>200</v>
      </c>
    </row>
    <row r="18" spans="1:23" x14ac:dyDescent="0.25">
      <c r="C18" s="99"/>
      <c r="D18" s="99"/>
      <c r="E18" s="118"/>
      <c r="F18" s="99"/>
      <c r="G18" s="99"/>
      <c r="H18" s="119"/>
      <c r="I18" s="118" t="s">
        <v>115</v>
      </c>
      <c r="J18" s="120">
        <f>50-SUM(J4:J17)</f>
        <v>40</v>
      </c>
      <c r="K18" s="104">
        <f t="shared" ref="K18" si="3">J18*$F$2</f>
        <v>1000</v>
      </c>
      <c r="L18" s="121"/>
      <c r="M18" s="97">
        <f>50-SUM(M4:M17)</f>
        <v>41</v>
      </c>
      <c r="N18" s="104">
        <f t="shared" si="1"/>
        <v>41</v>
      </c>
      <c r="O18" s="97"/>
      <c r="P18" s="105"/>
      <c r="Q18" s="97"/>
      <c r="R18" s="104"/>
      <c r="S18" s="108"/>
      <c r="T18" s="109"/>
      <c r="U18" s="108"/>
      <c r="V18" s="109"/>
    </row>
    <row r="19" spans="1:23" x14ac:dyDescent="0.25">
      <c r="C19" s="7"/>
      <c r="D19" s="7"/>
      <c r="E19" s="10"/>
      <c r="F19" s="7"/>
      <c r="G19" s="7"/>
      <c r="H19" s="8"/>
      <c r="I19" s="14" t="s">
        <v>116</v>
      </c>
      <c r="J19" s="15">
        <f>SUM(J4:J18)</f>
        <v>50</v>
      </c>
      <c r="K19" s="15">
        <f>SUM(K4:K18)</f>
        <v>1250</v>
      </c>
      <c r="L19" s="26" t="s">
        <v>116</v>
      </c>
      <c r="M19" s="17">
        <f>SUM(M4:M18)</f>
        <v>50</v>
      </c>
      <c r="N19" s="16">
        <f>SUM(N4:N18)</f>
        <v>50</v>
      </c>
      <c r="S19" s="18"/>
      <c r="U19" s="19"/>
    </row>
    <row r="22" spans="1:23" ht="23.25" x14ac:dyDescent="0.35">
      <c r="A22" s="1" t="s">
        <v>117</v>
      </c>
    </row>
    <row r="23" spans="1:23" x14ac:dyDescent="0.25">
      <c r="A23" s="7"/>
      <c r="B23" s="7"/>
      <c r="C23" s="7" t="s">
        <v>2</v>
      </c>
      <c r="D23" s="8">
        <v>24</v>
      </c>
      <c r="E23" s="9" t="s">
        <v>3</v>
      </c>
      <c r="F23" s="8">
        <v>25</v>
      </c>
      <c r="G23" s="7"/>
      <c r="H23" s="8"/>
      <c r="I23" s="10"/>
      <c r="J23" s="11"/>
      <c r="K23" s="12" t="s">
        <v>4</v>
      </c>
      <c r="L23" s="12">
        <v>1</v>
      </c>
      <c r="M23" s="12" t="s">
        <v>5</v>
      </c>
      <c r="N23" s="3">
        <v>1</v>
      </c>
    </row>
    <row r="24" spans="1:23" x14ac:dyDescent="0.25">
      <c r="B24" t="s">
        <v>6</v>
      </c>
      <c r="C24" s="93" t="s">
        <v>161</v>
      </c>
      <c r="D24" s="94" t="s">
        <v>8</v>
      </c>
      <c r="E24" s="95" t="s">
        <v>9</v>
      </c>
      <c r="F24" s="94"/>
      <c r="G24" s="94"/>
      <c r="H24" s="96" t="s">
        <v>162</v>
      </c>
      <c r="I24" s="95" t="s">
        <v>12</v>
      </c>
      <c r="J24" s="97" t="s">
        <v>13</v>
      </c>
      <c r="K24" s="98" t="s">
        <v>14</v>
      </c>
      <c r="L24" s="99" t="s">
        <v>15</v>
      </c>
      <c r="M24" s="99" t="s">
        <v>16</v>
      </c>
      <c r="N24" s="100" t="s">
        <v>14</v>
      </c>
      <c r="O24" s="7"/>
      <c r="P24" s="7"/>
      <c r="Q24" s="7"/>
      <c r="R24" s="7"/>
      <c r="S24" s="7"/>
      <c r="T24" s="7"/>
      <c r="U24" s="7"/>
      <c r="V24" s="7"/>
    </row>
    <row r="25" spans="1:23" x14ac:dyDescent="0.25">
      <c r="A25" s="13" t="s">
        <v>25</v>
      </c>
      <c r="B25" t="s">
        <v>26</v>
      </c>
      <c r="C25" s="93" t="s">
        <v>163</v>
      </c>
      <c r="D25" s="94" t="s">
        <v>164</v>
      </c>
      <c r="E25" s="95" t="s">
        <v>165</v>
      </c>
      <c r="F25" s="94" t="s">
        <v>30</v>
      </c>
      <c r="G25" s="94" t="s">
        <v>31</v>
      </c>
      <c r="H25" s="96">
        <v>0.2</v>
      </c>
      <c r="I25" s="117" t="s">
        <v>76</v>
      </c>
      <c r="J25" s="97"/>
      <c r="K25" s="104"/>
      <c r="L25" s="97"/>
      <c r="M25" s="97"/>
      <c r="N25" s="104"/>
      <c r="O25" s="11"/>
      <c r="P25" s="11"/>
      <c r="Q25" s="11"/>
      <c r="R25" s="11"/>
      <c r="S25" s="11"/>
      <c r="T25" s="11"/>
      <c r="U25" s="11"/>
      <c r="V25" s="11"/>
    </row>
    <row r="26" spans="1:23" x14ac:dyDescent="0.25">
      <c r="A26" t="s">
        <v>37</v>
      </c>
      <c r="B26" t="s">
        <v>38</v>
      </c>
      <c r="C26" s="93" t="s">
        <v>39</v>
      </c>
      <c r="D26" s="94"/>
      <c r="E26" s="95"/>
      <c r="F26" s="94" t="s">
        <v>40</v>
      </c>
      <c r="G26" s="94" t="s">
        <v>41</v>
      </c>
      <c r="H26" s="96"/>
      <c r="I26" s="95"/>
      <c r="J26" s="97"/>
      <c r="K26" s="104"/>
      <c r="L26" s="97"/>
      <c r="M26" s="97"/>
      <c r="N26" s="104"/>
      <c r="O26" s="11"/>
      <c r="P26" s="11"/>
      <c r="Q26" s="11"/>
      <c r="R26" s="11"/>
      <c r="S26" s="11"/>
      <c r="T26" s="11"/>
      <c r="U26" s="11"/>
      <c r="V26" s="11"/>
    </row>
    <row r="27" spans="1:23" x14ac:dyDescent="0.25">
      <c r="A27" s="13" t="s">
        <v>42</v>
      </c>
      <c r="B27" t="s">
        <v>43</v>
      </c>
      <c r="C27" s="93" t="s">
        <v>201</v>
      </c>
      <c r="D27" s="94" t="s">
        <v>140</v>
      </c>
      <c r="E27" s="95" t="s">
        <v>169</v>
      </c>
      <c r="F27" s="94" t="s">
        <v>122</v>
      </c>
      <c r="G27" s="94" t="s">
        <v>31</v>
      </c>
      <c r="H27" s="96">
        <v>0.2</v>
      </c>
      <c r="I27" s="95" t="s">
        <v>102</v>
      </c>
      <c r="J27" s="97"/>
      <c r="K27" s="104"/>
      <c r="L27" s="97"/>
      <c r="M27" s="97"/>
      <c r="N27" s="104"/>
      <c r="O27" s="11"/>
      <c r="P27" s="21"/>
      <c r="Q27" s="21"/>
      <c r="R27" s="21"/>
      <c r="S27" s="21"/>
      <c r="T27" s="21"/>
      <c r="U27" s="21"/>
      <c r="V27" s="21"/>
    </row>
    <row r="28" spans="1:23" x14ac:dyDescent="0.25">
      <c r="A28" t="s">
        <v>44</v>
      </c>
      <c r="B28" t="s">
        <v>45</v>
      </c>
      <c r="C28" s="93" t="s">
        <v>156</v>
      </c>
      <c r="D28" s="94" t="s">
        <v>28</v>
      </c>
      <c r="E28" s="95" t="s">
        <v>171</v>
      </c>
      <c r="F28" s="94" t="s">
        <v>48</v>
      </c>
      <c r="G28" s="94" t="s">
        <v>83</v>
      </c>
      <c r="H28" s="96"/>
      <c r="I28" s="95" t="s">
        <v>135</v>
      </c>
      <c r="J28" s="97"/>
      <c r="K28" s="104"/>
      <c r="L28" s="97"/>
      <c r="M28" s="97"/>
      <c r="N28" s="104"/>
      <c r="O28" s="11"/>
      <c r="P28" s="21"/>
      <c r="Q28" s="21"/>
      <c r="R28" s="21"/>
      <c r="S28" s="21"/>
      <c r="T28" s="21"/>
      <c r="U28" s="21"/>
      <c r="V28" s="21"/>
    </row>
    <row r="29" spans="1:23" x14ac:dyDescent="0.25">
      <c r="A29" t="s">
        <v>52</v>
      </c>
      <c r="B29" t="s">
        <v>53</v>
      </c>
      <c r="C29" s="93"/>
      <c r="D29" s="94"/>
      <c r="E29" s="95"/>
      <c r="F29" s="94"/>
      <c r="G29" s="94"/>
      <c r="H29" s="96"/>
      <c r="I29" s="95"/>
      <c r="J29" s="97"/>
      <c r="K29" s="104"/>
      <c r="L29" s="97"/>
      <c r="M29" s="97"/>
      <c r="N29" s="104"/>
      <c r="O29" s="11"/>
      <c r="P29" s="21"/>
      <c r="Q29" s="21"/>
      <c r="R29" s="21"/>
      <c r="S29" s="21"/>
      <c r="T29" s="21"/>
      <c r="U29" s="21"/>
      <c r="V29" s="21"/>
    </row>
    <row r="30" spans="1:23" x14ac:dyDescent="0.25">
      <c r="A30" t="s">
        <v>55</v>
      </c>
      <c r="B30" t="s">
        <v>56</v>
      </c>
      <c r="C30" s="93" t="s">
        <v>173</v>
      </c>
      <c r="D30" s="94" t="s">
        <v>65</v>
      </c>
      <c r="E30" s="95" t="s">
        <v>125</v>
      </c>
      <c r="F30" s="94" t="s">
        <v>60</v>
      </c>
      <c r="G30" s="94" t="s">
        <v>31</v>
      </c>
      <c r="H30" s="96">
        <v>0.2</v>
      </c>
      <c r="I30" s="95" t="s">
        <v>135</v>
      </c>
      <c r="J30" s="97"/>
      <c r="K30" s="104"/>
      <c r="L30" s="97"/>
      <c r="M30" s="97"/>
      <c r="N30" s="104"/>
      <c r="O30" s="11"/>
      <c r="P30" s="21"/>
      <c r="Q30" s="21"/>
      <c r="R30" s="21"/>
      <c r="S30" s="21"/>
      <c r="T30" s="21"/>
      <c r="U30" s="21"/>
      <c r="V30" s="21"/>
    </row>
    <row r="31" spans="1:23" x14ac:dyDescent="0.25">
      <c r="A31" s="13" t="s">
        <v>62</v>
      </c>
      <c r="B31" t="s">
        <v>63</v>
      </c>
      <c r="C31" s="93" t="s">
        <v>175</v>
      </c>
      <c r="D31" s="94" t="s">
        <v>65</v>
      </c>
      <c r="E31" s="95" t="s">
        <v>176</v>
      </c>
      <c r="F31" s="94" t="s">
        <v>67</v>
      </c>
      <c r="G31" s="94" t="s">
        <v>83</v>
      </c>
      <c r="H31" s="96" t="s">
        <v>177</v>
      </c>
      <c r="I31" s="95" t="s">
        <v>76</v>
      </c>
      <c r="J31" s="97">
        <v>1.5</v>
      </c>
      <c r="K31" s="104">
        <f>J31*$F$23</f>
        <v>37.5</v>
      </c>
      <c r="L31" s="97">
        <v>0.5</v>
      </c>
      <c r="M31" s="97">
        <v>1.5</v>
      </c>
      <c r="N31" s="104">
        <f t="shared" ref="N31:N35" si="4">M31*$N$23</f>
        <v>1.5</v>
      </c>
      <c r="O31" s="22"/>
      <c r="P31" s="23"/>
      <c r="Q31" s="23"/>
      <c r="R31" s="23"/>
      <c r="S31" s="23"/>
      <c r="T31" s="23"/>
      <c r="U31" s="23"/>
      <c r="V31" s="23"/>
    </row>
    <row r="32" spans="1:23" x14ac:dyDescent="0.25">
      <c r="A32" t="s">
        <v>70</v>
      </c>
      <c r="B32" t="s">
        <v>71</v>
      </c>
      <c r="C32" s="93" t="s">
        <v>179</v>
      </c>
      <c r="D32" s="94" t="s">
        <v>90</v>
      </c>
      <c r="E32" s="95" t="s">
        <v>180</v>
      </c>
      <c r="F32" s="94" t="s">
        <v>134</v>
      </c>
      <c r="G32" s="94" t="s">
        <v>83</v>
      </c>
      <c r="H32" s="96">
        <v>0.01</v>
      </c>
      <c r="I32" s="95" t="s">
        <v>202</v>
      </c>
      <c r="J32" s="97">
        <v>2.5</v>
      </c>
      <c r="K32" s="104">
        <f t="shared" ref="K32:K35" si="5">J32*$F$23</f>
        <v>62.5</v>
      </c>
      <c r="L32" s="97">
        <v>0.1</v>
      </c>
      <c r="M32" s="97">
        <v>0.25</v>
      </c>
      <c r="N32" s="104">
        <f t="shared" si="4"/>
        <v>0.25</v>
      </c>
      <c r="O32" s="22"/>
      <c r="P32" s="23"/>
      <c r="Q32" s="23"/>
      <c r="R32" s="23"/>
      <c r="S32" s="23"/>
      <c r="T32" s="23"/>
      <c r="U32" s="23"/>
      <c r="V32" s="23"/>
    </row>
    <row r="33" spans="1:22" x14ac:dyDescent="0.25">
      <c r="A33" s="13" t="s">
        <v>77</v>
      </c>
      <c r="B33" t="s">
        <v>78</v>
      </c>
      <c r="C33" s="93" t="s">
        <v>181</v>
      </c>
      <c r="D33" s="94" t="s">
        <v>203</v>
      </c>
      <c r="E33" s="95" t="s">
        <v>183</v>
      </c>
      <c r="F33" s="94" t="s">
        <v>82</v>
      </c>
      <c r="G33" s="94" t="s">
        <v>31</v>
      </c>
      <c r="H33" s="96">
        <v>0.2</v>
      </c>
      <c r="I33" s="95" t="s">
        <v>76</v>
      </c>
      <c r="J33" s="97"/>
      <c r="K33" s="104"/>
      <c r="L33" s="97"/>
      <c r="M33" s="97"/>
      <c r="N33" s="104"/>
      <c r="O33" s="11"/>
      <c r="P33" s="11"/>
      <c r="Q33" s="11"/>
      <c r="R33" s="11"/>
      <c r="S33" s="11"/>
      <c r="T33" s="11"/>
      <c r="U33" s="11"/>
      <c r="V33" s="11"/>
    </row>
    <row r="34" spans="1:22" x14ac:dyDescent="0.25">
      <c r="A34" t="s">
        <v>87</v>
      </c>
      <c r="B34" t="s">
        <v>88</v>
      </c>
      <c r="C34" s="93" t="s">
        <v>186</v>
      </c>
      <c r="D34" s="94" t="s">
        <v>99</v>
      </c>
      <c r="E34" s="95" t="s">
        <v>187</v>
      </c>
      <c r="F34" s="94" t="s">
        <v>204</v>
      </c>
      <c r="G34" s="94" t="s">
        <v>83</v>
      </c>
      <c r="H34" s="96" t="s">
        <v>189</v>
      </c>
      <c r="I34" s="95" t="s">
        <v>135</v>
      </c>
      <c r="J34" s="97">
        <v>2</v>
      </c>
      <c r="K34" s="104">
        <f t="shared" si="5"/>
        <v>50</v>
      </c>
      <c r="L34" s="97">
        <v>0.2</v>
      </c>
      <c r="M34" s="97">
        <v>2</v>
      </c>
      <c r="N34" s="104">
        <f t="shared" si="4"/>
        <v>2</v>
      </c>
      <c r="O34" s="22"/>
      <c r="P34" s="23"/>
      <c r="Q34" s="23"/>
      <c r="R34" s="23"/>
      <c r="S34" s="23"/>
      <c r="T34" s="23"/>
      <c r="U34" s="23"/>
      <c r="V34" s="23"/>
    </row>
    <row r="35" spans="1:22" x14ac:dyDescent="0.25">
      <c r="A35" t="s">
        <v>95</v>
      </c>
      <c r="B35" t="s">
        <v>56</v>
      </c>
      <c r="C35" s="93" t="s">
        <v>190</v>
      </c>
      <c r="D35" s="94" t="s">
        <v>65</v>
      </c>
      <c r="E35" s="94" t="s">
        <v>191</v>
      </c>
      <c r="F35" s="94" t="s">
        <v>150</v>
      </c>
      <c r="G35" s="94" t="s">
        <v>83</v>
      </c>
      <c r="H35" s="96">
        <v>0.2</v>
      </c>
      <c r="I35" s="95" t="s">
        <v>32</v>
      </c>
      <c r="J35" s="102">
        <v>0.625</v>
      </c>
      <c r="K35" s="104">
        <f t="shared" si="5"/>
        <v>15.625</v>
      </c>
      <c r="L35" s="97">
        <v>0.2</v>
      </c>
      <c r="M35" s="102">
        <v>0.625</v>
      </c>
      <c r="N35" s="104">
        <f t="shared" si="4"/>
        <v>0.625</v>
      </c>
      <c r="O35" s="22"/>
      <c r="P35" s="22"/>
      <c r="Q35" s="22"/>
      <c r="R35" s="22"/>
      <c r="S35" s="22"/>
      <c r="T35" s="22"/>
      <c r="U35" s="22"/>
      <c r="V35" s="22"/>
    </row>
    <row r="36" spans="1:22" x14ac:dyDescent="0.25">
      <c r="A36" t="s">
        <v>96</v>
      </c>
      <c r="B36" t="s">
        <v>97</v>
      </c>
      <c r="C36" s="93" t="s">
        <v>98</v>
      </c>
      <c r="D36" s="94" t="s">
        <v>99</v>
      </c>
      <c r="E36" s="95" t="s">
        <v>100</v>
      </c>
      <c r="F36" s="94" t="s">
        <v>101</v>
      </c>
      <c r="G36" s="94" t="s">
        <v>31</v>
      </c>
      <c r="H36" s="96">
        <v>0.2</v>
      </c>
      <c r="I36" s="95" t="s">
        <v>102</v>
      </c>
      <c r="J36" s="97"/>
      <c r="K36" s="104"/>
      <c r="L36" s="97"/>
      <c r="M36" s="97"/>
      <c r="N36" s="104"/>
      <c r="O36" s="22"/>
      <c r="P36" s="23"/>
      <c r="Q36" s="23"/>
      <c r="R36" s="23"/>
      <c r="S36" s="23"/>
      <c r="T36" s="23"/>
      <c r="U36" s="23"/>
      <c r="V36" s="23"/>
    </row>
    <row r="37" spans="1:22" x14ac:dyDescent="0.25">
      <c r="A37" t="s">
        <v>103</v>
      </c>
      <c r="B37" t="s">
        <v>104</v>
      </c>
      <c r="C37" s="93" t="s">
        <v>195</v>
      </c>
      <c r="D37" s="94" t="s">
        <v>65</v>
      </c>
      <c r="E37" s="94" t="s">
        <v>196</v>
      </c>
      <c r="F37" s="94" t="s">
        <v>108</v>
      </c>
      <c r="G37" s="94" t="s">
        <v>31</v>
      </c>
      <c r="H37" s="96">
        <v>0.5</v>
      </c>
      <c r="I37" s="95" t="s">
        <v>50</v>
      </c>
      <c r="J37" s="97"/>
      <c r="K37" s="104"/>
      <c r="L37" s="97"/>
      <c r="M37" s="97"/>
      <c r="N37" s="104"/>
      <c r="O37" s="11"/>
      <c r="P37" s="21"/>
      <c r="Q37" s="21"/>
      <c r="R37" s="21"/>
      <c r="S37" s="21"/>
      <c r="T37" s="21"/>
      <c r="U37" s="21"/>
      <c r="V37" s="21"/>
    </row>
    <row r="38" spans="1:22" x14ac:dyDescent="0.25">
      <c r="A38" s="13" t="s">
        <v>110</v>
      </c>
      <c r="B38" t="s">
        <v>56</v>
      </c>
      <c r="C38" s="93" t="s">
        <v>197</v>
      </c>
      <c r="D38" s="94" t="s">
        <v>28</v>
      </c>
      <c r="E38" s="95" t="s">
        <v>198</v>
      </c>
      <c r="F38" s="94" t="s">
        <v>199</v>
      </c>
      <c r="G38" s="94" t="s">
        <v>31</v>
      </c>
      <c r="H38" s="96">
        <v>0.2</v>
      </c>
      <c r="I38" s="95" t="s">
        <v>50</v>
      </c>
      <c r="J38" s="97"/>
      <c r="K38" s="104"/>
      <c r="L38" s="97"/>
      <c r="M38" s="97"/>
      <c r="N38" s="104"/>
      <c r="O38" s="22"/>
      <c r="P38" s="22"/>
      <c r="Q38" s="22"/>
      <c r="R38" s="22"/>
      <c r="S38" s="22"/>
      <c r="T38" s="22"/>
      <c r="U38" s="22"/>
      <c r="V38" s="22"/>
    </row>
    <row r="39" spans="1:22" x14ac:dyDescent="0.25">
      <c r="C39" s="99"/>
      <c r="D39" s="99"/>
      <c r="E39" s="118"/>
      <c r="F39" s="99"/>
      <c r="G39" s="99"/>
      <c r="H39" s="119"/>
      <c r="I39" s="118" t="s">
        <v>115</v>
      </c>
      <c r="J39" s="120">
        <f>50-SUM(J25:J38)</f>
        <v>43.375</v>
      </c>
      <c r="K39" s="104">
        <f>J39*$F$23</f>
        <v>1084.375</v>
      </c>
      <c r="L39" s="121"/>
      <c r="M39" s="97">
        <f>50-SUM(M25:M38)</f>
        <v>45.625</v>
      </c>
      <c r="N39" s="104">
        <f>M39*$N$23</f>
        <v>45.625</v>
      </c>
      <c r="O39" s="11"/>
      <c r="P39" s="21"/>
      <c r="Q39" s="21"/>
      <c r="R39" s="21"/>
      <c r="S39" s="21"/>
      <c r="T39" s="21"/>
      <c r="U39" s="21"/>
      <c r="V39" s="21"/>
    </row>
    <row r="40" spans="1:22" x14ac:dyDescent="0.25">
      <c r="C40" s="7"/>
      <c r="D40" s="7"/>
      <c r="E40" s="10"/>
      <c r="F40" s="7"/>
      <c r="G40" s="7"/>
      <c r="H40" s="8"/>
      <c r="I40" s="14" t="s">
        <v>116</v>
      </c>
      <c r="J40" s="15">
        <f>SUM(J25:J39)</f>
        <v>50</v>
      </c>
      <c r="K40" s="16">
        <f>SUM(K25:K39)</f>
        <v>1250</v>
      </c>
      <c r="L40" s="26" t="s">
        <v>116</v>
      </c>
      <c r="M40" s="17">
        <f>SUM(M25:M39)</f>
        <v>50</v>
      </c>
      <c r="N40" s="16">
        <f>SUM(N25:N39)</f>
        <v>50</v>
      </c>
    </row>
  </sheetData>
  <conditionalFormatting sqref="T4 T6:T7">
    <cfRule type="cellIs" dxfId="56" priority="4" operator="lessThan">
      <formula>$S$4</formula>
    </cfRule>
  </conditionalFormatting>
  <conditionalFormatting sqref="T9:T17">
    <cfRule type="cellIs" dxfId="55" priority="2" operator="lessThan">
      <formula>$S$4</formula>
    </cfRule>
  </conditionalFormatting>
  <conditionalFormatting sqref="V4 V6:V7">
    <cfRule type="cellIs" dxfId="54" priority="3" operator="lessThan">
      <formula>$S$4</formula>
    </cfRule>
  </conditionalFormatting>
  <conditionalFormatting sqref="V9:V17">
    <cfRule type="cellIs" dxfId="53" priority="1" operator="lessThan">
      <formula>$S$4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NT2.5-LM_flow_MDSCs</vt:lpstr>
      <vt:lpstr>NT2.5-LM_flow_T cells</vt:lpstr>
      <vt:lpstr>NT2.5-LM_flow_NK cells, DCs</vt:lpstr>
      <vt:lpstr>NT2.5-LM_flow_Monocytes-Macs</vt:lpstr>
      <vt:lpstr>4T1_flow_MDSCs</vt:lpstr>
      <vt:lpstr>4T1_flow_DCs</vt:lpstr>
      <vt:lpstr>4T1_flow_Macs</vt:lpstr>
      <vt:lpstr>4T1_flow_Tcells_A</vt:lpstr>
      <vt:lpstr>4T1_flow_Tcells_B</vt:lpstr>
      <vt:lpstr>NT2.5-LM_4T1_FACS_Macs_G-MDSCs</vt:lpstr>
      <vt:lpstr>Co-Culture_Assay_Panels</vt:lpstr>
      <vt:lpstr>Opsonization_Panels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Gonzalez</dc:creator>
  <cp:keywords/>
  <dc:description/>
  <cp:lastModifiedBy>Priscilla</cp:lastModifiedBy>
  <cp:revision/>
  <cp:lastPrinted>2025-06-17T18:22:03Z</cp:lastPrinted>
  <dcterms:created xsi:type="dcterms:W3CDTF">2023-08-29T17:13:46Z</dcterms:created>
  <dcterms:modified xsi:type="dcterms:W3CDTF">2025-06-17T18:36:52Z</dcterms:modified>
  <cp:category/>
  <cp:contentStatus/>
</cp:coreProperties>
</file>