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F16" i="1"/>
  <c r="F15" i="1"/>
  <c r="F14" i="1"/>
  <c r="E16" i="1"/>
  <c r="E15" i="1"/>
  <c r="E14" i="1"/>
  <c r="D16" i="1"/>
  <c r="D15" i="1"/>
  <c r="D14" i="1"/>
  <c r="C16" i="1"/>
  <c r="C15" i="1"/>
  <c r="C14" i="1"/>
  <c r="B16" i="1"/>
  <c r="B15" i="1"/>
  <c r="B14" i="1"/>
</calcChain>
</file>

<file path=xl/sharedStrings.xml><?xml version="1.0" encoding="utf-8"?>
<sst xmlns="http://schemas.openxmlformats.org/spreadsheetml/2006/main" count="33" uniqueCount="27">
  <si>
    <t>VM Mix</t>
  </si>
  <si>
    <t>VM Rašymas</t>
  </si>
  <si>
    <t>VM Skaitymas</t>
  </si>
  <si>
    <t xml:space="preserve">Konteineris Mix </t>
  </si>
  <si>
    <t>1 Klasteris</t>
  </si>
  <si>
    <t>2 Klasteriai</t>
  </si>
  <si>
    <t>4 Klasteriai</t>
  </si>
  <si>
    <t>Konteineris Rašymas</t>
  </si>
  <si>
    <t>Konteineris Skaitymas</t>
  </si>
  <si>
    <t>1 Klasteris-VM-Mix</t>
  </si>
  <si>
    <t>2 Klasteris-VM-Mix</t>
  </si>
  <si>
    <t>4 Klasteris-VM-Mix</t>
  </si>
  <si>
    <t>1 Klasteris-Konteineris-Mix</t>
  </si>
  <si>
    <t>2 Klasteris-Konteineris-Mix</t>
  </si>
  <si>
    <t>4 Klasteris-Konteineris-Mix</t>
  </si>
  <si>
    <t>1 Klasteris-VM-Rašymas</t>
  </si>
  <si>
    <t>2 Klasteris-VM-Rašymas</t>
  </si>
  <si>
    <t>4 Klasteris-VM-Rašymas</t>
  </si>
  <si>
    <t>1 Klasteris-Konteineris-Rašymas</t>
  </si>
  <si>
    <t>2 Klasteris-Konteineris-Rašymas</t>
  </si>
  <si>
    <t>4 Klasteris-Konteineris-Rašymas</t>
  </si>
  <si>
    <t>Atnaujinimo apkrova</t>
  </si>
  <si>
    <t>Pagrinde skaitymo apkrova</t>
  </si>
  <si>
    <t>Tik skaitymo apkrova</t>
  </si>
  <si>
    <t>Skaityti-Keisti-Rašyti</t>
  </si>
  <si>
    <t>Pagrinde keitimo apkrova</t>
  </si>
  <si>
    <t>Pakeitimo apkrova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</si>
</sst>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Konteinerių</a:t>
            </a:r>
            <a:r>
              <a:rPr lang="lt-LT" baseline="0"/>
              <a:t> ir Virtualių mašinų Cassandra tranzakcijų praeinamumo palyginimas</a:t>
            </a:r>
            <a:endParaRPr lang="lt-L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VM 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Sheet1!$A$2:$A$4</c:f>
              <c:strCache>
                <c:ptCount val="3"/>
                <c:pt idx="0">
                  <c:v>1 Klasteris</c:v>
                </c:pt>
                <c:pt idx="1">
                  <c:v>2 Klasteriai</c:v>
                </c:pt>
                <c:pt idx="2">
                  <c:v>4 Klasteriai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103401</c:v>
                </c:pt>
                <c:pt idx="1">
                  <c:v>100396</c:v>
                </c:pt>
                <c:pt idx="2">
                  <c:v>99842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F-41D4-9278-0CCB396436D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VM Rašymas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Sheet1!$A$2:$A$4</c:f>
              <c:strCache>
                <c:ptCount val="3"/>
                <c:pt idx="0">
                  <c:v>1 Klasteris</c:v>
                </c:pt>
                <c:pt idx="1">
                  <c:v>2 Klasteriai</c:v>
                </c:pt>
                <c:pt idx="2">
                  <c:v>4 Klasteriai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70440</c:v>
                </c:pt>
                <c:pt idx="1">
                  <c:v>79613</c:v>
                </c:pt>
                <c:pt idx="2">
                  <c:v>81696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F-41D4-9278-0CCB396436D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VM Skaitymas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Sheet1!$A$2:$A$4</c:f>
              <c:strCache>
                <c:ptCount val="3"/>
                <c:pt idx="0">
                  <c:v>1 Klasteris</c:v>
                </c:pt>
                <c:pt idx="1">
                  <c:v>2 Klasteriai</c:v>
                </c:pt>
                <c:pt idx="2">
                  <c:v>4 Klasteriai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135836</c:v>
                </c:pt>
                <c:pt idx="1">
                  <c:v>129128</c:v>
                </c:pt>
                <c:pt idx="2">
                  <c:v>115064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F-41D4-9278-0CCB396436D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Konteineris Mix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Sheet1!$A$2:$A$4</c:f>
              <c:strCache>
                <c:ptCount val="3"/>
                <c:pt idx="0">
                  <c:v>1 Klasteris</c:v>
                </c:pt>
                <c:pt idx="1">
                  <c:v>2 Klasteriai</c:v>
                </c:pt>
                <c:pt idx="2">
                  <c:v>4 Klasteriai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129916</c:v>
                </c:pt>
                <c:pt idx="1">
                  <c:v>126601</c:v>
                </c:pt>
                <c:pt idx="2">
                  <c:v>128025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F-41D4-9278-0CCB396436D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Konteineris Rašymas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Sheet1!$A$2:$A$4</c:f>
              <c:strCache>
                <c:ptCount val="3"/>
                <c:pt idx="0">
                  <c:v>1 Klasteris</c:v>
                </c:pt>
                <c:pt idx="1">
                  <c:v>2 Klasteriai</c:v>
                </c:pt>
                <c:pt idx="2">
                  <c:v>4 Klasteriai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83865</c:v>
                </c:pt>
                <c:pt idx="1">
                  <c:v>93431</c:v>
                </c:pt>
                <c:pt idx="2">
                  <c:v>102402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DF-41D4-9278-0CCB396436D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Konteineris Skaitymas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Sheet1!$A$2:$A$4</c:f>
              <c:strCache>
                <c:ptCount val="3"/>
                <c:pt idx="0">
                  <c:v>1 Klasteris</c:v>
                </c:pt>
                <c:pt idx="1">
                  <c:v>2 Klasteriai</c:v>
                </c:pt>
                <c:pt idx="2">
                  <c:v>4 Klasteriai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192564</c:v>
                </c:pt>
                <c:pt idx="1">
                  <c:v>176484</c:v>
                </c:pt>
                <c:pt idx="2">
                  <c:v>165597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DF-41D4-9278-0CCB3964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08847"/>
        <c:axId val="131608015"/>
      </c:lineChart>
      <c:catAx>
        <c:axId val="1316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1608015"/>
        <c:crosses val="autoZero"/>
        <c:auto val="1"/>
        <c:lblAlgn val="ctr"/>
        <c:lblOffset val="100"/>
        <c:noMultiLvlLbl val="0"/>
      </c:catAx>
      <c:valAx>
        <c:axId val="131608015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16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Konteinerių ir Virtualių mašinų Cassandra tranzakcijų vėlavimo palyginimas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1 Klasteris-VM-Mix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Sheet1!$B$7:$B$11</c:f>
              <c:numCache>
                <c:formatCode>General</c:formatCode>
                <c:ptCount val="5"/>
                <c:pt idx="0">
                  <c:v>1.9</c:v>
                </c:pt>
                <c:pt idx="1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3-44B4-8E31-35560A3CCAD6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2 Klasteris-VM-Mix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Sheet1!$C$7:$C$11</c:f>
              <c:numCache>
                <c:formatCode>General</c:formatCode>
                <c:ptCount val="5"/>
                <c:pt idx="0">
                  <c:v>2.1</c:v>
                </c:pt>
                <c:pt idx="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3-44B4-8E31-35560A3CCAD6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4 Klasteris-VM-Mix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Sheet1!$D$7:$D$11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3-44B4-8E31-35560A3CCAD6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1 Klasteris-Konteineris-Mix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Sheet1!$E$7:$E$11</c:f>
              <c:numCache>
                <c:formatCode>General</c:formatCode>
                <c:ptCount val="5"/>
                <c:pt idx="0">
                  <c:v>1.9</c:v>
                </c:pt>
                <c:pt idx="1">
                  <c:v>2.4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3-44B4-8E31-35560A3CCAD6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2 Klasteris-Konteineris-Mix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Sheet1!$F$7:$F$11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B3-44B4-8E31-35560A3CCAD6}"/>
            </c:ext>
          </c:extLst>
        </c:ser>
        <c:ser>
          <c:idx val="5"/>
          <c:order val="5"/>
          <c:tx>
            <c:strRef>
              <c:f>Sheet1!$G$6</c:f>
              <c:strCache>
                <c:ptCount val="1"/>
                <c:pt idx="0">
                  <c:v>4 Klasteris-Konteineris-Mix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Sheet1!$G$7:$G$11</c:f>
              <c:numCache>
                <c:formatCode>General</c:formatCode>
                <c:ptCount val="5"/>
                <c:pt idx="0">
                  <c:v>2.1</c:v>
                </c:pt>
                <c:pt idx="1">
                  <c:v>2.6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B3-44B4-8E31-35560A3CCAD6}"/>
            </c:ext>
          </c:extLst>
        </c:ser>
        <c:ser>
          <c:idx val="6"/>
          <c:order val="6"/>
          <c:tx>
            <c:strRef>
              <c:f>Sheet1!$H$6</c:f>
              <c:strCache>
                <c:ptCount val="1"/>
                <c:pt idx="0">
                  <c:v>1 Klasteris-VM-Rašymas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Sheet1!$H$7:$H$11</c:f>
              <c:numCache>
                <c:formatCode>General</c:formatCode>
                <c:ptCount val="5"/>
                <c:pt idx="0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B3-44B4-8E31-35560A3CCAD6}"/>
            </c:ext>
          </c:extLst>
        </c:ser>
        <c:ser>
          <c:idx val="7"/>
          <c:order val="7"/>
          <c:tx>
            <c:strRef>
              <c:f>Sheet1!$I$6</c:f>
              <c:strCache>
                <c:ptCount val="1"/>
                <c:pt idx="0">
                  <c:v>2 Klasteris-VM-Rašymas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Sheet1!$I$7:$I$11</c:f>
              <c:numCache>
                <c:formatCode>General</c:formatCode>
                <c:ptCount val="5"/>
                <c:pt idx="0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B3-44B4-8E31-35560A3CCAD6}"/>
            </c:ext>
          </c:extLst>
        </c:ser>
        <c:ser>
          <c:idx val="8"/>
          <c:order val="8"/>
          <c:tx>
            <c:strRef>
              <c:f>Sheet1!$J$6</c:f>
              <c:strCache>
                <c:ptCount val="1"/>
                <c:pt idx="0">
                  <c:v>4 Klasteris-VM-Rašymas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Sheet1!$J$7:$J$11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B3-44B4-8E31-35560A3CCAD6}"/>
            </c:ext>
          </c:extLst>
        </c:ser>
        <c:ser>
          <c:idx val="9"/>
          <c:order val="9"/>
          <c:tx>
            <c:strRef>
              <c:f>Sheet1!$K$6</c:f>
              <c:strCache>
                <c:ptCount val="1"/>
                <c:pt idx="0">
                  <c:v>1 Klasteris-Konteineris-Rašymas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Sheet1!$K$7:$K$11</c:f>
              <c:numCache>
                <c:formatCode>General</c:formatCode>
                <c:ptCount val="5"/>
                <c:pt idx="0">
                  <c:v>2</c:v>
                </c:pt>
                <c:pt idx="1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B3-44B4-8E31-35560A3CCAD6}"/>
            </c:ext>
          </c:extLst>
        </c:ser>
        <c:ser>
          <c:idx val="10"/>
          <c:order val="10"/>
          <c:tx>
            <c:strRef>
              <c:f>Sheet1!$L$6</c:f>
              <c:strCache>
                <c:ptCount val="1"/>
                <c:pt idx="0">
                  <c:v>2 Klasteris-Konteineris-Rašymas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Sheet1!$L$7:$L$11</c:f>
              <c:numCache>
                <c:formatCode>General</c:formatCode>
                <c:ptCount val="5"/>
                <c:pt idx="0">
                  <c:v>1.9</c:v>
                </c:pt>
                <c:pt idx="1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B3-44B4-8E31-35560A3CCAD6}"/>
            </c:ext>
          </c:extLst>
        </c:ser>
        <c:ser>
          <c:idx val="11"/>
          <c:order val="11"/>
          <c:tx>
            <c:strRef>
              <c:f>Sheet1!$M$6</c:f>
              <c:strCache>
                <c:ptCount val="1"/>
                <c:pt idx="0">
                  <c:v>4 Klasteris-Konteineris-Rašymas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Sheet1!$M$7:$M$11</c:f>
              <c:numCache>
                <c:formatCode>General</c:formatCode>
                <c:ptCount val="5"/>
                <c:pt idx="0">
                  <c:v>2.1</c:v>
                </c:pt>
                <c:pt idx="1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B3-44B4-8E31-35560A3CCAD6}"/>
            </c:ext>
          </c:extLst>
        </c:ser>
        <c:ser>
          <c:idx val="12"/>
          <c:order val="12"/>
          <c:tx>
            <c:strRef>
              <c:f>Sheet1!$N$6</c:f>
              <c:strCache>
                <c:ptCount val="1"/>
                <c:pt idx="0">
                  <c:v>1 Klasteris-VM-Rašymas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Sheet1!$N$7:$N$11</c:f>
              <c:numCache>
                <c:formatCode>General</c:formatCode>
                <c:ptCount val="5"/>
                <c:pt idx="0">
                  <c:v>1.9</c:v>
                </c:pt>
                <c:pt idx="1">
                  <c:v>2.1</c:v>
                </c:pt>
                <c:pt idx="2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B3-44B4-8E31-35560A3CCAD6}"/>
            </c:ext>
          </c:extLst>
        </c:ser>
        <c:ser>
          <c:idx val="13"/>
          <c:order val="13"/>
          <c:tx>
            <c:strRef>
              <c:f>Sheet1!$O$6</c:f>
              <c:strCache>
                <c:ptCount val="1"/>
                <c:pt idx="0">
                  <c:v>2 Klasteris-VM-Rašymas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Sheet1!$O$7:$O$11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B3-44B4-8E31-35560A3CCAD6}"/>
            </c:ext>
          </c:extLst>
        </c:ser>
        <c:ser>
          <c:idx val="14"/>
          <c:order val="14"/>
          <c:tx>
            <c:strRef>
              <c:f>Sheet1!$P$6</c:f>
              <c:strCache>
                <c:ptCount val="1"/>
                <c:pt idx="0">
                  <c:v>4 Klasteris-VM-Rašymas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Sheet1!$P$7:$P$11</c:f>
              <c:numCache>
                <c:formatCode>General</c:formatCode>
                <c:ptCount val="5"/>
                <c:pt idx="0">
                  <c:v>2.1</c:v>
                </c:pt>
                <c:pt idx="1">
                  <c:v>5</c:v>
                </c:pt>
                <c:pt idx="2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B3-44B4-8E31-35560A3CCAD6}"/>
            </c:ext>
          </c:extLst>
        </c:ser>
        <c:ser>
          <c:idx val="15"/>
          <c:order val="15"/>
          <c:tx>
            <c:strRef>
              <c:f>Sheet1!$Q$6</c:f>
              <c:strCache>
                <c:ptCount val="1"/>
                <c:pt idx="0">
                  <c:v>1 Klasteris-Konteineris-Rašymas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Sheet1!$Q$7:$Q$11</c:f>
              <c:numCache>
                <c:formatCode>General</c:formatCode>
                <c:ptCount val="5"/>
                <c:pt idx="0">
                  <c:v>1.8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AB3-44B4-8E31-35560A3CCAD6}"/>
            </c:ext>
          </c:extLst>
        </c:ser>
        <c:ser>
          <c:idx val="16"/>
          <c:order val="16"/>
          <c:tx>
            <c:strRef>
              <c:f>Sheet1!$R$6</c:f>
              <c:strCache>
                <c:ptCount val="1"/>
                <c:pt idx="0">
                  <c:v>2 Klasteris-Konteineris-Rašymas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Sheet1!$R$7:$R$11</c:f>
              <c:numCache>
                <c:formatCode>General</c:formatCode>
                <c:ptCount val="5"/>
                <c:pt idx="0">
                  <c:v>1.8</c:v>
                </c:pt>
                <c:pt idx="1">
                  <c:v>2.2999999999999998</c:v>
                </c:pt>
                <c:pt idx="2">
                  <c:v>2.5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B3-44B4-8E31-35560A3CCAD6}"/>
            </c:ext>
          </c:extLst>
        </c:ser>
        <c:ser>
          <c:idx val="17"/>
          <c:order val="17"/>
          <c:tx>
            <c:strRef>
              <c:f>Sheet1!$S$6</c:f>
              <c:strCache>
                <c:ptCount val="1"/>
                <c:pt idx="0">
                  <c:v>4 Klasteris-Konteineris-Rašymas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Sheet1!$A$7:$A$11</c:f>
              <c:numCache>
                <c:formatCode>General</c:formatCode>
                <c:ptCount val="5"/>
                <c:pt idx="0">
                  <c:v>40000</c:v>
                </c:pt>
                <c:pt idx="1">
                  <c:v>80000</c:v>
                </c:pt>
                <c:pt idx="2">
                  <c:v>120000</c:v>
                </c:pt>
                <c:pt idx="3">
                  <c:v>160000</c:v>
                </c:pt>
                <c:pt idx="4">
                  <c:v>200000</c:v>
                </c:pt>
              </c:numCache>
            </c:numRef>
          </c:cat>
          <c:val>
            <c:numRef>
              <c:f>Sheet1!$S$7:$S$11</c:f>
              <c:numCache>
                <c:formatCode>General</c:formatCode>
                <c:ptCount val="5"/>
                <c:pt idx="0">
                  <c:v>1.9</c:v>
                </c:pt>
                <c:pt idx="1">
                  <c:v>2.4</c:v>
                </c:pt>
                <c:pt idx="2">
                  <c:v>3.9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AB3-44B4-8E31-35560A3C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719103"/>
        <c:axId val="243723263"/>
      </c:lineChart>
      <c:catAx>
        <c:axId val="24371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43723263"/>
        <c:crosses val="autoZero"/>
        <c:auto val="1"/>
        <c:lblAlgn val="ctr"/>
        <c:lblOffset val="100"/>
        <c:noMultiLvlLbl val="0"/>
      </c:catAx>
      <c:valAx>
        <c:axId val="24372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4371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Įrašų</a:t>
            </a:r>
            <a:r>
              <a:rPr lang="lt-LT" baseline="0"/>
              <a:t> praeinamums(įrašai per sekundę) Cassandra duomenų bazėje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Atnaujinimo apkrova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Sheet1!$A$14:$A$16</c:f>
              <c:numCache>
                <c:formatCode>General</c:formatCode>
                <c:ptCount val="3"/>
                <c:pt idx="0">
                  <c:v>100000</c:v>
                </c:pt>
                <c:pt idx="1">
                  <c:v>280000</c:v>
                </c:pt>
                <c:pt idx="2">
                  <c:v>700000</c:v>
                </c:pt>
              </c:numCache>
            </c:numRef>
          </c:cat>
          <c:val>
            <c:numRef>
              <c:f>Sheet1!$B$14:$B$16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63636.36363636364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B-4699-B76F-E33F11F99929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Pagrinde skaitymo apkrova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Sheet1!$A$14:$A$16</c:f>
              <c:numCache>
                <c:formatCode>General</c:formatCode>
                <c:ptCount val="3"/>
                <c:pt idx="0">
                  <c:v>100000</c:v>
                </c:pt>
                <c:pt idx="1">
                  <c:v>280000</c:v>
                </c:pt>
                <c:pt idx="2">
                  <c:v>700000</c:v>
                </c:pt>
              </c:numCache>
            </c:numRef>
          </c:cat>
          <c:val>
            <c:numRef>
              <c:f>Sheet1!$C$14:$C$16</c:f>
              <c:numCache>
                <c:formatCode>General</c:formatCode>
                <c:ptCount val="3"/>
                <c:pt idx="0">
                  <c:v>3448.2758620689656</c:v>
                </c:pt>
                <c:pt idx="1">
                  <c:v>13333.333333333334</c:v>
                </c:pt>
                <c:pt idx="2">
                  <c:v>38888.888888888891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B-4699-B76F-E33F11F99929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Tik skaitymo apkrova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Sheet1!$A$14:$A$16</c:f>
              <c:numCache>
                <c:formatCode>General</c:formatCode>
                <c:ptCount val="3"/>
                <c:pt idx="0">
                  <c:v>100000</c:v>
                </c:pt>
                <c:pt idx="1">
                  <c:v>280000</c:v>
                </c:pt>
                <c:pt idx="2">
                  <c:v>700000</c:v>
                </c:pt>
              </c:numCache>
            </c:numRef>
          </c:cat>
          <c:val>
            <c:numRef>
              <c:f>Sheet1!$D$14:$D$16</c:f>
              <c:numCache>
                <c:formatCode>General</c:formatCode>
                <c:ptCount val="3"/>
                <c:pt idx="0">
                  <c:v>2325.5813953488373</c:v>
                </c:pt>
                <c:pt idx="1">
                  <c:v>11666.666666666666</c:v>
                </c:pt>
                <c:pt idx="2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9B-4699-B76F-E33F11F99929}"/>
            </c:ext>
          </c:extLst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Skaityti-Keisti-Rašyti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Sheet1!$A$14:$A$16</c:f>
              <c:numCache>
                <c:formatCode>General</c:formatCode>
                <c:ptCount val="3"/>
                <c:pt idx="0">
                  <c:v>100000</c:v>
                </c:pt>
                <c:pt idx="1">
                  <c:v>280000</c:v>
                </c:pt>
                <c:pt idx="2">
                  <c:v>700000</c:v>
                </c:pt>
              </c:numCache>
            </c:numRef>
          </c:cat>
          <c:val>
            <c:numRef>
              <c:f>Sheet1!$E$14:$E$16</c:f>
              <c:numCache>
                <c:formatCode>General</c:formatCode>
                <c:ptCount val="3"/>
                <c:pt idx="0">
                  <c:v>2500</c:v>
                </c:pt>
                <c:pt idx="1">
                  <c:v>13333.333333333334</c:v>
                </c:pt>
                <c:pt idx="2">
                  <c:v>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B-4699-B76F-E33F11F99929}"/>
            </c:ext>
          </c:extLst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Pagrinde keitimo apkrova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Sheet1!$A$14:$A$16</c:f>
              <c:numCache>
                <c:formatCode>General</c:formatCode>
                <c:ptCount val="3"/>
                <c:pt idx="0">
                  <c:v>100000</c:v>
                </c:pt>
                <c:pt idx="1">
                  <c:v>280000</c:v>
                </c:pt>
                <c:pt idx="2">
                  <c:v>700000</c:v>
                </c:pt>
              </c:numCache>
            </c:numRef>
          </c:cat>
          <c:val>
            <c:numRef>
              <c:f>Sheet1!$F$14:$F$16</c:f>
              <c:numCache>
                <c:formatCode>General</c:formatCode>
                <c:ptCount val="3"/>
                <c:pt idx="0">
                  <c:v>100000</c:v>
                </c:pt>
                <c:pt idx="1">
                  <c:v>140000</c:v>
                </c:pt>
                <c:pt idx="2">
                  <c:v>233333.33333333334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9B-4699-B76F-E33F11F99929}"/>
            </c:ext>
          </c:extLst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Pakeitimo apkrova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Sheet1!$A$14:$A$16</c:f>
              <c:numCache>
                <c:formatCode>General</c:formatCode>
                <c:ptCount val="3"/>
                <c:pt idx="0">
                  <c:v>100000</c:v>
                </c:pt>
                <c:pt idx="1">
                  <c:v>280000</c:v>
                </c:pt>
                <c:pt idx="2">
                  <c:v>700000</c:v>
                </c:pt>
              </c:numCache>
            </c:numRef>
          </c:cat>
          <c:val>
            <c:numRef>
              <c:f>Sheet1!$G$14:$G$16</c:f>
              <c:numCache>
                <c:formatCode>General</c:formatCode>
                <c:ptCount val="3"/>
                <c:pt idx="0">
                  <c:v>100000</c:v>
                </c:pt>
                <c:pt idx="1">
                  <c:v>280000</c:v>
                </c:pt>
                <c:pt idx="2">
                  <c:v>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9B-4699-B76F-E33F11F9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23103"/>
        <c:axId val="133026847"/>
      </c:lineChart>
      <c:catAx>
        <c:axId val="13302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3026847"/>
        <c:crosses val="autoZero"/>
        <c:auto val="1"/>
        <c:lblAlgn val="ctr"/>
        <c:lblOffset val="100"/>
        <c:noMultiLvlLbl val="0"/>
      </c:catAx>
      <c:valAx>
        <c:axId val="133026847"/>
        <c:scaling>
          <c:orientation val="minMax"/>
          <c:max val="800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13302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34</xdr:row>
      <xdr:rowOff>76201</xdr:rowOff>
    </xdr:from>
    <xdr:to>
      <xdr:col>17</xdr:col>
      <xdr:colOff>533400</xdr:colOff>
      <xdr:row>54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1333501</xdr:colOff>
      <xdr:row>12</xdr:row>
      <xdr:rowOff>123825</xdr:rowOff>
    </xdr:from>
    <xdr:to>
      <xdr:col>17</xdr:col>
      <xdr:colOff>447676</xdr:colOff>
      <xdr:row>39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500062</xdr:colOff>
      <xdr:row>13</xdr:row>
      <xdr:rowOff>152400</xdr:rowOff>
    </xdr:from>
    <xdr:to>
      <xdr:col>6</xdr:col>
      <xdr:colOff>1685925</xdr:colOff>
      <xdr:row>40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40" zoomScaleNormal="40" workbookViewId="0">
      <selection activeCell="K18" sqref="K18"/>
    </sheetView>
  </sheetViews>
  <sheetFormatPr defaultRowHeight="15" x14ac:dyDescent="0.25"/>
  <cols>
    <col min="1" max="1" width="10.7109375" bestFit="1" customWidth="1"/>
    <col min="2" max="2" width="19.7109375" bestFit="1" customWidth="1"/>
    <col min="3" max="3" width="25.140625" bestFit="1" customWidth="1"/>
    <col min="4" max="4" width="19.7109375" bestFit="1" customWidth="1"/>
    <col min="5" max="5" width="26.5703125" bestFit="1" customWidth="1"/>
    <col min="6" max="7" width="25.5703125" bestFit="1" customWidth="1"/>
    <col min="8" max="8" width="24" bestFit="1" customWidth="1"/>
    <col min="9" max="10" width="22.42578125" bestFit="1" customWidth="1"/>
    <col min="11" max="13" width="30" bestFit="1" customWidth="1"/>
    <col min="14" max="16" width="22.42578125" bestFit="1" customWidth="1"/>
    <col min="17" max="19" width="30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</row>
    <row r="2" spans="1:19" x14ac:dyDescent="0.25">
      <c r="A2" t="s">
        <v>4</v>
      </c>
      <c r="B2">
        <v>103401</v>
      </c>
      <c r="C2">
        <v>70440</v>
      </c>
      <c r="D2">
        <v>135836</v>
      </c>
      <c r="E2">
        <v>129916</v>
      </c>
      <c r="F2">
        <v>83865</v>
      </c>
      <c r="G2">
        <v>192564</v>
      </c>
    </row>
    <row r="3" spans="1:19" x14ac:dyDescent="0.25">
      <c r="A3" t="s">
        <v>5</v>
      </c>
      <c r="B3">
        <v>100396</v>
      </c>
      <c r="C3">
        <v>79613</v>
      </c>
      <c r="D3">
        <v>129128</v>
      </c>
      <c r="E3">
        <v>126601</v>
      </c>
      <c r="F3">
        <v>93431</v>
      </c>
      <c r="G3">
        <v>176484</v>
      </c>
    </row>
    <row r="4" spans="1:19" x14ac:dyDescent="0.25">
      <c r="A4" t="s">
        <v>6</v>
      </c>
      <c r="B4">
        <v>99842</v>
      </c>
      <c r="C4">
        <v>81696</v>
      </c>
      <c r="D4">
        <v>115064</v>
      </c>
      <c r="E4">
        <v>128025</v>
      </c>
      <c r="F4">
        <v>102402</v>
      </c>
      <c r="G4">
        <v>165597</v>
      </c>
    </row>
    <row r="6" spans="1:19" x14ac:dyDescent="0.25">
      <c r="B6" s="1" t="s">
        <v>9</v>
      </c>
      <c r="C6" s="2" t="s">
        <v>10</v>
      </c>
      <c r="D6" s="3" t="s">
        <v>11</v>
      </c>
      <c r="E6" s="1" t="s">
        <v>12</v>
      </c>
      <c r="F6" s="2" t="s">
        <v>13</v>
      </c>
      <c r="G6" s="3" t="s">
        <v>14</v>
      </c>
      <c r="H6" s="1" t="s">
        <v>15</v>
      </c>
      <c r="I6" s="2" t="s">
        <v>16</v>
      </c>
      <c r="J6" s="3" t="s">
        <v>17</v>
      </c>
      <c r="K6" s="1" t="s">
        <v>18</v>
      </c>
      <c r="L6" s="2" t="s">
        <v>19</v>
      </c>
      <c r="M6" s="3" t="s">
        <v>20</v>
      </c>
      <c r="N6" s="1" t="s">
        <v>15</v>
      </c>
      <c r="O6" s="2" t="s">
        <v>16</v>
      </c>
      <c r="P6" s="3" t="s">
        <v>17</v>
      </c>
      <c r="Q6" s="1" t="s">
        <v>18</v>
      </c>
      <c r="R6" s="2" t="s">
        <v>19</v>
      </c>
      <c r="S6" s="3" t="s">
        <v>20</v>
      </c>
    </row>
    <row r="7" spans="1:19" x14ac:dyDescent="0.25">
      <c r="A7">
        <v>40000</v>
      </c>
      <c r="B7" s="4">
        <v>1.9</v>
      </c>
      <c r="C7" s="5">
        <v>2.1</v>
      </c>
      <c r="D7" s="6">
        <v>2.2999999999999998</v>
      </c>
      <c r="E7" s="4">
        <v>1.9</v>
      </c>
      <c r="F7" s="5">
        <v>2</v>
      </c>
      <c r="G7" s="6">
        <v>2.1</v>
      </c>
      <c r="H7" s="4">
        <v>2.1</v>
      </c>
      <c r="I7" s="10">
        <v>2.2000000000000002</v>
      </c>
      <c r="J7" s="6">
        <v>2.2000000000000002</v>
      </c>
      <c r="K7" s="4">
        <v>2</v>
      </c>
      <c r="L7" s="10">
        <v>1.9</v>
      </c>
      <c r="M7" s="6">
        <v>2.1</v>
      </c>
      <c r="N7" s="4">
        <v>1.9</v>
      </c>
      <c r="O7" s="10">
        <v>2</v>
      </c>
      <c r="P7" s="6">
        <v>2.1</v>
      </c>
      <c r="Q7" s="4">
        <v>1.8</v>
      </c>
      <c r="R7" s="10">
        <v>1.8</v>
      </c>
      <c r="S7" s="6">
        <v>1.9</v>
      </c>
    </row>
    <row r="8" spans="1:19" x14ac:dyDescent="0.25">
      <c r="A8">
        <v>80000</v>
      </c>
      <c r="B8" s="4">
        <v>4.0999999999999996</v>
      </c>
      <c r="C8" s="5">
        <v>4.5</v>
      </c>
      <c r="D8" s="6">
        <v>6.2</v>
      </c>
      <c r="E8" s="4">
        <v>2.4</v>
      </c>
      <c r="F8" s="5">
        <v>2.5</v>
      </c>
      <c r="G8" s="6">
        <v>2.6</v>
      </c>
      <c r="H8" s="4"/>
      <c r="I8" s="5"/>
      <c r="J8" s="6">
        <v>10</v>
      </c>
      <c r="K8" s="4">
        <v>4.4000000000000004</v>
      </c>
      <c r="L8" s="5">
        <v>4.5</v>
      </c>
      <c r="M8" s="6">
        <v>4.5999999999999996</v>
      </c>
      <c r="N8" s="4">
        <v>2.1</v>
      </c>
      <c r="O8" s="10">
        <v>3</v>
      </c>
      <c r="P8" s="6">
        <v>5</v>
      </c>
      <c r="Q8" s="4">
        <v>2.2000000000000002</v>
      </c>
      <c r="R8" s="10">
        <v>2.2999999999999998</v>
      </c>
      <c r="S8" s="6">
        <v>2.4</v>
      </c>
    </row>
    <row r="9" spans="1:19" x14ac:dyDescent="0.25">
      <c r="A9">
        <v>120000</v>
      </c>
      <c r="B9" s="4"/>
      <c r="C9" s="5"/>
      <c r="D9" s="6"/>
      <c r="E9" s="4">
        <v>6</v>
      </c>
      <c r="F9" s="5">
        <v>7</v>
      </c>
      <c r="G9" s="6">
        <v>8</v>
      </c>
      <c r="H9" s="4"/>
      <c r="I9" s="5"/>
      <c r="J9" s="6"/>
      <c r="K9" s="4"/>
      <c r="L9" s="5"/>
      <c r="M9" s="6"/>
      <c r="N9" s="4">
        <v>4.0999999999999996</v>
      </c>
      <c r="O9" s="5">
        <v>8</v>
      </c>
      <c r="P9" s="6">
        <v>10.199999999999999</v>
      </c>
      <c r="Q9" s="4">
        <v>2.2999999999999998</v>
      </c>
      <c r="R9" s="10">
        <v>2.5</v>
      </c>
      <c r="S9" s="6">
        <v>3.9</v>
      </c>
    </row>
    <row r="10" spans="1:19" x14ac:dyDescent="0.25">
      <c r="A10">
        <v>160000</v>
      </c>
      <c r="B10" s="4"/>
      <c r="C10" s="5"/>
      <c r="D10" s="6"/>
      <c r="E10" s="4"/>
      <c r="F10" s="5"/>
      <c r="G10" s="6"/>
      <c r="H10" s="4"/>
      <c r="I10" s="5"/>
      <c r="J10" s="6"/>
      <c r="K10" s="4"/>
      <c r="L10" s="5"/>
      <c r="M10" s="6"/>
      <c r="N10" s="4"/>
      <c r="O10" s="5"/>
      <c r="P10" s="6"/>
      <c r="Q10" s="4">
        <v>4</v>
      </c>
      <c r="R10" s="10">
        <v>5</v>
      </c>
      <c r="S10" s="6">
        <v>7</v>
      </c>
    </row>
    <row r="11" spans="1:19" x14ac:dyDescent="0.25">
      <c r="A11">
        <v>200000</v>
      </c>
      <c r="B11" s="7"/>
      <c r="C11" s="8"/>
      <c r="D11" s="9"/>
      <c r="E11" s="7"/>
      <c r="F11" s="8"/>
      <c r="G11" s="9"/>
      <c r="H11" s="7"/>
      <c r="I11" s="8"/>
      <c r="J11" s="9"/>
      <c r="K11" s="7"/>
      <c r="L11" s="8"/>
      <c r="M11" s="9"/>
      <c r="N11" s="7"/>
      <c r="O11" s="8"/>
      <c r="P11" s="9"/>
      <c r="Q11" s="7"/>
      <c r="R11" s="8"/>
      <c r="S11" s="9"/>
    </row>
    <row r="13" spans="1:19" x14ac:dyDescent="0.25">
      <c r="B13" t="s">
        <v>21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</row>
    <row r="14" spans="1:19" x14ac:dyDescent="0.25">
      <c r="A14">
        <v>100000</v>
      </c>
      <c r="B14">
        <f>A14/10</f>
        <v>10000</v>
      </c>
      <c r="C14">
        <f>A14/29</f>
        <v>3448.2758620689656</v>
      </c>
      <c r="D14">
        <f>A14/43</f>
        <v>2325.5813953488373</v>
      </c>
      <c r="E14">
        <f>A14/40</f>
        <v>2500</v>
      </c>
      <c r="F14">
        <f>A14/1</f>
        <v>100000</v>
      </c>
      <c r="G14">
        <v>100000</v>
      </c>
    </row>
    <row r="15" spans="1:19" x14ac:dyDescent="0.25">
      <c r="A15">
        <v>280000</v>
      </c>
      <c r="B15">
        <f>A15/14</f>
        <v>20000</v>
      </c>
      <c r="C15">
        <f>A15/21</f>
        <v>13333.333333333334</v>
      </c>
      <c r="D15">
        <f>A15/24</f>
        <v>11666.666666666666</v>
      </c>
      <c r="E15">
        <f>A15/21</f>
        <v>13333.333333333334</v>
      </c>
      <c r="F15">
        <f>A15/2</f>
        <v>140000</v>
      </c>
      <c r="G15">
        <f>A15</f>
        <v>280000</v>
      </c>
    </row>
    <row r="16" spans="1:19" x14ac:dyDescent="0.25">
      <c r="A16">
        <v>700000</v>
      </c>
      <c r="B16">
        <f>A16/11</f>
        <v>63636.36363636364</v>
      </c>
      <c r="C16">
        <f>A16/18</f>
        <v>38888.888888888891</v>
      </c>
      <c r="D16">
        <f>A16/20</f>
        <v>35000</v>
      </c>
      <c r="E16">
        <f>A16/20</f>
        <v>35000</v>
      </c>
      <c r="F16">
        <f>A16/3</f>
        <v>233333.33333333334</v>
      </c>
      <c r="G16">
        <f>A16</f>
        <v>700000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2019-06-17T14:32:39Z</dcterms:modified>
</cp:coreProperties>
</file>