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1_{87F535D5-9A2D-4F9E-9A28-598D86DE83EA}"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2" i="11"/>
  <c r="F9" i="11"/>
  <c r="I5" i="11"/>
  <c r="I6" i="11" s="1"/>
  <c r="H8" i="11"/>
  <c r="H9" i="11" l="1"/>
  <c r="F10" i="11"/>
  <c r="H10" i="11" l="1"/>
  <c r="F13" i="11"/>
  <c r="H13" i="11" s="1"/>
  <c r="F11" i="11"/>
  <c r="J5" i="11"/>
  <c r="K5" i="11" l="1"/>
  <c r="L5" i="11" l="1"/>
  <c r="M5" i="11" l="1"/>
  <c r="N5" i="11" l="1"/>
  <c r="O5" i="11" l="1"/>
  <c r="P5" i="11" l="1"/>
  <c r="P6" i="11" s="1"/>
  <c r="O6" i="11"/>
  <c r="N6" i="11"/>
  <c r="M6" i="11"/>
  <c r="L6" i="11"/>
  <c r="K6" i="11"/>
  <c r="J6" i="11"/>
  <c r="I4" i="11"/>
  <c r="H11" i="11" l="1"/>
  <c r="F12" i="11"/>
  <c r="H12" i="11" s="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alcChain>
</file>

<file path=xl/sharedStrings.xml><?xml version="1.0" encoding="utf-8"?>
<sst xmlns="http://schemas.openxmlformats.org/spreadsheetml/2006/main" count="44" uniqueCount="44">
  <si>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</si>
  <si>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</si>
  <si>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</si>
  <si>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</si>
  <si>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</si>
  <si>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</si>
  <si>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</si>
  <si>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</si>
  <si>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</si>
  <si>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</si>
  <si>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TÂCHE</t>
  </si>
  <si>
    <t>Titre Phase 1</t>
  </si>
  <si>
    <t>Tâche 5</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</si>
  <si>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</si>
  <si>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</si>
  <si>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</si>
  <si>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</si>
  <si>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</si>
  <si>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</si>
  <si>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</si>
  <si>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</si>
  <si>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</si>
  <si>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</si>
  <si>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</si>
  <si>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</si>
  <si>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</si>
  <si>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</si>
  <si>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</si>
  <si>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</si>
  <si>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</si>
  <si>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</si>
  <si>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</si>
  <si>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</si>
  <si>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</si>
  <si>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</si>
  <si>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SAE 23</t>
  </si>
  <si>
    <t>BLANCK MOUROT ZHU</t>
  </si>
  <si>
    <t>DJANGO</t>
  </si>
  <si>
    <t>MYSQL</t>
  </si>
  <si>
    <t>Virtualisation</t>
  </si>
  <si>
    <t>CSS</t>
  </si>
  <si>
    <t>MOUROT</t>
  </si>
  <si>
    <t>ZHU</t>
  </si>
  <si>
    <t>BLANCK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</si>
</sst>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10" applyNumberFormat="0" applyAlignment="0" applyProtection="0"/>
    <xf numFmtId="0" fontId="27" fillId="11" borderId="11" applyNumberFormat="0" applyAlignment="0" applyProtection="0"/>
    <xf numFmtId="0" fontId="28" fillId="11" borderId="10" applyNumberFormat="0" applyAlignment="0" applyProtection="0"/>
    <xf numFmtId="0" fontId="29" fillId="0" borderId="12" applyNumberFormat="0" applyFill="0" applyAlignment="0" applyProtection="0"/>
    <xf numFmtId="0" fontId="30" fillId="12" borderId="13" applyNumberFormat="0" applyAlignment="0" applyProtection="0"/>
    <xf numFmtId="0" fontId="31" fillId="0" borderId="0" applyNumberFormat="0" applyFill="0" applyBorder="0" applyAlignment="0" applyProtection="0"/>
    <xf numFmtId="0" fontId="7" fillId="13"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0" fontId="0" fillId="0" borderId="9" xfId="0" applyBorder="1"/>
    <xf numFmtId="0" fontId="4" fillId="0" borderId="0" xfId="0" applyFont="1" applyAlignment="1">
      <alignment vertical="top"/>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2" borderId="2" xfId="10" applyFill="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168" fontId="0" fillId="3" borderId="4" xfId="0" applyNumberFormat="1" applyFill="1" applyBorder="1" applyAlignment="1">
      <alignment horizontal="left" vertical="center" wrapText="1" indent="1"/>
    </xf>
    <xf numFmtId="168" fontId="0" fillId="3" borderId="1" xfId="0" applyNumberFormat="1" applyFill="1" applyBorder="1" applyAlignment="1">
      <alignment horizontal="left" vertical="center" wrapText="1" indent="1"/>
    </xf>
    <xf numFmtId="168" fontId="0" fillId="3"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7" xfId="0" applyBorder="1" applyAlignment="1">
      <alignment vertical="center"/>
    </xf>
    <xf numFmtId="0" fontId="0" fillId="0" borderId="16" xfId="0" applyBorder="1"/>
    <xf numFmtId="0" fontId="0" fillId="0" borderId="16" xfId="0" applyBorder="1" applyAlignment="1">
      <alignment vertical="center"/>
    </xf>
    <xf numFmtId="0" fontId="0" fillId="0" borderId="16" xfId="0" applyFill="1" applyBorder="1" applyAlignment="1">
      <alignment vertical="center"/>
    </xf>
    <xf numFmtId="0" fontId="0" fillId="38" borderId="16" xfId="0" applyFill="1"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16"/>
  <sheetViews>
    <sheetView showGridLines="0" tabSelected="1" showRuler="0" zoomScale="85" zoomScaleNormal="85" zoomScalePageLayoutView="70" workbookViewId="0">
      <pane ySplit="6" topLeftCell="A8" activePane="bottomLeft" state="frozen"/>
      <selection pane="bottomLeft" activeCell="AM12" sqref="AM12"/>
    </sheetView>
  </sheetViews>
  <sheetFormatPr baseColWidth="10" defaultColWidth="9.109375" defaultRowHeight="30" customHeight="1" x14ac:dyDescent="0.3"/>
  <cols>
    <col min="1" max="1" width="2.6640625" style="27" customWidth="1"/>
    <col min="2" max="2" width="19.8867187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36" width="2.5546875" customWidth="1"/>
    <col min="41" max="42" width="10.33203125"/>
  </cols>
  <sheetData>
    <row r="1" spans="1:36" ht="30" customHeight="1" x14ac:dyDescent="0.55000000000000004">
      <c r="A1" s="28" t="s">
        <v>0</v>
      </c>
      <c r="B1" s="31" t="s">
        <v>35</v>
      </c>
      <c r="C1" s="1"/>
      <c r="D1" s="2"/>
      <c r="E1" s="4"/>
    </row>
    <row r="2" spans="1:36" ht="30" customHeight="1" x14ac:dyDescent="0.35">
      <c r="A2" s="27" t="s">
        <v>1</v>
      </c>
      <c r="B2" s="32" t="s">
        <v>36</v>
      </c>
    </row>
    <row r="3" spans="1:36" ht="30" customHeight="1" x14ac:dyDescent="0.3">
      <c r="A3" s="27" t="s">
        <v>2</v>
      </c>
      <c r="B3" s="33"/>
      <c r="C3" s="49" t="s">
        <v>13</v>
      </c>
      <c r="D3" s="50"/>
      <c r="E3" s="48">
        <f ca="1">TODAY()</f>
        <v>45071</v>
      </c>
      <c r="F3" s="48"/>
    </row>
    <row r="4" spans="1:36" ht="30" customHeight="1" x14ac:dyDescent="0.3">
      <c r="A4" s="28" t="s">
        <v>3</v>
      </c>
      <c r="C4" s="49" t="s">
        <v>14</v>
      </c>
      <c r="D4" s="50"/>
      <c r="E4" s="7">
        <v>1</v>
      </c>
      <c r="I4" s="45">
        <f ca="1">I5</f>
        <v>45068</v>
      </c>
      <c r="J4" s="46"/>
      <c r="K4" s="46"/>
      <c r="L4" s="46"/>
      <c r="M4" s="46"/>
      <c r="N4" s="46"/>
      <c r="O4" s="47"/>
      <c r="P4" s="45">
        <f ca="1">P5</f>
        <v>45075</v>
      </c>
      <c r="Q4" s="46"/>
      <c r="R4" s="46"/>
      <c r="S4" s="46"/>
      <c r="T4" s="46"/>
      <c r="U4" s="46"/>
      <c r="V4" s="47"/>
      <c r="W4" s="45">
        <f ca="1">W5</f>
        <v>45082</v>
      </c>
      <c r="X4" s="46"/>
      <c r="Y4" s="46"/>
      <c r="Z4" s="46"/>
      <c r="AA4" s="46"/>
      <c r="AB4" s="46"/>
      <c r="AC4" s="47"/>
      <c r="AD4" s="45">
        <f ca="1">AD5</f>
        <v>45089</v>
      </c>
      <c r="AE4" s="46"/>
      <c r="AF4" s="46"/>
      <c r="AG4" s="46"/>
      <c r="AH4" s="46"/>
      <c r="AI4" s="46"/>
      <c r="AJ4" s="47"/>
    </row>
    <row r="5" spans="1:36" ht="15" customHeight="1" x14ac:dyDescent="0.3">
      <c r="A5" s="28" t="s">
        <v>4</v>
      </c>
      <c r="B5" s="37"/>
      <c r="C5" s="37"/>
      <c r="D5" s="37"/>
      <c r="E5" s="37"/>
      <c r="F5" s="37"/>
      <c r="G5" s="37"/>
      <c r="I5" s="42">
        <f ca="1">Début_Projet-WEEKDAY(Début_Projet,1)+2+7*(Semaine_Affichage-1)</f>
        <v>45068</v>
      </c>
      <c r="J5" s="43">
        <f ca="1">I5+1</f>
        <v>45069</v>
      </c>
      <c r="K5" s="43">
        <f t="shared" ref="K5:AJ5" ca="1" si="0">J5+1</f>
        <v>45070</v>
      </c>
      <c r="L5" s="43">
        <f t="shared" ca="1" si="0"/>
        <v>45071</v>
      </c>
      <c r="M5" s="43">
        <f t="shared" ca="1" si="0"/>
        <v>45072</v>
      </c>
      <c r="N5" s="43">
        <f t="shared" ca="1" si="0"/>
        <v>45073</v>
      </c>
      <c r="O5" s="44">
        <f t="shared" ca="1" si="0"/>
        <v>45074</v>
      </c>
      <c r="P5" s="42">
        <f ca="1">O5+1</f>
        <v>45075</v>
      </c>
      <c r="Q5" s="43">
        <f ca="1">P5+1</f>
        <v>45076</v>
      </c>
      <c r="R5" s="43">
        <f t="shared" ca="1" si="0"/>
        <v>45077</v>
      </c>
      <c r="S5" s="43">
        <f t="shared" ca="1" si="0"/>
        <v>45078</v>
      </c>
      <c r="T5" s="43">
        <f t="shared" ca="1" si="0"/>
        <v>45079</v>
      </c>
      <c r="U5" s="43">
        <f t="shared" ca="1" si="0"/>
        <v>45080</v>
      </c>
      <c r="V5" s="44">
        <f t="shared" ca="1" si="0"/>
        <v>45081</v>
      </c>
      <c r="W5" s="42">
        <f ca="1">V5+1</f>
        <v>45082</v>
      </c>
      <c r="X5" s="43">
        <f ca="1">W5+1</f>
        <v>45083</v>
      </c>
      <c r="Y5" s="43">
        <f t="shared" ca="1" si="0"/>
        <v>45084</v>
      </c>
      <c r="Z5" s="43">
        <f t="shared" ca="1" si="0"/>
        <v>45085</v>
      </c>
      <c r="AA5" s="43">
        <f t="shared" ca="1" si="0"/>
        <v>45086</v>
      </c>
      <c r="AB5" s="43">
        <f t="shared" ca="1" si="0"/>
        <v>45087</v>
      </c>
      <c r="AC5" s="44">
        <f t="shared" ca="1" si="0"/>
        <v>45088</v>
      </c>
      <c r="AD5" s="42">
        <f ca="1">AC5+1</f>
        <v>45089</v>
      </c>
      <c r="AE5" s="43">
        <f ca="1">AD5+1</f>
        <v>45090</v>
      </c>
      <c r="AF5" s="43">
        <f t="shared" ca="1" si="0"/>
        <v>45091</v>
      </c>
      <c r="AG5" s="43">
        <f t="shared" ca="1" si="0"/>
        <v>45092</v>
      </c>
      <c r="AH5" s="43">
        <f t="shared" ca="1" si="0"/>
        <v>45093</v>
      </c>
      <c r="AI5" s="43">
        <f t="shared" ca="1" si="0"/>
        <v>45094</v>
      </c>
      <c r="AJ5" s="44">
        <f t="shared" ca="1" si="0"/>
        <v>45095</v>
      </c>
    </row>
    <row r="6" spans="1:36" ht="30" customHeight="1" thickBot="1" x14ac:dyDescent="0.35">
      <c r="A6" s="28" t="s">
        <v>5</v>
      </c>
      <c r="B6" s="8" t="s">
        <v>10</v>
      </c>
      <c r="C6" s="9" t="s">
        <v>15</v>
      </c>
      <c r="D6" s="9" t="s">
        <v>16</v>
      </c>
      <c r="E6" s="9" t="s">
        <v>17</v>
      </c>
      <c r="F6" s="9" t="s">
        <v>18</v>
      </c>
      <c r="G6" s="9"/>
      <c r="H6" s="9" t="s">
        <v>19</v>
      </c>
      <c r="I6" s="10" t="str">
        <f t="shared" ref="I6:AJ6" ca="1" si="1">LEFT(TEXT(I5,"jjj"),1)</f>
        <v>l</v>
      </c>
      <c r="J6" s="10" t="str">
        <f t="shared" ca="1" si="1"/>
        <v>m</v>
      </c>
      <c r="K6" s="10" t="str">
        <f t="shared" ca="1" si="1"/>
        <v>m</v>
      </c>
      <c r="L6" s="10" t="str">
        <f t="shared" ca="1" si="1"/>
        <v>j</v>
      </c>
      <c r="M6" s="10" t="str">
        <f t="shared" ca="1" si="1"/>
        <v>v</v>
      </c>
      <c r="N6" s="10" t="str">
        <f t="shared" ca="1" si="1"/>
        <v>s</v>
      </c>
      <c r="O6" s="10" t="str">
        <f t="shared" ca="1" si="1"/>
        <v>d</v>
      </c>
      <c r="P6" s="10" t="str">
        <f t="shared" ca="1" si="1"/>
        <v>l</v>
      </c>
      <c r="Q6" s="10" t="str">
        <f t="shared" ca="1" si="1"/>
        <v>m</v>
      </c>
      <c r="R6" s="10" t="str">
        <f t="shared" ca="1" si="1"/>
        <v>m</v>
      </c>
      <c r="S6" s="10" t="str">
        <f t="shared" ca="1" si="1"/>
        <v>j</v>
      </c>
      <c r="T6" s="10" t="str">
        <f t="shared" ca="1" si="1"/>
        <v>v</v>
      </c>
      <c r="U6" s="10" t="str">
        <f t="shared" ca="1" si="1"/>
        <v>s</v>
      </c>
      <c r="V6" s="10" t="str">
        <f t="shared" ca="1" si="1"/>
        <v>d</v>
      </c>
      <c r="W6" s="10" t="str">
        <f t="shared" ca="1" si="1"/>
        <v>l</v>
      </c>
      <c r="X6" s="10" t="str">
        <f t="shared" ca="1" si="1"/>
        <v>m</v>
      </c>
      <c r="Y6" s="10" t="str">
        <f t="shared" ca="1" si="1"/>
        <v>m</v>
      </c>
      <c r="Z6" s="10" t="str">
        <f t="shared" ca="1" si="1"/>
        <v>j</v>
      </c>
      <c r="AA6" s="10" t="str">
        <f t="shared" ca="1" si="1"/>
        <v>v</v>
      </c>
      <c r="AB6" s="10" t="str">
        <f t="shared" ca="1" si="1"/>
        <v>s</v>
      </c>
      <c r="AC6" s="10" t="str">
        <f t="shared" ca="1" si="1"/>
        <v>d</v>
      </c>
      <c r="AD6" s="10" t="str">
        <f t="shared" ca="1" si="1"/>
        <v>l</v>
      </c>
      <c r="AE6" s="10" t="str">
        <f t="shared" ca="1" si="1"/>
        <v>m</v>
      </c>
      <c r="AF6" s="10" t="str">
        <f t="shared" ca="1" si="1"/>
        <v>m</v>
      </c>
      <c r="AG6" s="10" t="str">
        <f t="shared" ca="1" si="1"/>
        <v>j</v>
      </c>
      <c r="AH6" s="10" t="str">
        <f t="shared" ca="1" si="1"/>
        <v>v</v>
      </c>
      <c r="AI6" s="10" t="str">
        <f t="shared" ca="1" si="1"/>
        <v>s</v>
      </c>
      <c r="AJ6" s="10" t="str">
        <f t="shared" ca="1" si="1"/>
        <v>d</v>
      </c>
    </row>
    <row r="7" spans="1:36" ht="15" hidden="1" thickBot="1" x14ac:dyDescent="0.35">
      <c r="A7" s="27" t="s">
        <v>6</v>
      </c>
      <c r="C7" s="30"/>
      <c r="E7"/>
      <c r="H7" t="str">
        <f>IF(OR(ISBLANK(début_tâche),ISBLANK(fin_tâche)),"",fin_tâche-début_tâche+1)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row>
    <row r="8" spans="1:36" s="3" customFormat="1" ht="30" customHeight="1" thickBot="1" x14ac:dyDescent="0.35">
      <c r="A8" s="28" t="s">
        <v>7</v>
      </c>
      <c r="B8" s="14" t="s">
        <v>11</v>
      </c>
      <c r="C8" s="34"/>
      <c r="D8" s="15"/>
      <c r="E8" s="39"/>
      <c r="F8" s="40"/>
      <c r="G8" s="13"/>
      <c r="H8" s="13" t="str">
        <f t="shared" ref="H8:H13" si="2">IF(OR(ISBLANK(début_tâche),ISBLANK(fin_tâche)),"",fin_tâche-début_tâche+1)</f>
        <v/>
      </c>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row>
    <row r="9" spans="1:36" s="3" customFormat="1" ht="30" customHeight="1" thickBot="1" x14ac:dyDescent="0.35">
      <c r="A9" s="28" t="s">
        <v>8</v>
      </c>
      <c r="B9" s="36" t="s">
        <v>37</v>
      </c>
      <c r="C9" s="35" t="s">
        <v>41</v>
      </c>
      <c r="D9" s="16"/>
      <c r="E9" s="41">
        <f ca="1">Début_Projet</f>
        <v>45071</v>
      </c>
      <c r="F9" s="41">
        <f ca="1">E9+3</f>
        <v>45074</v>
      </c>
      <c r="G9" s="13"/>
      <c r="H9" s="13">
        <f t="shared" ca="1" si="2"/>
        <v>4</v>
      </c>
      <c r="I9" s="53"/>
      <c r="J9" s="54"/>
      <c r="K9" s="54"/>
      <c r="L9" s="55"/>
      <c r="M9" s="52"/>
      <c r="N9" s="52"/>
      <c r="O9" s="52"/>
      <c r="P9" s="52"/>
      <c r="Q9" s="52"/>
      <c r="R9" s="52"/>
      <c r="S9" s="52"/>
      <c r="T9" s="52"/>
      <c r="U9" s="52"/>
      <c r="V9" s="52"/>
      <c r="W9" s="52"/>
      <c r="X9" s="52"/>
      <c r="Y9" s="52"/>
      <c r="Z9" s="52"/>
      <c r="AA9" s="54"/>
      <c r="AB9" s="54"/>
      <c r="AC9" s="53"/>
      <c r="AD9" s="53"/>
      <c r="AE9" s="53"/>
      <c r="AF9" s="53"/>
      <c r="AG9" s="53"/>
      <c r="AH9" s="53"/>
      <c r="AI9" s="53"/>
      <c r="AJ9" s="53"/>
    </row>
    <row r="10" spans="1:36" s="3" customFormat="1" ht="30" customHeight="1" thickBot="1" x14ac:dyDescent="0.35">
      <c r="A10" s="28" t="s">
        <v>9</v>
      </c>
      <c r="B10" s="36" t="s">
        <v>38</v>
      </c>
      <c r="C10" s="35" t="s">
        <v>43</v>
      </c>
      <c r="D10" s="16"/>
      <c r="E10" s="41">
        <f ca="1">Début_Projet</f>
        <v>45071</v>
      </c>
      <c r="F10" s="41">
        <f ca="1">E10+2</f>
        <v>45073</v>
      </c>
      <c r="G10" s="13"/>
      <c r="H10" s="13">
        <f t="shared" ca="1" si="2"/>
        <v>3</v>
      </c>
      <c r="I10" s="53"/>
      <c r="J10" s="54"/>
      <c r="K10" s="54"/>
      <c r="L10" s="55"/>
      <c r="M10" s="52"/>
      <c r="N10" s="52"/>
      <c r="O10" s="52"/>
      <c r="P10" s="52"/>
      <c r="Q10" s="52"/>
      <c r="R10" s="52"/>
      <c r="S10" s="52"/>
      <c r="T10" s="52"/>
      <c r="U10" s="52"/>
      <c r="V10" s="52"/>
      <c r="W10" s="52"/>
      <c r="X10" s="52"/>
      <c r="Y10" s="52"/>
      <c r="Z10" s="52"/>
      <c r="AA10" s="54"/>
      <c r="AB10" s="54"/>
      <c r="AC10" s="53"/>
      <c r="AD10" s="53"/>
      <c r="AE10" s="53"/>
      <c r="AF10" s="53"/>
      <c r="AG10" s="53"/>
      <c r="AH10" s="53"/>
      <c r="AI10" s="53"/>
      <c r="AJ10" s="53"/>
    </row>
    <row r="11" spans="1:36" s="3" customFormat="1" ht="30" customHeight="1" thickBot="1" x14ac:dyDescent="0.35">
      <c r="A11" s="27"/>
      <c r="B11" s="36" t="s">
        <v>39</v>
      </c>
      <c r="C11" s="35"/>
      <c r="D11" s="16"/>
      <c r="E11" s="41"/>
      <c r="F11" s="41">
        <f>E11+4</f>
        <v>4</v>
      </c>
      <c r="G11" s="13"/>
      <c r="H11" s="13" t="str">
        <f t="shared" si="2"/>
        <v/>
      </c>
      <c r="I11" s="53"/>
      <c r="J11" s="54"/>
      <c r="K11" s="54"/>
      <c r="L11" s="52"/>
      <c r="M11" s="52"/>
      <c r="N11" s="52"/>
      <c r="O11" s="52"/>
      <c r="P11" s="52"/>
      <c r="Q11" s="52"/>
      <c r="R11" s="52"/>
      <c r="S11" s="52"/>
      <c r="T11" s="52"/>
      <c r="U11" s="52"/>
      <c r="V11" s="52"/>
      <c r="W11" s="52"/>
      <c r="X11" s="52"/>
      <c r="Y11" s="52"/>
      <c r="Z11" s="52"/>
      <c r="AA11" s="54"/>
      <c r="AB11" s="54"/>
      <c r="AC11" s="53"/>
      <c r="AD11" s="53"/>
      <c r="AE11" s="53"/>
      <c r="AF11" s="53"/>
      <c r="AG11" s="53"/>
      <c r="AH11" s="53"/>
      <c r="AI11" s="53"/>
      <c r="AJ11" s="53"/>
    </row>
    <row r="12" spans="1:36" s="3" customFormat="1" ht="30" customHeight="1" thickBot="1" x14ac:dyDescent="0.35">
      <c r="A12" s="27"/>
      <c r="B12" s="36" t="s">
        <v>40</v>
      </c>
      <c r="C12" s="35" t="s">
        <v>42</v>
      </c>
      <c r="D12" s="16"/>
      <c r="E12" s="41">
        <f ca="1">Début_Projet</f>
        <v>45071</v>
      </c>
      <c r="F12" s="41">
        <f ca="1">E12+5</f>
        <v>45076</v>
      </c>
      <c r="G12" s="13"/>
      <c r="H12" s="13">
        <f t="shared" ca="1" si="2"/>
        <v>6</v>
      </c>
      <c r="I12" s="53"/>
      <c r="J12" s="54"/>
      <c r="K12" s="54"/>
      <c r="L12" s="55"/>
      <c r="M12" s="52"/>
      <c r="N12" s="52"/>
      <c r="O12" s="52"/>
      <c r="P12" s="52"/>
      <c r="Q12" s="52"/>
      <c r="R12" s="52"/>
      <c r="S12" s="52"/>
      <c r="T12" s="52"/>
      <c r="U12" s="52"/>
      <c r="V12" s="52"/>
      <c r="W12" s="52"/>
      <c r="X12" s="52"/>
      <c r="Y12" s="52"/>
      <c r="Z12" s="52"/>
      <c r="AA12" s="54"/>
      <c r="AB12" s="54"/>
      <c r="AC12" s="53"/>
      <c r="AD12" s="53"/>
      <c r="AE12" s="53"/>
      <c r="AF12" s="53"/>
      <c r="AG12" s="53"/>
      <c r="AH12" s="53"/>
      <c r="AI12" s="53"/>
      <c r="AJ12" s="53"/>
    </row>
    <row r="13" spans="1:36" s="3" customFormat="1" ht="30" customHeight="1" thickBot="1" x14ac:dyDescent="0.35">
      <c r="A13" s="27"/>
      <c r="B13" s="36" t="s">
        <v>12</v>
      </c>
      <c r="C13" s="35"/>
      <c r="D13" s="16"/>
      <c r="E13" s="41"/>
      <c r="F13" s="41">
        <f>E13+2</f>
        <v>2</v>
      </c>
      <c r="G13" s="13"/>
      <c r="H13" s="13" t="str">
        <f t="shared" si="2"/>
        <v/>
      </c>
      <c r="I13" s="53"/>
      <c r="J13" s="54"/>
      <c r="K13" s="54"/>
      <c r="L13" s="52"/>
      <c r="M13" s="52"/>
      <c r="N13" s="52"/>
      <c r="O13" s="52"/>
      <c r="P13" s="52"/>
      <c r="Q13" s="52"/>
      <c r="R13" s="52"/>
      <c r="S13" s="52"/>
      <c r="T13" s="52"/>
      <c r="U13" s="52"/>
      <c r="V13" s="52"/>
      <c r="W13" s="52"/>
      <c r="X13" s="52"/>
      <c r="Y13" s="52"/>
      <c r="Z13" s="52"/>
      <c r="AA13" s="54"/>
      <c r="AB13" s="54"/>
      <c r="AC13" s="53"/>
      <c r="AD13" s="53"/>
      <c r="AE13" s="53"/>
      <c r="AF13" s="53"/>
      <c r="AG13" s="53"/>
      <c r="AH13" s="53"/>
      <c r="AI13" s="53"/>
      <c r="AJ13" s="53"/>
    </row>
    <row r="14" spans="1:36" ht="30" customHeight="1" x14ac:dyDescent="0.3">
      <c r="G14" s="6"/>
    </row>
    <row r="15" spans="1:36" ht="30" customHeight="1" x14ac:dyDescent="0.3">
      <c r="C15" s="11"/>
      <c r="F15" s="29"/>
    </row>
    <row r="16" spans="1:36" ht="30" customHeight="1" x14ac:dyDescent="0.3">
      <c r="C16" s="12"/>
    </row>
  </sheetData>
  <mergeCells count="7">
    <mergeCell ref="C3:D3"/>
    <mergeCell ref="C4:D4"/>
    <mergeCell ref="E3:F3"/>
    <mergeCell ref="I4:O4"/>
    <mergeCell ref="P4:V4"/>
    <mergeCell ref="W4:AC4"/>
    <mergeCell ref="AD4:AJ4"/>
  </mergeCells>
  <conditionalFormatting sqref="D7:D1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8 I9:K13 AA9:AI13">
    <cfRule type="expression" dxfId="5" priority="33">
      <formula>AND(TODAY()&gt;=I$5,TODAY()&lt;J$5)</formula>
    </cfRule>
  </conditionalFormatting>
  <conditionalFormatting sqref="I7:AI8 I9:K13 AA9:AI13">
    <cfRule type="expression" dxfId="4" priority="27">
      <formula>AND(début_tâche&lt;=I$5,ROUNDDOWN((fin_tâche-début_tâche+1)*avancement_tâche,0)+début_tâche-1&gt;=I$5)</formula>
    </cfRule>
    <cfRule type="expression" dxfId="3" priority="28" stopIfTrue="1">
      <formula>AND(fin_tâche&gt;=I$5,début_tâche&lt;J$5)</formula>
    </cfRule>
  </conditionalFormatting>
  <conditionalFormatting sqref="AJ5:AJ13">
    <cfRule type="expression" dxfId="2" priority="35">
      <formula>AND(TODAY()&gt;=AJ$5,TODAY()&lt;#REF!)</formula>
    </cfRule>
  </conditionalFormatting>
  <conditionalFormatting sqref="AJ7:AJ13">
    <cfRule type="expression" dxfId="1" priority="38">
      <formula>AND(début_tâche&lt;=AJ$5,ROUNDDOWN((fin_tâche-début_tâche+1)*avancement_tâche,0)+début_tâche-1&gt;=AJ$5)</formula>
    </cfRule>
    <cfRule type="expression" dxfId="0" priority="39" stopIfTrue="1">
      <formula>AND(fin_tâche&gt;=AJ$5,début_tâche&lt;#REF!)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17" customWidth="1"/>
    <col min="2" max="16384" width="9.109375" style="2"/>
  </cols>
  <sheetData>
    <row r="1" spans="1:2" ht="46.5" customHeight="1" x14ac:dyDescent="0.3"/>
    <row r="2" spans="1:2" s="19" customFormat="1" ht="15.6" x14ac:dyDescent="0.3">
      <c r="A2" s="18" t="s">
        <v>20</v>
      </c>
      <c r="B2" s="18"/>
    </row>
    <row r="3" spans="1:2" s="23" customFormat="1" ht="27" customHeight="1" x14ac:dyDescent="0.3">
      <c r="A3" s="38" t="s">
        <v>21</v>
      </c>
      <c r="B3" s="24"/>
    </row>
    <row r="4" spans="1:2" s="20" customFormat="1" ht="25.8" x14ac:dyDescent="0.5">
      <c r="A4" s="21" t="s">
        <v>22</v>
      </c>
    </row>
    <row r="5" spans="1:2" ht="74.099999999999994" customHeight="1" x14ac:dyDescent="0.3">
      <c r="A5" s="22" t="s">
        <v>23</v>
      </c>
    </row>
    <row r="6" spans="1:2" ht="26.25" customHeight="1" x14ac:dyDescent="0.3">
      <c r="A6" s="21" t="s">
        <v>24</v>
      </c>
    </row>
    <row r="7" spans="1:2" s="17" customFormat="1" ht="204.9" customHeight="1" x14ac:dyDescent="0.3">
      <c r="A7" s="26" t="s">
        <v>25</v>
      </c>
    </row>
    <row r="8" spans="1:2" s="20" customFormat="1" ht="25.8" x14ac:dyDescent="0.5">
      <c r="A8" s="21" t="s">
        <v>26</v>
      </c>
    </row>
    <row r="9" spans="1:2" ht="57.6" x14ac:dyDescent="0.3">
      <c r="A9" s="22" t="s">
        <v>27</v>
      </c>
    </row>
    <row r="10" spans="1:2" s="17" customFormat="1" ht="27.9" customHeight="1" x14ac:dyDescent="0.3">
      <c r="A10" s="25" t="s">
        <v>28</v>
      </c>
    </row>
    <row r="11" spans="1:2" s="20" customFormat="1" ht="25.8" x14ac:dyDescent="0.5">
      <c r="A11" s="21" t="s">
        <v>29</v>
      </c>
    </row>
    <row r="12" spans="1:2" ht="28.8" x14ac:dyDescent="0.3">
      <c r="A12" s="22" t="s">
        <v>30</v>
      </c>
    </row>
    <row r="13" spans="1:2" s="17" customFormat="1" ht="27.9" customHeight="1" x14ac:dyDescent="0.3">
      <c r="A13" s="25" t="s">
        <v>31</v>
      </c>
    </row>
    <row r="14" spans="1:2" s="20" customFormat="1" ht="25.8" x14ac:dyDescent="0.5">
      <c r="A14" s="21" t="s">
        <v>32</v>
      </c>
    </row>
    <row r="15" spans="1:2" ht="88.5" customHeight="1" x14ac:dyDescent="0.3">
      <c r="A15" s="22" t="s">
        <v>33</v>
      </c>
    </row>
    <row r="16" spans="1:2" ht="96.75" customHeight="1" x14ac:dyDescent="0.3">
      <c r="A16" s="22"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2023-05-25T14:42:29Z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