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3"/>
  </bookViews>
  <sheets>
    <sheet name="JAN18" sheetId="3" r:id="rId1"/>
    <sheet name="FEB18" sheetId="1" r:id="rId2"/>
    <sheet name="MAR18" sheetId="2" r:id="rId3"/>
    <sheet name="APR18" sheetId="4" r:id="rId4"/>
  </sheets>
  <calcPr calcId="124519"/>
</workbook>
</file>

<file path=xl/calcChain.xml><?xml version="1.0" encoding="utf-8"?>
<calcChain xmlns="http://schemas.openxmlformats.org/spreadsheetml/2006/main">
  <c r="I27" i="2"/>
  <c r="I7" i="3"/>
  <c r="J7"/>
  <c r="L7" s="1"/>
  <c r="M7" s="1"/>
  <c r="I8"/>
  <c r="J8"/>
  <c r="K8"/>
  <c r="L8" s="1"/>
  <c r="M8" s="1"/>
  <c r="I9"/>
  <c r="J9"/>
  <c r="K9"/>
  <c r="I10"/>
  <c r="L10" s="1"/>
  <c r="M10" s="1"/>
  <c r="I11"/>
  <c r="L11" s="1"/>
  <c r="M11" s="1"/>
  <c r="I12"/>
  <c r="L12" s="1"/>
  <c r="M12" s="1"/>
  <c r="I13"/>
  <c r="L13" s="1"/>
  <c r="M13" s="1"/>
  <c r="I14"/>
  <c r="L14" s="1"/>
  <c r="M14" s="1"/>
  <c r="I15"/>
  <c r="L15" s="1"/>
  <c r="M15" s="1"/>
  <c r="I16"/>
  <c r="L16" s="1"/>
  <c r="M16" s="1"/>
  <c r="I17"/>
  <c r="L17" s="1"/>
  <c r="M17" s="1"/>
  <c r="I18"/>
  <c r="L18" s="1"/>
  <c r="M18" s="1"/>
  <c r="I19"/>
  <c r="L19" s="1"/>
  <c r="M19" s="1"/>
  <c r="I20"/>
  <c r="L20" s="1"/>
  <c r="M20" s="1"/>
  <c r="I21"/>
  <c r="L21" s="1"/>
  <c r="M21" s="1"/>
  <c r="I22"/>
  <c r="L22" s="1"/>
  <c r="M22" s="1"/>
  <c r="I23"/>
  <c r="L23" s="1"/>
  <c r="M23" s="1"/>
  <c r="I24"/>
  <c r="L24" s="1"/>
  <c r="M24" s="1"/>
  <c r="I25"/>
  <c r="L25" s="1"/>
  <c r="M25" s="1"/>
  <c r="I26"/>
  <c r="L26" s="1"/>
  <c r="M26" s="1"/>
  <c r="I27"/>
  <c r="J27"/>
  <c r="K27"/>
  <c r="I28"/>
  <c r="L28" s="1"/>
  <c r="M28" s="1"/>
  <c r="I29"/>
  <c r="J29"/>
  <c r="I30"/>
  <c r="J30"/>
  <c r="K30"/>
  <c r="I31"/>
  <c r="L31" s="1"/>
  <c r="M31" s="1"/>
  <c r="I32"/>
  <c r="L32" s="1"/>
  <c r="M32" s="1"/>
  <c r="I33"/>
  <c r="J33"/>
  <c r="I34"/>
  <c r="L34" s="1"/>
  <c r="M34" s="1"/>
  <c r="I35"/>
  <c r="L35" s="1"/>
  <c r="M35" s="1"/>
  <c r="J35"/>
  <c r="I36"/>
  <c r="L36" s="1"/>
  <c r="M36" s="1"/>
  <c r="I37"/>
  <c r="L37" s="1"/>
  <c r="M37" s="1"/>
  <c r="I38"/>
  <c r="L38" s="1"/>
  <c r="M38" s="1"/>
  <c r="I39"/>
  <c r="L39"/>
  <c r="M39" s="1"/>
  <c r="I40"/>
  <c r="L40" s="1"/>
  <c r="M40" s="1"/>
  <c r="I41"/>
  <c r="L41" s="1"/>
  <c r="M41" s="1"/>
  <c r="I42"/>
  <c r="L42" s="1"/>
  <c r="M42" s="1"/>
  <c r="I43"/>
  <c r="L43" s="1"/>
  <c r="M43" s="1"/>
  <c r="I44"/>
  <c r="L44" s="1"/>
  <c r="M44" s="1"/>
  <c r="I45"/>
  <c r="L45" s="1"/>
  <c r="M45" s="1"/>
  <c r="I46"/>
  <c r="L46" s="1"/>
  <c r="M46" s="1"/>
  <c r="I47"/>
  <c r="L47" s="1"/>
  <c r="M47" s="1"/>
  <c r="I48"/>
  <c r="J48"/>
  <c r="I49"/>
  <c r="J49"/>
  <c r="L49" s="1"/>
  <c r="M49" s="1"/>
  <c r="I50"/>
  <c r="L50" s="1"/>
  <c r="M50" s="1"/>
  <c r="I51"/>
  <c r="L51" s="1"/>
  <c r="M51" s="1"/>
  <c r="I52"/>
  <c r="L52" s="1"/>
  <c r="M52" s="1"/>
  <c r="I53"/>
  <c r="L53"/>
  <c r="M53" s="1"/>
  <c r="K42" i="2"/>
  <c r="J42"/>
  <c r="I42"/>
  <c r="I41"/>
  <c r="K40"/>
  <c r="I40"/>
  <c r="J39"/>
  <c r="I39"/>
  <c r="K38"/>
  <c r="I38"/>
  <c r="I37"/>
  <c r="K36"/>
  <c r="I36"/>
  <c r="J35"/>
  <c r="I35"/>
  <c r="K34"/>
  <c r="I34"/>
  <c r="K33"/>
  <c r="I33"/>
  <c r="K32"/>
  <c r="I32"/>
  <c r="I31"/>
  <c r="I30"/>
  <c r="L30" s="1"/>
  <c r="I29"/>
  <c r="I28"/>
  <c r="L28" s="1"/>
  <c r="C38" i="1"/>
  <c r="I38" s="1"/>
  <c r="L38" s="1"/>
  <c r="M38" s="1"/>
  <c r="C37"/>
  <c r="I37" s="1"/>
  <c r="L37" s="1"/>
  <c r="M37" s="1"/>
  <c r="C36"/>
  <c r="I36" s="1"/>
  <c r="L36" s="1"/>
  <c r="M36" s="1"/>
  <c r="C35"/>
  <c r="J35" s="1"/>
  <c r="C34"/>
  <c r="I34" s="1"/>
  <c r="L34" s="1"/>
  <c r="M34" s="1"/>
  <c r="J33"/>
  <c r="I33"/>
  <c r="C32"/>
  <c r="I32" s="1"/>
  <c r="L32" s="1"/>
  <c r="M32" s="1"/>
  <c r="K31"/>
  <c r="J31"/>
  <c r="I31"/>
  <c r="I30"/>
  <c r="L30" s="1"/>
  <c r="M30" s="1"/>
  <c r="I29"/>
  <c r="L29" s="1"/>
  <c r="M29" s="1"/>
  <c r="I28"/>
  <c r="L28" s="1"/>
  <c r="M28" s="1"/>
  <c r="I27"/>
  <c r="L27" s="1"/>
  <c r="M27" s="1"/>
  <c r="J26"/>
  <c r="I26"/>
  <c r="I25"/>
  <c r="L25" s="1"/>
  <c r="M25" s="1"/>
  <c r="J24"/>
  <c r="I24"/>
  <c r="J23"/>
  <c r="I23"/>
  <c r="I22"/>
  <c r="L22" s="1"/>
  <c r="M22" s="1"/>
  <c r="L21"/>
  <c r="M21" s="1"/>
  <c r="I21"/>
  <c r="I20"/>
  <c r="L20" s="1"/>
  <c r="M20" s="1"/>
  <c r="K19"/>
  <c r="J19"/>
  <c r="L19" s="1"/>
  <c r="M19" s="1"/>
  <c r="I19"/>
  <c r="K18"/>
  <c r="J18"/>
  <c r="I18"/>
  <c r="K17"/>
  <c r="I17"/>
  <c r="L17" s="1"/>
  <c r="M17" s="1"/>
  <c r="K16"/>
  <c r="I16"/>
  <c r="L16" s="1"/>
  <c r="M16" s="1"/>
  <c r="K15"/>
  <c r="I15"/>
  <c r="L15" s="1"/>
  <c r="M15" s="1"/>
  <c r="J14"/>
  <c r="I14"/>
  <c r="L14" s="1"/>
  <c r="M14" s="1"/>
  <c r="K13"/>
  <c r="J13"/>
  <c r="L13" s="1"/>
  <c r="M13" s="1"/>
  <c r="I13"/>
  <c r="I12"/>
  <c r="L12" s="1"/>
  <c r="M12" s="1"/>
  <c r="I11"/>
  <c r="L11" s="1"/>
  <c r="M11" s="1"/>
  <c r="K10"/>
  <c r="I10"/>
  <c r="I9"/>
  <c r="L9" s="1"/>
  <c r="M9" s="1"/>
  <c r="I8"/>
  <c r="L8" s="1"/>
  <c r="M8" s="1"/>
  <c r="K7"/>
  <c r="J7"/>
  <c r="I7"/>
  <c r="L32" i="2" l="1"/>
  <c r="M32" s="1"/>
  <c r="L34"/>
  <c r="L36"/>
  <c r="L42"/>
  <c r="L39"/>
  <c r="M39" s="1"/>
  <c r="L40"/>
  <c r="M40" s="1"/>
  <c r="L38"/>
  <c r="M38" s="1"/>
  <c r="M28"/>
  <c r="M30"/>
  <c r="L41"/>
  <c r="M41" s="1"/>
  <c r="L37"/>
  <c r="M37" s="1"/>
  <c r="L35"/>
  <c r="M35" s="1"/>
  <c r="L33"/>
  <c r="M33" s="1"/>
  <c r="L31"/>
  <c r="M31" s="1"/>
  <c r="L29"/>
  <c r="M29" s="1"/>
  <c r="M34"/>
  <c r="M36"/>
  <c r="M42"/>
  <c r="L48" i="3"/>
  <c r="M48" s="1"/>
  <c r="L29"/>
  <c r="M29" s="1"/>
  <c r="L30"/>
  <c r="M30" s="1"/>
  <c r="L27"/>
  <c r="M27" s="1"/>
  <c r="L33"/>
  <c r="M33" s="1"/>
  <c r="L9"/>
  <c r="M9" s="1"/>
  <c r="L7" i="1"/>
  <c r="M7" s="1"/>
  <c r="L10"/>
  <c r="M10" s="1"/>
  <c r="L26"/>
  <c r="M26" s="1"/>
  <c r="L18"/>
  <c r="M18" s="1"/>
  <c r="L23"/>
  <c r="M23" s="1"/>
  <c r="L24"/>
  <c r="M24" s="1"/>
  <c r="L31"/>
  <c r="M31" s="1"/>
  <c r="K35"/>
  <c r="L33"/>
  <c r="M33" s="1"/>
  <c r="I35"/>
  <c r="L35" s="1"/>
  <c r="M35" s="1"/>
</calcChain>
</file>

<file path=xl/sharedStrings.xml><?xml version="1.0" encoding="utf-8"?>
<sst xmlns="http://schemas.openxmlformats.org/spreadsheetml/2006/main" count="300" uniqueCount="105">
  <si>
    <t>www.ultraglobal.in</t>
  </si>
  <si>
    <t>DATE</t>
  </si>
  <si>
    <t>SCRIP</t>
  </si>
  <si>
    <t>QTY.</t>
  </si>
  <si>
    <t>RECO</t>
  </si>
  <si>
    <t>RATE</t>
  </si>
  <si>
    <t xml:space="preserve">TGT1 </t>
  </si>
  <si>
    <t>TGT 2</t>
  </si>
  <si>
    <t>TGT 3</t>
  </si>
  <si>
    <t>PROFIT / LOSS</t>
  </si>
  <si>
    <t>NET POINTS</t>
  </si>
  <si>
    <t>P/L</t>
  </si>
  <si>
    <t>NOCIL</t>
  </si>
  <si>
    <t>LONG</t>
  </si>
  <si>
    <t>ASHOKLEY</t>
  </si>
  <si>
    <t>JETAIRWAYS</t>
  </si>
  <si>
    <t>SHORT</t>
  </si>
  <si>
    <t>TATACHEM</t>
  </si>
  <si>
    <t>SUNFLAG</t>
  </si>
  <si>
    <t>MOTHERSUMI</t>
  </si>
  <si>
    <t>ELECON</t>
  </si>
  <si>
    <t>FORTIS</t>
  </si>
  <si>
    <t>ADANIENT</t>
  </si>
  <si>
    <t>SUNTV</t>
  </si>
  <si>
    <t>BANKBARODA</t>
  </si>
  <si>
    <t>HEG</t>
  </si>
  <si>
    <t>PCJWELLER</t>
  </si>
  <si>
    <t>ESCORTS</t>
  </si>
  <si>
    <t>DIVISLAB</t>
  </si>
  <si>
    <t>DHFL</t>
  </si>
  <si>
    <t>YESBANK</t>
  </si>
  <si>
    <t>KEC</t>
  </si>
  <si>
    <t>VEDL</t>
  </si>
  <si>
    <t>TORNTPOWER</t>
  </si>
  <si>
    <t>CEATLTD</t>
  </si>
  <si>
    <t>GAIL</t>
  </si>
  <si>
    <t>LUPIN</t>
  </si>
  <si>
    <t>BIOCON</t>
  </si>
  <si>
    <t>RAIN</t>
  </si>
  <si>
    <t>HCLTECH</t>
  </si>
  <si>
    <t>PFC</t>
  </si>
  <si>
    <t>ICICIBANK</t>
  </si>
  <si>
    <t>IOC</t>
  </si>
  <si>
    <t xml:space="preserve">SHEET CASH </t>
  </si>
  <si>
    <t>HDFCLTD</t>
  </si>
  <si>
    <t>VRLLOG</t>
  </si>
  <si>
    <t>MINDTREE</t>
  </si>
  <si>
    <t>CANFINHOME</t>
  </si>
  <si>
    <t>TATAMTRDVR</t>
  </si>
  <si>
    <t>BEML</t>
  </si>
  <si>
    <t>CAPF</t>
  </si>
  <si>
    <t>BHARTIAIRTL</t>
  </si>
  <si>
    <t>RAYMOND</t>
  </si>
  <si>
    <t>PURVA</t>
  </si>
  <si>
    <t>UPL</t>
  </si>
  <si>
    <t>SHANKARA</t>
  </si>
  <si>
    <t>TATAELXSI</t>
  </si>
  <si>
    <t>GOACARBAN</t>
  </si>
  <si>
    <t>PCJ</t>
  </si>
  <si>
    <t>TATACOMM</t>
  </si>
  <si>
    <t>TVSMOTOR</t>
  </si>
  <si>
    <t>JISLJALEQS</t>
  </si>
  <si>
    <t>BANKINDIA</t>
  </si>
  <si>
    <t>INDOCO</t>
  </si>
  <si>
    <t>SRTRTECH</t>
  </si>
  <si>
    <t>TECHM</t>
  </si>
  <si>
    <t>OBC</t>
  </si>
  <si>
    <t>VOLTAS</t>
  </si>
  <si>
    <t>JUBLFOOD</t>
  </si>
  <si>
    <t>SBIN</t>
  </si>
  <si>
    <t>KPIT</t>
  </si>
  <si>
    <t>ULTRATECH</t>
  </si>
  <si>
    <t>LT</t>
  </si>
  <si>
    <t>ALBK</t>
  </si>
  <si>
    <t>COLPAL</t>
  </si>
  <si>
    <t>HINDZINC</t>
  </si>
  <si>
    <t>AJANTPHARMA</t>
  </si>
  <si>
    <t>JSPL</t>
  </si>
  <si>
    <t>TATASPONGE</t>
  </si>
  <si>
    <t>CEAT</t>
  </si>
  <si>
    <t>INDIANB</t>
  </si>
  <si>
    <t>BHEL</t>
  </si>
  <si>
    <t>UBL</t>
  </si>
  <si>
    <t>FEDERALBNK</t>
  </si>
  <si>
    <t>PNB</t>
  </si>
  <si>
    <t>SRF</t>
  </si>
  <si>
    <t>GRASIM</t>
  </si>
  <si>
    <t>GLENMARK</t>
  </si>
  <si>
    <t>MARICO</t>
  </si>
  <si>
    <t>CEAT LTD</t>
  </si>
  <si>
    <t>HAVELLS</t>
  </si>
  <si>
    <t>TATASTEEL</t>
  </si>
  <si>
    <t>TCS</t>
  </si>
  <si>
    <t>GODREJCP</t>
  </si>
  <si>
    <t>RAJESHEXPO</t>
  </si>
  <si>
    <t xml:space="preserve">NIITTECH </t>
  </si>
  <si>
    <t>VIPIND</t>
  </si>
  <si>
    <t>WIPRO</t>
  </si>
  <si>
    <t>BAJFINANCE</t>
  </si>
  <si>
    <t>DABUR</t>
  </si>
  <si>
    <t>CIPLA</t>
  </si>
  <si>
    <t>BATAIND</t>
  </si>
  <si>
    <t>BHARATFIN</t>
  </si>
  <si>
    <t>BHARATFOGE</t>
  </si>
  <si>
    <t>M&amp;M LTD</t>
  </si>
</sst>
</file>

<file path=xl/styles.xml><?xml version="1.0" encoding="utf-8"?>
<styleSheet xmlns="http://schemas.openxmlformats.org/spreadsheetml/2006/main">
  <numFmts count="5">
    <numFmt numFmtId="164" formatCode="[$-409]d\-mmm\-yy;@"/>
    <numFmt numFmtId="165" formatCode="mmm\ d&quot;, &quot;yyyy"/>
    <numFmt numFmtId="166" formatCode="0.00_ ;[Red]\-0.00\ "/>
    <numFmt numFmtId="167" formatCode="0.00;[Red]0.00"/>
    <numFmt numFmtId="168" formatCode="0.000"/>
  </numFmts>
  <fonts count="20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b/>
      <sz val="1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b/>
      <sz val="11"/>
      <color indexed="8"/>
      <name val="Cambria"/>
      <family val="1"/>
      <scheme val="major"/>
    </font>
    <font>
      <b/>
      <sz val="12"/>
      <name val="Calibri"/>
      <family val="2"/>
      <scheme val="minor"/>
    </font>
    <font>
      <b/>
      <sz val="12"/>
      <color rgb="FFFF0000"/>
      <name val="Cambria"/>
      <family val="1"/>
      <scheme val="major"/>
    </font>
    <font>
      <b/>
      <sz val="11"/>
      <color rgb="FFFF0000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84">
    <xf numFmtId="0" fontId="0" fillId="0" borderId="0" xfId="0"/>
    <xf numFmtId="0" fontId="0" fillId="2" borderId="0" xfId="0" applyFill="1"/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0" fontId="0" fillId="2" borderId="0" xfId="0" applyFill="1" applyAlignment="1"/>
    <xf numFmtId="0" fontId="2" fillId="2" borderId="0" xfId="1" applyFill="1" applyAlignment="1" applyProtection="1"/>
    <xf numFmtId="0" fontId="1" fillId="2" borderId="0" xfId="0" applyFont="1" applyFill="1" applyAlignment="1">
      <alignment horizontal="center" vertical="top"/>
    </xf>
    <xf numFmtId="165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7" fontId="5" fillId="2" borderId="1" xfId="0" applyNumberFormat="1" applyFont="1" applyFill="1" applyBorder="1" applyAlignment="1">
      <alignment horizontal="center"/>
    </xf>
    <xf numFmtId="165" fontId="6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67" fontId="3" fillId="2" borderId="1" xfId="0" applyNumberFormat="1" applyFont="1" applyFill="1" applyBorder="1" applyAlignment="1">
      <alignment horizontal="center"/>
    </xf>
    <xf numFmtId="167" fontId="6" fillId="2" borderId="1" xfId="0" applyNumberFormat="1" applyFont="1" applyFill="1" applyBorder="1" applyAlignment="1">
      <alignment horizontal="center"/>
    </xf>
    <xf numFmtId="167" fontId="8" fillId="2" borderId="1" xfId="2" applyNumberFormat="1" applyFont="1" applyFill="1" applyBorder="1" applyAlignment="1">
      <alignment horizontal="center"/>
    </xf>
    <xf numFmtId="165" fontId="9" fillId="2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" fontId="9" fillId="2" borderId="1" xfId="0" applyNumberFormat="1" applyFont="1" applyFill="1" applyBorder="1" applyAlignment="1">
      <alignment horizontal="center"/>
    </xf>
    <xf numFmtId="167" fontId="0" fillId="2" borderId="1" xfId="0" applyNumberFormat="1" applyFont="1" applyFill="1" applyBorder="1" applyAlignment="1">
      <alignment horizontal="center"/>
    </xf>
    <xf numFmtId="167" fontId="9" fillId="2" borderId="1" xfId="0" applyNumberFormat="1" applyFont="1" applyFill="1" applyBorder="1" applyAlignment="1">
      <alignment horizontal="center"/>
    </xf>
    <xf numFmtId="167" fontId="10" fillId="2" borderId="1" xfId="2" applyNumberFormat="1" applyFont="1" applyFill="1" applyBorder="1" applyAlignment="1">
      <alignment horizontal="center"/>
    </xf>
    <xf numFmtId="167" fontId="12" fillId="2" borderId="1" xfId="0" applyNumberFormat="1" applyFont="1" applyFill="1" applyBorder="1" applyAlignment="1">
      <alignment horizontal="center"/>
    </xf>
    <xf numFmtId="165" fontId="13" fillId="2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167" fontId="13" fillId="2" borderId="1" xfId="0" applyNumberFormat="1" applyFont="1" applyFill="1" applyBorder="1" applyAlignment="1">
      <alignment horizontal="center"/>
    </xf>
    <xf numFmtId="167" fontId="14" fillId="2" borderId="1" xfId="2" applyNumberFormat="1" applyFont="1" applyFill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6" fontId="12" fillId="2" borderId="1" xfId="0" applyNumberFormat="1" applyFont="1" applyFill="1" applyBorder="1" applyAlignment="1">
      <alignment horizontal="center" vertical="center"/>
    </xf>
    <xf numFmtId="167" fontId="12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67" fontId="13" fillId="2" borderId="4" xfId="0" applyNumberFormat="1" applyFont="1" applyFill="1" applyBorder="1" applyAlignment="1">
      <alignment horizontal="center" vertical="center"/>
    </xf>
    <xf numFmtId="167" fontId="13" fillId="2" borderId="1" xfId="0" applyNumberFormat="1" applyFont="1" applyFill="1" applyBorder="1" applyAlignment="1">
      <alignment horizontal="center" vertical="center"/>
    </xf>
    <xf numFmtId="167" fontId="14" fillId="2" borderId="1" xfId="2" applyNumberFormat="1" applyFont="1" applyFill="1" applyBorder="1" applyAlignment="1">
      <alignment horizontal="center" vertical="center"/>
    </xf>
    <xf numFmtId="165" fontId="13" fillId="2" borderId="1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2" fillId="2" borderId="1" xfId="0" applyNumberFormat="1" applyFont="1" applyFill="1" applyBorder="1" applyAlignment="1">
      <alignment horizontal="center" vertical="center"/>
    </xf>
    <xf numFmtId="166" fontId="4" fillId="2" borderId="1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167" fontId="3" fillId="2" borderId="1" xfId="0" applyNumberFormat="1" applyFont="1" applyFill="1" applyBorder="1" applyAlignment="1">
      <alignment horizontal="center" vertical="center"/>
    </xf>
    <xf numFmtId="167" fontId="6" fillId="2" borderId="1" xfId="0" applyNumberFormat="1" applyFont="1" applyFill="1" applyBorder="1" applyAlignment="1">
      <alignment horizontal="center" vertical="center"/>
    </xf>
    <xf numFmtId="167" fontId="8" fillId="2" borderId="1" xfId="2" applyNumberFormat="1" applyFont="1" applyFill="1" applyBorder="1" applyAlignment="1">
      <alignment horizontal="center" vertical="center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167" fontId="0" fillId="2" borderId="1" xfId="0" applyNumberFormat="1" applyFont="1" applyFill="1" applyBorder="1" applyAlignment="1">
      <alignment horizontal="center" vertical="center"/>
    </xf>
    <xf numFmtId="167" fontId="9" fillId="2" borderId="1" xfId="0" applyNumberFormat="1" applyFont="1" applyFill="1" applyBorder="1" applyAlignment="1">
      <alignment horizontal="center" vertical="center"/>
    </xf>
    <xf numFmtId="167" fontId="10" fillId="2" borderId="1" xfId="2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168" fontId="4" fillId="2" borderId="1" xfId="0" applyNumberFormat="1" applyFont="1" applyFill="1" applyBorder="1" applyAlignment="1">
      <alignment horizontal="center"/>
    </xf>
    <xf numFmtId="166" fontId="16" fillId="2" borderId="1" xfId="0" applyNumberFormat="1" applyFont="1" applyFill="1" applyBorder="1" applyAlignment="1">
      <alignment horizontal="center"/>
    </xf>
    <xf numFmtId="167" fontId="17" fillId="2" borderId="1" xfId="0" applyNumberFormat="1" applyFont="1" applyFill="1" applyBorder="1" applyAlignment="1">
      <alignment horizontal="center"/>
    </xf>
    <xf numFmtId="2" fontId="16" fillId="2" borderId="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left"/>
    </xf>
    <xf numFmtId="166" fontId="4" fillId="2" borderId="2" xfId="0" applyNumberFormat="1" applyFont="1" applyFill="1" applyBorder="1" applyAlignment="1">
      <alignment horizontal="center"/>
    </xf>
    <xf numFmtId="166" fontId="4" fillId="2" borderId="3" xfId="0" applyNumberFormat="1" applyFont="1" applyFill="1" applyBorder="1" applyAlignment="1">
      <alignment horizontal="center"/>
    </xf>
    <xf numFmtId="166" fontId="4" fillId="2" borderId="4" xfId="0" applyNumberFormat="1" applyFont="1" applyFill="1" applyBorder="1" applyAlignment="1">
      <alignment horizontal="center"/>
    </xf>
    <xf numFmtId="166" fontId="4" fillId="2" borderId="2" xfId="0" applyNumberFormat="1" applyFont="1" applyFill="1" applyBorder="1" applyAlignment="1">
      <alignment horizontal="center" vertical="center"/>
    </xf>
    <xf numFmtId="166" fontId="4" fillId="2" borderId="3" xfId="0" applyNumberFormat="1" applyFont="1" applyFill="1" applyBorder="1" applyAlignment="1">
      <alignment horizontal="center" vertical="center"/>
    </xf>
    <xf numFmtId="166" fontId="4" fillId="2" borderId="4" xfId="0" applyNumberFormat="1" applyFont="1" applyFill="1" applyBorder="1" applyAlignment="1">
      <alignment horizontal="center" vertical="center"/>
    </xf>
    <xf numFmtId="165" fontId="18" fillId="2" borderId="1" xfId="0" applyNumberFormat="1" applyFont="1" applyFill="1" applyBorder="1" applyAlignment="1">
      <alignment horizontal="center" vertical="center"/>
    </xf>
    <xf numFmtId="165" fontId="15" fillId="2" borderId="1" xfId="0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166" fontId="18" fillId="2" borderId="1" xfId="0" applyNumberFormat="1" applyFont="1" applyFill="1" applyBorder="1" applyAlignment="1">
      <alignment horizontal="center" vertical="center"/>
    </xf>
    <xf numFmtId="167" fontId="18" fillId="2" borderId="1" xfId="0" applyNumberFormat="1" applyFont="1" applyFill="1" applyBorder="1" applyAlignment="1">
      <alignment horizontal="center" vertical="center"/>
    </xf>
    <xf numFmtId="2" fontId="18" fillId="2" borderId="1" xfId="0" applyNumberFormat="1" applyFont="1" applyFill="1" applyBorder="1" applyAlignment="1">
      <alignment horizontal="center" vertical="center"/>
    </xf>
    <xf numFmtId="166" fontId="19" fillId="2" borderId="1" xfId="0" applyNumberFormat="1" applyFont="1" applyFill="1" applyBorder="1" applyAlignment="1">
      <alignment horizontal="center" vertical="center"/>
    </xf>
    <xf numFmtId="167" fontId="19" fillId="2" borderId="1" xfId="0" applyNumberFormat="1" applyFont="1" applyFill="1" applyBorder="1" applyAlignment="1">
      <alignment horizontal="center" vertical="center"/>
    </xf>
    <xf numFmtId="2" fontId="19" fillId="2" borderId="1" xfId="0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166" fontId="15" fillId="2" borderId="1" xfId="0" applyNumberFormat="1" applyFont="1" applyFill="1" applyBorder="1" applyAlignment="1">
      <alignment horizontal="center" vertical="center"/>
    </xf>
    <xf numFmtId="167" fontId="15" fillId="2" borderId="1" xfId="0" applyNumberFormat="1" applyFont="1" applyFill="1" applyBorder="1" applyAlignment="1">
      <alignment horizontal="center" vertical="center"/>
    </xf>
    <xf numFmtId="2" fontId="15" fillId="2" borderId="1" xfId="0" applyNumberFormat="1" applyFont="1" applyFill="1" applyBorder="1" applyAlignment="1">
      <alignment horizontal="center" vertical="center"/>
    </xf>
  </cellXfs>
  <cellStyles count="3">
    <cellStyle name="Excel Built-in Normal" xfId="2"/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ultraglobal.in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ultraglobal.in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ultraglobal.in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ultraglobal.in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161926</xdr:colOff>
      <xdr:row>0</xdr:row>
      <xdr:rowOff>123825</xdr:rowOff>
    </xdr:from>
    <xdr:to>
      <xdr:col>9</xdr:col>
      <xdr:colOff>57151</xdr:colOff>
      <xdr:row>4</xdr:row>
      <xdr:rowOff>114300</xdr:rowOff>
    </xdr:to>
    <xdr:pic>
      <xdr:nvPicPr>
        <xdr:cNvPr id="2" name="Picture 1" descr="http://www.ultraglobal.in/images/logo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562351" y="123825"/>
          <a:ext cx="2943225" cy="10191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161926</xdr:colOff>
      <xdr:row>0</xdr:row>
      <xdr:rowOff>123825</xdr:rowOff>
    </xdr:from>
    <xdr:to>
      <xdr:col>9</xdr:col>
      <xdr:colOff>57151</xdr:colOff>
      <xdr:row>4</xdr:row>
      <xdr:rowOff>114300</xdr:rowOff>
    </xdr:to>
    <xdr:pic>
      <xdr:nvPicPr>
        <xdr:cNvPr id="3" name="Picture 2" descr="http://www.ultraglobal.in/images/logo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562351" y="123825"/>
          <a:ext cx="2943225" cy="10191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161926</xdr:colOff>
      <xdr:row>0</xdr:row>
      <xdr:rowOff>123825</xdr:rowOff>
    </xdr:from>
    <xdr:to>
      <xdr:col>9</xdr:col>
      <xdr:colOff>57151</xdr:colOff>
      <xdr:row>4</xdr:row>
      <xdr:rowOff>114300</xdr:rowOff>
    </xdr:to>
    <xdr:pic>
      <xdr:nvPicPr>
        <xdr:cNvPr id="2" name="Picture 1" descr="http://www.ultraglobal.in/images/logo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600326" y="123825"/>
          <a:ext cx="3314700" cy="10191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161926</xdr:colOff>
      <xdr:row>0</xdr:row>
      <xdr:rowOff>123825</xdr:rowOff>
    </xdr:from>
    <xdr:to>
      <xdr:col>8</xdr:col>
      <xdr:colOff>514351</xdr:colOff>
      <xdr:row>4</xdr:row>
      <xdr:rowOff>114300</xdr:rowOff>
    </xdr:to>
    <xdr:pic>
      <xdr:nvPicPr>
        <xdr:cNvPr id="2" name="Picture 1" descr="http://www.ultraglobal.in/images/logo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43326" y="123825"/>
          <a:ext cx="3314700" cy="10191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161926</xdr:colOff>
      <xdr:row>0</xdr:row>
      <xdr:rowOff>123825</xdr:rowOff>
    </xdr:from>
    <xdr:to>
      <xdr:col>8</xdr:col>
      <xdr:colOff>514351</xdr:colOff>
      <xdr:row>4</xdr:row>
      <xdr:rowOff>114300</xdr:rowOff>
    </xdr:to>
    <xdr:pic>
      <xdr:nvPicPr>
        <xdr:cNvPr id="3" name="Picture 2" descr="http://www.ultraglobal.in/images/logo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38576" y="123825"/>
          <a:ext cx="3314700" cy="101917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161926</xdr:colOff>
      <xdr:row>0</xdr:row>
      <xdr:rowOff>123825</xdr:rowOff>
    </xdr:from>
    <xdr:to>
      <xdr:col>7</xdr:col>
      <xdr:colOff>66676</xdr:colOff>
      <xdr:row>4</xdr:row>
      <xdr:rowOff>114300</xdr:rowOff>
    </xdr:to>
    <xdr:pic>
      <xdr:nvPicPr>
        <xdr:cNvPr id="2" name="Picture 1" descr="http://www.ultraglobal.in/images/logo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952876" y="123825"/>
          <a:ext cx="2943225" cy="10191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161926</xdr:colOff>
      <xdr:row>0</xdr:row>
      <xdr:rowOff>123825</xdr:rowOff>
    </xdr:from>
    <xdr:to>
      <xdr:col>7</xdr:col>
      <xdr:colOff>66676</xdr:colOff>
      <xdr:row>4</xdr:row>
      <xdr:rowOff>114300</xdr:rowOff>
    </xdr:to>
    <xdr:pic>
      <xdr:nvPicPr>
        <xdr:cNvPr id="3" name="Picture 2" descr="http://www.ultraglobal.in/images/logo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952876" y="123825"/>
          <a:ext cx="2943225" cy="10191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ultraglobal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ultraglobal.i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ultraglobal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www.ultraglobal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3"/>
  <sheetViews>
    <sheetView workbookViewId="0">
      <selection activeCell="A7" sqref="A7:XFD53"/>
    </sheetView>
  </sheetViews>
  <sheetFormatPr defaultRowHeight="15"/>
  <cols>
    <col min="1" max="1" width="16.140625" customWidth="1"/>
    <col min="2" max="2" width="14.85546875" customWidth="1"/>
    <col min="12" max="12" width="13" customWidth="1"/>
  </cols>
  <sheetData>
    <row r="1" spans="1:13" ht="20.2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20.2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ht="20.25" customHeight="1">
      <c r="A3" s="5"/>
      <c r="B3" s="5"/>
      <c r="C3" s="5"/>
      <c r="D3" s="5"/>
      <c r="E3" s="5"/>
      <c r="F3" s="1"/>
      <c r="G3" s="5"/>
      <c r="H3" s="5"/>
      <c r="I3" s="5"/>
      <c r="J3" s="5"/>
      <c r="K3" s="5"/>
      <c r="L3" s="5"/>
      <c r="M3" s="5"/>
    </row>
    <row r="4" spans="1:13" ht="20.25" customHeight="1">
      <c r="A4" s="63" t="s">
        <v>43</v>
      </c>
      <c r="B4" s="63"/>
      <c r="C4" s="5"/>
      <c r="D4" s="5"/>
      <c r="E4" s="5"/>
      <c r="F4" s="5"/>
      <c r="G4" s="5"/>
      <c r="H4" s="5"/>
      <c r="I4" s="5"/>
      <c r="J4" s="5"/>
      <c r="K4" s="5"/>
      <c r="L4" s="6" t="s">
        <v>0</v>
      </c>
      <c r="M4" s="5"/>
    </row>
    <row r="5" spans="1:13" ht="20.25" customHeight="1">
      <c r="A5" s="2"/>
      <c r="B5" s="3"/>
      <c r="C5" s="3"/>
      <c r="D5" s="3"/>
      <c r="E5" s="3"/>
      <c r="F5" s="4"/>
      <c r="G5" s="3"/>
      <c r="H5" s="7"/>
      <c r="I5" s="7"/>
      <c r="J5" s="4"/>
      <c r="K5" s="3"/>
      <c r="L5" s="3"/>
      <c r="M5" s="3"/>
    </row>
    <row r="6" spans="1:13" ht="15.75">
      <c r="A6" s="8" t="s">
        <v>1</v>
      </c>
      <c r="B6" s="9" t="s">
        <v>2</v>
      </c>
      <c r="C6" s="9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9" t="s">
        <v>8</v>
      </c>
      <c r="I6" s="64" t="s">
        <v>9</v>
      </c>
      <c r="J6" s="65"/>
      <c r="K6" s="66"/>
      <c r="L6" s="10" t="s">
        <v>10</v>
      </c>
      <c r="M6" s="9" t="s">
        <v>11</v>
      </c>
    </row>
    <row r="7" spans="1:13" ht="18" customHeight="1">
      <c r="A7" s="17">
        <v>43130</v>
      </c>
      <c r="B7" s="18" t="s">
        <v>56</v>
      </c>
      <c r="C7" s="19">
        <v>300</v>
      </c>
      <c r="D7" s="18" t="s">
        <v>16</v>
      </c>
      <c r="E7" s="18">
        <v>1068</v>
      </c>
      <c r="F7" s="18">
        <v>1060</v>
      </c>
      <c r="G7" s="18">
        <v>1052.05</v>
      </c>
      <c r="H7" s="18"/>
      <c r="I7" s="20">
        <f t="shared" ref="I7:I53" si="0">(IF(D7="SHORT",E7-F7,IF(D7="LONG",F7-E7)))*C7</f>
        <v>2400</v>
      </c>
      <c r="J7" s="21">
        <f>(IF(D7="SHORT",IF(G7="",0,F7-G7),IF(D7="LONG",IF(G7="",0,G7-F7))))*C7</f>
        <v>2385.0000000000136</v>
      </c>
      <c r="K7" s="21"/>
      <c r="L7" s="21">
        <f t="shared" ref="L7:L53" si="1">(J7+I7+K7)/C7</f>
        <v>15.950000000000045</v>
      </c>
      <c r="M7" s="22">
        <f t="shared" ref="M7:M53" si="2">L7*C7</f>
        <v>4785.0000000000136</v>
      </c>
    </row>
    <row r="8" spans="1:13" ht="18" customHeight="1">
      <c r="A8" s="11">
        <v>43131</v>
      </c>
      <c r="B8" s="12" t="s">
        <v>57</v>
      </c>
      <c r="C8" s="13">
        <v>300</v>
      </c>
      <c r="D8" s="12" t="s">
        <v>16</v>
      </c>
      <c r="E8" s="12">
        <v>930</v>
      </c>
      <c r="F8" s="12">
        <v>923.05</v>
      </c>
      <c r="G8" s="12">
        <v>916.1</v>
      </c>
      <c r="H8" s="12">
        <v>909.3</v>
      </c>
      <c r="I8" s="14">
        <f t="shared" si="0"/>
        <v>2085.0000000000136</v>
      </c>
      <c r="J8" s="15">
        <f>(IF(D8="SHORT",IF(G8="",0,F8-G8),IF(D8="LONG",IF(G8="",0,G8-F8))))*C8</f>
        <v>2084.9999999999795</v>
      </c>
      <c r="K8" s="15">
        <f>(IF(D8="SHORT",IF(H8="",0,G8-H8),IF(D8="LONG",IF(H8="",0,(H8-G8)))))*C8</f>
        <v>2040.0000000000205</v>
      </c>
      <c r="L8" s="15">
        <f t="shared" si="1"/>
        <v>20.700000000000042</v>
      </c>
      <c r="M8" s="16">
        <f t="shared" si="2"/>
        <v>6210.0000000000127</v>
      </c>
    </row>
    <row r="9" spans="1:13" ht="18" customHeight="1">
      <c r="A9" s="11">
        <v>43130</v>
      </c>
      <c r="B9" s="12" t="s">
        <v>58</v>
      </c>
      <c r="C9" s="13">
        <v>300</v>
      </c>
      <c r="D9" s="12" t="s">
        <v>16</v>
      </c>
      <c r="E9" s="12">
        <v>539</v>
      </c>
      <c r="F9" s="12">
        <v>534.95000000000005</v>
      </c>
      <c r="G9" s="12">
        <v>530.95000000000005</v>
      </c>
      <c r="H9" s="12">
        <v>526.95000000000005</v>
      </c>
      <c r="I9" s="14">
        <f t="shared" si="0"/>
        <v>1214.9999999999864</v>
      </c>
      <c r="J9" s="15">
        <f>(IF(D9="SHORT",IF(G9="",0,F9-G9),IF(D9="LONG",IF(G9="",0,G9-F9))))*C9</f>
        <v>1200</v>
      </c>
      <c r="K9" s="15">
        <f>(IF(D9="SHORT",IF(H9="",0,G9-H9),IF(D9="LONG",IF(H9="",0,(H9-G9)))))*C9</f>
        <v>1200</v>
      </c>
      <c r="L9" s="15">
        <f t="shared" si="1"/>
        <v>12.049999999999955</v>
      </c>
      <c r="M9" s="16">
        <f t="shared" si="2"/>
        <v>3614.9999999999864</v>
      </c>
    </row>
    <row r="10" spans="1:13" ht="18" customHeight="1">
      <c r="A10" s="17">
        <v>43130</v>
      </c>
      <c r="B10" s="18" t="s">
        <v>59</v>
      </c>
      <c r="C10" s="19">
        <v>300</v>
      </c>
      <c r="D10" s="18" t="s">
        <v>16</v>
      </c>
      <c r="E10" s="18">
        <v>606</v>
      </c>
      <c r="F10" s="18">
        <v>606.5</v>
      </c>
      <c r="G10" s="18"/>
      <c r="H10" s="18"/>
      <c r="I10" s="20">
        <f t="shared" si="0"/>
        <v>-150</v>
      </c>
      <c r="J10" s="21"/>
      <c r="K10" s="21"/>
      <c r="L10" s="21">
        <f t="shared" si="1"/>
        <v>-0.5</v>
      </c>
      <c r="M10" s="22">
        <f t="shared" si="2"/>
        <v>-150</v>
      </c>
    </row>
    <row r="11" spans="1:13" ht="18" customHeight="1">
      <c r="A11" s="17">
        <v>43130</v>
      </c>
      <c r="B11" s="18" t="s">
        <v>37</v>
      </c>
      <c r="C11" s="19">
        <v>300</v>
      </c>
      <c r="D11" s="18" t="s">
        <v>13</v>
      </c>
      <c r="E11" s="18">
        <v>630.5</v>
      </c>
      <c r="F11" s="18">
        <v>624.15</v>
      </c>
      <c r="G11" s="18"/>
      <c r="H11" s="18"/>
      <c r="I11" s="20">
        <f t="shared" si="0"/>
        <v>-1905.0000000000068</v>
      </c>
      <c r="J11" s="21"/>
      <c r="K11" s="21"/>
      <c r="L11" s="21">
        <f t="shared" si="1"/>
        <v>-6.3500000000000227</v>
      </c>
      <c r="M11" s="22">
        <f t="shared" si="2"/>
        <v>-1905.0000000000068</v>
      </c>
    </row>
    <row r="12" spans="1:13" ht="18" customHeight="1">
      <c r="A12" s="17">
        <v>43129</v>
      </c>
      <c r="B12" s="18" t="s">
        <v>60</v>
      </c>
      <c r="C12" s="19">
        <v>300</v>
      </c>
      <c r="D12" s="18" t="s">
        <v>13</v>
      </c>
      <c r="E12" s="18">
        <v>716.7</v>
      </c>
      <c r="F12" s="18">
        <v>719.5</v>
      </c>
      <c r="G12" s="18"/>
      <c r="H12" s="18"/>
      <c r="I12" s="20">
        <f t="shared" si="0"/>
        <v>839.99999999998636</v>
      </c>
      <c r="J12" s="21"/>
      <c r="K12" s="21"/>
      <c r="L12" s="21">
        <f t="shared" si="1"/>
        <v>2.7999999999999545</v>
      </c>
      <c r="M12" s="22">
        <f t="shared" si="2"/>
        <v>839.99999999998636</v>
      </c>
    </row>
    <row r="13" spans="1:13" ht="18" customHeight="1">
      <c r="A13" s="17">
        <v>43129</v>
      </c>
      <c r="B13" s="18" t="s">
        <v>61</v>
      </c>
      <c r="C13" s="19">
        <v>300</v>
      </c>
      <c r="D13" s="18" t="s">
        <v>13</v>
      </c>
      <c r="E13" s="18">
        <v>148.5</v>
      </c>
      <c r="F13" s="18">
        <v>149.65</v>
      </c>
      <c r="G13" s="18"/>
      <c r="H13" s="18"/>
      <c r="I13" s="20">
        <f t="shared" si="0"/>
        <v>345.00000000000171</v>
      </c>
      <c r="J13" s="21"/>
      <c r="K13" s="21"/>
      <c r="L13" s="21">
        <f t="shared" si="1"/>
        <v>1.1500000000000057</v>
      </c>
      <c r="M13" s="22">
        <f t="shared" si="2"/>
        <v>345.00000000000171</v>
      </c>
    </row>
    <row r="14" spans="1:13" ht="18" customHeight="1">
      <c r="A14" s="17">
        <v>43125</v>
      </c>
      <c r="B14" s="18" t="s">
        <v>22</v>
      </c>
      <c r="C14" s="19">
        <v>300</v>
      </c>
      <c r="D14" s="18" t="s">
        <v>13</v>
      </c>
      <c r="E14" s="18">
        <v>207.5</v>
      </c>
      <c r="F14" s="18">
        <v>207.65</v>
      </c>
      <c r="G14" s="18"/>
      <c r="H14" s="18"/>
      <c r="I14" s="20">
        <f t="shared" si="0"/>
        <v>45.000000000001705</v>
      </c>
      <c r="J14" s="21"/>
      <c r="K14" s="21"/>
      <c r="L14" s="21">
        <f t="shared" si="1"/>
        <v>0.15000000000000568</v>
      </c>
      <c r="M14" s="22">
        <f t="shared" si="2"/>
        <v>45.000000000001705</v>
      </c>
    </row>
    <row r="15" spans="1:13" ht="18" customHeight="1">
      <c r="A15" s="17">
        <v>43124</v>
      </c>
      <c r="B15" s="18" t="s">
        <v>62</v>
      </c>
      <c r="C15" s="19">
        <v>300</v>
      </c>
      <c r="D15" s="18" t="s">
        <v>13</v>
      </c>
      <c r="E15" s="18">
        <v>172.3</v>
      </c>
      <c r="F15" s="18">
        <v>173.6</v>
      </c>
      <c r="G15" s="18"/>
      <c r="H15" s="18"/>
      <c r="I15" s="20">
        <f t="shared" si="0"/>
        <v>389.99999999999488</v>
      </c>
      <c r="J15" s="21"/>
      <c r="K15" s="21"/>
      <c r="L15" s="21">
        <f t="shared" si="1"/>
        <v>1.2999999999999829</v>
      </c>
      <c r="M15" s="22">
        <f t="shared" si="2"/>
        <v>389.99999999999488</v>
      </c>
    </row>
    <row r="16" spans="1:13" ht="18" customHeight="1">
      <c r="A16" s="17">
        <v>43124</v>
      </c>
      <c r="B16" s="18" t="s">
        <v>63</v>
      </c>
      <c r="C16" s="19">
        <v>300</v>
      </c>
      <c r="D16" s="18" t="s">
        <v>13</v>
      </c>
      <c r="E16" s="18">
        <v>314.5</v>
      </c>
      <c r="F16" s="18">
        <v>310.5</v>
      </c>
      <c r="G16" s="18"/>
      <c r="H16" s="18"/>
      <c r="I16" s="20">
        <f t="shared" si="0"/>
        <v>-1200</v>
      </c>
      <c r="J16" s="21"/>
      <c r="K16" s="21"/>
      <c r="L16" s="21">
        <f t="shared" si="1"/>
        <v>-4</v>
      </c>
      <c r="M16" s="22">
        <f t="shared" si="2"/>
        <v>-1200</v>
      </c>
    </row>
    <row r="17" spans="1:13" ht="18" customHeight="1">
      <c r="A17" s="17">
        <v>43124</v>
      </c>
      <c r="B17" s="18" t="s">
        <v>64</v>
      </c>
      <c r="C17" s="19">
        <v>300</v>
      </c>
      <c r="D17" s="18" t="s">
        <v>13</v>
      </c>
      <c r="E17" s="18">
        <v>412</v>
      </c>
      <c r="F17" s="18">
        <v>407.8</v>
      </c>
      <c r="G17" s="18"/>
      <c r="H17" s="18"/>
      <c r="I17" s="20">
        <f t="shared" si="0"/>
        <v>-1259.9999999999966</v>
      </c>
      <c r="J17" s="21"/>
      <c r="K17" s="21"/>
      <c r="L17" s="21">
        <f t="shared" si="1"/>
        <v>-4.1999999999999886</v>
      </c>
      <c r="M17" s="22">
        <f t="shared" si="2"/>
        <v>-1259.9999999999966</v>
      </c>
    </row>
    <row r="18" spans="1:13" ht="18" customHeight="1">
      <c r="A18" s="17">
        <v>43123</v>
      </c>
      <c r="B18" s="18" t="s">
        <v>22</v>
      </c>
      <c r="C18" s="19">
        <v>300</v>
      </c>
      <c r="D18" s="18" t="s">
        <v>13</v>
      </c>
      <c r="E18" s="18">
        <v>204</v>
      </c>
      <c r="F18" s="18">
        <v>205.2</v>
      </c>
      <c r="G18" s="18"/>
      <c r="H18" s="18"/>
      <c r="I18" s="20">
        <f t="shared" si="0"/>
        <v>359.99999999999659</v>
      </c>
      <c r="J18" s="21"/>
      <c r="K18" s="21"/>
      <c r="L18" s="21">
        <f t="shared" si="1"/>
        <v>1.1999999999999886</v>
      </c>
      <c r="M18" s="22">
        <f t="shared" si="2"/>
        <v>359.99999999999659</v>
      </c>
    </row>
    <row r="19" spans="1:13" ht="18" customHeight="1">
      <c r="A19" s="17">
        <v>43123</v>
      </c>
      <c r="B19" s="18" t="s">
        <v>32</v>
      </c>
      <c r="C19" s="19">
        <v>300</v>
      </c>
      <c r="D19" s="18" t="s">
        <v>13</v>
      </c>
      <c r="E19" s="18">
        <v>347</v>
      </c>
      <c r="F19" s="18">
        <v>349.7</v>
      </c>
      <c r="G19" s="18"/>
      <c r="H19" s="18"/>
      <c r="I19" s="20">
        <f t="shared" si="0"/>
        <v>809.99999999999659</v>
      </c>
      <c r="J19" s="21"/>
      <c r="K19" s="21"/>
      <c r="L19" s="21">
        <f t="shared" si="1"/>
        <v>2.6999999999999886</v>
      </c>
      <c r="M19" s="22">
        <f t="shared" si="2"/>
        <v>809.99999999999659</v>
      </c>
    </row>
    <row r="20" spans="1:13" ht="18" customHeight="1">
      <c r="A20" s="17">
        <v>43123</v>
      </c>
      <c r="B20" s="18" t="s">
        <v>36</v>
      </c>
      <c r="C20" s="19">
        <v>300</v>
      </c>
      <c r="D20" s="18" t="s">
        <v>13</v>
      </c>
      <c r="E20" s="18">
        <v>937</v>
      </c>
      <c r="F20" s="18">
        <v>937</v>
      </c>
      <c r="G20" s="18"/>
      <c r="H20" s="18"/>
      <c r="I20" s="20">
        <f t="shared" si="0"/>
        <v>0</v>
      </c>
      <c r="J20" s="21"/>
      <c r="K20" s="21"/>
      <c r="L20" s="21">
        <f t="shared" si="1"/>
        <v>0</v>
      </c>
      <c r="M20" s="22">
        <f t="shared" si="2"/>
        <v>0</v>
      </c>
    </row>
    <row r="21" spans="1:13" ht="18" customHeight="1">
      <c r="A21" s="17">
        <v>43122</v>
      </c>
      <c r="B21" s="18" t="s">
        <v>65</v>
      </c>
      <c r="C21" s="19">
        <v>300</v>
      </c>
      <c r="D21" s="18" t="s">
        <v>13</v>
      </c>
      <c r="E21" s="18">
        <v>564.54999999999995</v>
      </c>
      <c r="F21" s="18">
        <v>570.29999999999995</v>
      </c>
      <c r="G21" s="18"/>
      <c r="H21" s="18"/>
      <c r="I21" s="20">
        <f t="shared" si="0"/>
        <v>1725</v>
      </c>
      <c r="J21" s="21"/>
      <c r="K21" s="21"/>
      <c r="L21" s="21">
        <f t="shared" si="1"/>
        <v>5.75</v>
      </c>
      <c r="M21" s="22">
        <f t="shared" si="2"/>
        <v>1725</v>
      </c>
    </row>
    <row r="22" spans="1:13" ht="18" customHeight="1">
      <c r="A22" s="17">
        <v>43122</v>
      </c>
      <c r="B22" s="18" t="s">
        <v>29</v>
      </c>
      <c r="C22" s="19">
        <v>300</v>
      </c>
      <c r="D22" s="18" t="s">
        <v>13</v>
      </c>
      <c r="E22" s="18">
        <v>629.5</v>
      </c>
      <c r="F22" s="18">
        <v>636</v>
      </c>
      <c r="G22" s="18"/>
      <c r="H22" s="18"/>
      <c r="I22" s="20">
        <f t="shared" si="0"/>
        <v>1950</v>
      </c>
      <c r="J22" s="21"/>
      <c r="K22" s="21"/>
      <c r="L22" s="21">
        <f t="shared" si="1"/>
        <v>6.5</v>
      </c>
      <c r="M22" s="22">
        <f t="shared" si="2"/>
        <v>1950</v>
      </c>
    </row>
    <row r="23" spans="1:13" ht="18" customHeight="1">
      <c r="A23" s="17">
        <v>43122</v>
      </c>
      <c r="B23" s="18" t="s">
        <v>37</v>
      </c>
      <c r="C23" s="19">
        <v>300</v>
      </c>
      <c r="D23" s="18" t="s">
        <v>16</v>
      </c>
      <c r="E23" s="18">
        <v>560.75</v>
      </c>
      <c r="F23" s="18">
        <v>566.29999999999995</v>
      </c>
      <c r="G23" s="18"/>
      <c r="H23" s="18"/>
      <c r="I23" s="20">
        <f t="shared" si="0"/>
        <v>-1664.9999999999864</v>
      </c>
      <c r="J23" s="21"/>
      <c r="K23" s="21"/>
      <c r="L23" s="21">
        <f t="shared" si="1"/>
        <v>-5.5499999999999545</v>
      </c>
      <c r="M23" s="22">
        <f t="shared" si="2"/>
        <v>-1664.9999999999864</v>
      </c>
    </row>
    <row r="24" spans="1:13" ht="18" customHeight="1">
      <c r="A24" s="17">
        <v>43122</v>
      </c>
      <c r="B24" s="18" t="s">
        <v>24</v>
      </c>
      <c r="C24" s="19">
        <v>300</v>
      </c>
      <c r="D24" s="18" t="s">
        <v>13</v>
      </c>
      <c r="E24" s="18">
        <v>166.7</v>
      </c>
      <c r="F24" s="18">
        <v>165.05</v>
      </c>
      <c r="G24" s="18"/>
      <c r="H24" s="18"/>
      <c r="I24" s="20">
        <f t="shared" si="0"/>
        <v>-494.99999999999318</v>
      </c>
      <c r="J24" s="21"/>
      <c r="K24" s="21"/>
      <c r="L24" s="21">
        <f t="shared" si="1"/>
        <v>-1.6499999999999773</v>
      </c>
      <c r="M24" s="22">
        <f t="shared" si="2"/>
        <v>-494.99999999999318</v>
      </c>
    </row>
    <row r="25" spans="1:13" ht="18" customHeight="1">
      <c r="A25" s="17">
        <v>43119</v>
      </c>
      <c r="B25" s="18" t="s">
        <v>66</v>
      </c>
      <c r="C25" s="19">
        <v>300</v>
      </c>
      <c r="D25" s="18" t="s">
        <v>16</v>
      </c>
      <c r="E25" s="18">
        <v>121</v>
      </c>
      <c r="F25" s="18">
        <v>121.5</v>
      </c>
      <c r="G25" s="18"/>
      <c r="H25" s="18"/>
      <c r="I25" s="20">
        <f t="shared" si="0"/>
        <v>-150</v>
      </c>
      <c r="J25" s="21"/>
      <c r="K25" s="21"/>
      <c r="L25" s="21">
        <f t="shared" si="1"/>
        <v>-0.5</v>
      </c>
      <c r="M25" s="22">
        <f t="shared" si="2"/>
        <v>-150</v>
      </c>
    </row>
    <row r="26" spans="1:13" ht="18" customHeight="1">
      <c r="A26" s="17">
        <v>43119</v>
      </c>
      <c r="B26" s="18" t="s">
        <v>67</v>
      </c>
      <c r="C26" s="19">
        <v>300</v>
      </c>
      <c r="D26" s="18" t="s">
        <v>13</v>
      </c>
      <c r="E26" s="18">
        <v>616.6</v>
      </c>
      <c r="F26" s="18">
        <v>610.45000000000005</v>
      </c>
      <c r="G26" s="18"/>
      <c r="H26" s="18"/>
      <c r="I26" s="20">
        <f t="shared" si="0"/>
        <v>-1844.9999999999932</v>
      </c>
      <c r="J26" s="21"/>
      <c r="K26" s="21"/>
      <c r="L26" s="21">
        <f t="shared" si="1"/>
        <v>-6.1499999999999773</v>
      </c>
      <c r="M26" s="22">
        <f t="shared" si="2"/>
        <v>-1844.9999999999932</v>
      </c>
    </row>
    <row r="27" spans="1:13" ht="18" customHeight="1">
      <c r="A27" s="11">
        <v>43119</v>
      </c>
      <c r="B27" s="12" t="s">
        <v>68</v>
      </c>
      <c r="C27" s="13">
        <v>300</v>
      </c>
      <c r="D27" s="12" t="s">
        <v>13</v>
      </c>
      <c r="E27" s="12">
        <v>1986.5</v>
      </c>
      <c r="F27" s="12">
        <v>2004.5</v>
      </c>
      <c r="G27" s="12">
        <v>2025</v>
      </c>
      <c r="H27" s="12">
        <v>2045</v>
      </c>
      <c r="I27" s="14">
        <f t="shared" si="0"/>
        <v>5400</v>
      </c>
      <c r="J27" s="15">
        <f>(IF(D27="SHORT",IF(G27="",0,F27-G27),IF(D27="LONG",IF(G27="",0,G27-F27))))*C27</f>
        <v>6150</v>
      </c>
      <c r="K27" s="15">
        <f>(IF(D27="SHORT",IF(H27="",0,G27-H27),IF(D27="LONG",IF(H27="",0,(H27-G27)))))*C27</f>
        <v>6000</v>
      </c>
      <c r="L27" s="15">
        <f t="shared" si="1"/>
        <v>58.5</v>
      </c>
      <c r="M27" s="16">
        <f t="shared" si="2"/>
        <v>17550</v>
      </c>
    </row>
    <row r="28" spans="1:13" ht="18" customHeight="1">
      <c r="A28" s="17">
        <v>43118</v>
      </c>
      <c r="B28" s="18" t="s">
        <v>19</v>
      </c>
      <c r="C28" s="19">
        <v>300</v>
      </c>
      <c r="D28" s="18" t="s">
        <v>13</v>
      </c>
      <c r="E28" s="18">
        <v>386.35</v>
      </c>
      <c r="F28" s="18">
        <v>382.5</v>
      </c>
      <c r="G28" s="18"/>
      <c r="H28" s="18"/>
      <c r="I28" s="20">
        <f t="shared" si="0"/>
        <v>-1155.0000000000068</v>
      </c>
      <c r="J28" s="21"/>
      <c r="K28" s="21"/>
      <c r="L28" s="21">
        <f t="shared" si="1"/>
        <v>-3.8500000000000227</v>
      </c>
      <c r="M28" s="22">
        <f t="shared" si="2"/>
        <v>-1155.0000000000068</v>
      </c>
    </row>
    <row r="29" spans="1:13" ht="18" customHeight="1">
      <c r="A29" s="17">
        <v>43118</v>
      </c>
      <c r="B29" s="18" t="s">
        <v>69</v>
      </c>
      <c r="C29" s="19">
        <v>300</v>
      </c>
      <c r="D29" s="18" t="s">
        <v>16</v>
      </c>
      <c r="E29" s="18">
        <v>308</v>
      </c>
      <c r="F29" s="18">
        <v>305</v>
      </c>
      <c r="G29" s="18">
        <v>301.75</v>
      </c>
      <c r="H29" s="18"/>
      <c r="I29" s="20">
        <f t="shared" si="0"/>
        <v>900</v>
      </c>
      <c r="J29" s="21">
        <f>(IF(D29="SHORT",IF(G29="",0,F29-G29),IF(D29="LONG",IF(G29="",0,G29-F29))))*C29</f>
        <v>975</v>
      </c>
      <c r="K29" s="21"/>
      <c r="L29" s="21">
        <f t="shared" si="1"/>
        <v>6.25</v>
      </c>
      <c r="M29" s="22">
        <f t="shared" si="2"/>
        <v>1875</v>
      </c>
    </row>
    <row r="30" spans="1:13" ht="18" customHeight="1">
      <c r="A30" s="11">
        <v>43118</v>
      </c>
      <c r="B30" s="12" t="s">
        <v>70</v>
      </c>
      <c r="C30" s="13">
        <v>300</v>
      </c>
      <c r="D30" s="12" t="s">
        <v>16</v>
      </c>
      <c r="E30" s="12">
        <v>201</v>
      </c>
      <c r="F30" s="12">
        <v>199</v>
      </c>
      <c r="G30" s="12">
        <v>196.75</v>
      </c>
      <c r="H30" s="12">
        <v>194.5</v>
      </c>
      <c r="I30" s="14">
        <f t="shared" si="0"/>
        <v>600</v>
      </c>
      <c r="J30" s="15">
        <f>(IF(D30="SHORT",IF(G30="",0,F30-G30),IF(D30="LONG",IF(G30="",0,G30-F30))))*C30</f>
        <v>675</v>
      </c>
      <c r="K30" s="15">
        <f>(IF(D30="SHORT",IF(H30="",0,G30-H30),IF(D30="LONG",IF(H30="",0,(H30-G30)))))*C30</f>
        <v>675</v>
      </c>
      <c r="L30" s="15">
        <f t="shared" si="1"/>
        <v>6.5</v>
      </c>
      <c r="M30" s="16">
        <f t="shared" si="2"/>
        <v>1950</v>
      </c>
    </row>
    <row r="31" spans="1:13" ht="18" customHeight="1">
      <c r="A31" s="17">
        <v>43117</v>
      </c>
      <c r="B31" s="18" t="s">
        <v>71</v>
      </c>
      <c r="C31" s="19">
        <v>300</v>
      </c>
      <c r="D31" s="18" t="s">
        <v>13</v>
      </c>
      <c r="E31" s="18">
        <v>4578</v>
      </c>
      <c r="F31" s="18">
        <v>4535.25</v>
      </c>
      <c r="G31" s="18"/>
      <c r="H31" s="18"/>
      <c r="I31" s="20">
        <f t="shared" si="0"/>
        <v>-12825</v>
      </c>
      <c r="J31" s="21"/>
      <c r="K31" s="21"/>
      <c r="L31" s="21">
        <f t="shared" si="1"/>
        <v>-42.75</v>
      </c>
      <c r="M31" s="22">
        <f t="shared" si="2"/>
        <v>-12825</v>
      </c>
    </row>
    <row r="32" spans="1:13" ht="18" customHeight="1">
      <c r="A32" s="17">
        <v>43117</v>
      </c>
      <c r="B32" s="18" t="s">
        <v>72</v>
      </c>
      <c r="C32" s="19">
        <v>300</v>
      </c>
      <c r="D32" s="18" t="s">
        <v>13</v>
      </c>
      <c r="E32" s="18">
        <v>1342</v>
      </c>
      <c r="F32" s="18">
        <v>1352.5</v>
      </c>
      <c r="G32" s="18"/>
      <c r="H32" s="18"/>
      <c r="I32" s="20">
        <f t="shared" si="0"/>
        <v>3150</v>
      </c>
      <c r="J32" s="21"/>
      <c r="K32" s="21"/>
      <c r="L32" s="21">
        <f t="shared" si="1"/>
        <v>10.5</v>
      </c>
      <c r="M32" s="22">
        <f t="shared" si="2"/>
        <v>3150</v>
      </c>
    </row>
    <row r="33" spans="1:13" ht="18" customHeight="1">
      <c r="A33" s="17">
        <v>43117</v>
      </c>
      <c r="B33" s="18" t="s">
        <v>73</v>
      </c>
      <c r="C33" s="19">
        <v>300</v>
      </c>
      <c r="D33" s="18" t="s">
        <v>13</v>
      </c>
      <c r="E33" s="18">
        <v>70</v>
      </c>
      <c r="F33" s="18">
        <v>70.75</v>
      </c>
      <c r="G33" s="18">
        <v>71.7</v>
      </c>
      <c r="H33" s="18"/>
      <c r="I33" s="20">
        <f t="shared" si="0"/>
        <v>225</v>
      </c>
      <c r="J33" s="21">
        <f>(IF(D33="SHORT",IF(G33="",0,F33-G33),IF(D33="LONG",IF(G33="",0,G33-F33))))*C33</f>
        <v>285.00000000000085</v>
      </c>
      <c r="K33" s="21"/>
      <c r="L33" s="21">
        <f t="shared" si="1"/>
        <v>1.7000000000000028</v>
      </c>
      <c r="M33" s="22">
        <f t="shared" si="2"/>
        <v>510.00000000000085</v>
      </c>
    </row>
    <row r="34" spans="1:13" ht="18" customHeight="1">
      <c r="A34" s="17">
        <v>43116</v>
      </c>
      <c r="B34" s="18" t="s">
        <v>74</v>
      </c>
      <c r="C34" s="19">
        <v>300</v>
      </c>
      <c r="D34" s="18" t="s">
        <v>13</v>
      </c>
      <c r="E34" s="18">
        <v>1145</v>
      </c>
      <c r="F34" s="18">
        <v>1133.55</v>
      </c>
      <c r="G34" s="18"/>
      <c r="H34" s="18"/>
      <c r="I34" s="20">
        <f t="shared" si="0"/>
        <v>-3435.0000000000136</v>
      </c>
      <c r="J34" s="21"/>
      <c r="K34" s="21"/>
      <c r="L34" s="21">
        <f t="shared" si="1"/>
        <v>-11.450000000000045</v>
      </c>
      <c r="M34" s="22">
        <f t="shared" si="2"/>
        <v>-3435.0000000000136</v>
      </c>
    </row>
    <row r="35" spans="1:13" ht="18" customHeight="1">
      <c r="A35" s="17">
        <v>43116</v>
      </c>
      <c r="B35" s="18" t="s">
        <v>75</v>
      </c>
      <c r="C35" s="19">
        <v>300</v>
      </c>
      <c r="D35" s="18" t="s">
        <v>16</v>
      </c>
      <c r="E35" s="18">
        <v>322.75</v>
      </c>
      <c r="F35" s="18">
        <v>319.5</v>
      </c>
      <c r="G35" s="18">
        <v>315.75</v>
      </c>
      <c r="H35" s="18"/>
      <c r="I35" s="20">
        <f t="shared" si="0"/>
        <v>975</v>
      </c>
      <c r="J35" s="21">
        <f>(IF(D35="SHORT",IF(G35="",0,F35-G35),IF(D35="LONG",IF(G35="",0,G35-F35))))*C35</f>
        <v>1125</v>
      </c>
      <c r="K35" s="21"/>
      <c r="L35" s="21">
        <f t="shared" si="1"/>
        <v>7</v>
      </c>
      <c r="M35" s="22">
        <f t="shared" si="2"/>
        <v>2100</v>
      </c>
    </row>
    <row r="36" spans="1:13" ht="18" customHeight="1">
      <c r="A36" s="17">
        <v>43116</v>
      </c>
      <c r="B36" s="18" t="s">
        <v>76</v>
      </c>
      <c r="C36" s="19">
        <v>300</v>
      </c>
      <c r="D36" s="18" t="s">
        <v>13</v>
      </c>
      <c r="E36" s="18">
        <v>1527.5</v>
      </c>
      <c r="F36" s="18">
        <v>1542</v>
      </c>
      <c r="G36" s="18"/>
      <c r="H36" s="18"/>
      <c r="I36" s="20">
        <f t="shared" si="0"/>
        <v>4350</v>
      </c>
      <c r="J36" s="21"/>
      <c r="K36" s="21"/>
      <c r="L36" s="21">
        <f t="shared" si="1"/>
        <v>14.5</v>
      </c>
      <c r="M36" s="22">
        <f t="shared" si="2"/>
        <v>4350</v>
      </c>
    </row>
    <row r="37" spans="1:13" ht="18" customHeight="1">
      <c r="A37" s="17">
        <v>43115</v>
      </c>
      <c r="B37" s="18" t="s">
        <v>77</v>
      </c>
      <c r="C37" s="19">
        <v>300</v>
      </c>
      <c r="D37" s="18" t="s">
        <v>13</v>
      </c>
      <c r="E37" s="18">
        <v>274.5</v>
      </c>
      <c r="F37" s="18">
        <v>271.8</v>
      </c>
      <c r="G37" s="18"/>
      <c r="H37" s="18"/>
      <c r="I37" s="20">
        <f t="shared" si="0"/>
        <v>-809.99999999999659</v>
      </c>
      <c r="J37" s="21"/>
      <c r="K37" s="21"/>
      <c r="L37" s="21">
        <f t="shared" si="1"/>
        <v>-2.6999999999999886</v>
      </c>
      <c r="M37" s="22">
        <f t="shared" si="2"/>
        <v>-809.99999999999659</v>
      </c>
    </row>
    <row r="38" spans="1:13" ht="18" customHeight="1">
      <c r="A38" s="17">
        <v>43115</v>
      </c>
      <c r="B38" s="18" t="s">
        <v>78</v>
      </c>
      <c r="C38" s="19">
        <v>300</v>
      </c>
      <c r="D38" s="18" t="s">
        <v>13</v>
      </c>
      <c r="E38" s="18">
        <v>1225</v>
      </c>
      <c r="F38" s="18">
        <v>1236.25</v>
      </c>
      <c r="G38" s="18"/>
      <c r="H38" s="18"/>
      <c r="I38" s="20">
        <f t="shared" si="0"/>
        <v>3375</v>
      </c>
      <c r="J38" s="21"/>
      <c r="K38" s="21"/>
      <c r="L38" s="21">
        <f t="shared" si="1"/>
        <v>11.25</v>
      </c>
      <c r="M38" s="22">
        <f t="shared" si="2"/>
        <v>3375</v>
      </c>
    </row>
    <row r="39" spans="1:13" ht="18" customHeight="1">
      <c r="A39" s="17">
        <v>43112</v>
      </c>
      <c r="B39" s="18" t="s">
        <v>50</v>
      </c>
      <c r="C39" s="19">
        <v>300</v>
      </c>
      <c r="D39" s="18" t="s">
        <v>13</v>
      </c>
      <c r="E39" s="18">
        <v>831.75</v>
      </c>
      <c r="F39" s="18">
        <v>840</v>
      </c>
      <c r="G39" s="18"/>
      <c r="H39" s="18"/>
      <c r="I39" s="20">
        <f t="shared" si="0"/>
        <v>2475</v>
      </c>
      <c r="J39" s="21"/>
      <c r="K39" s="21"/>
      <c r="L39" s="21">
        <f t="shared" si="1"/>
        <v>8.25</v>
      </c>
      <c r="M39" s="22">
        <f t="shared" si="2"/>
        <v>2475</v>
      </c>
    </row>
    <row r="40" spans="1:13" ht="18" customHeight="1">
      <c r="A40" s="17">
        <v>43111</v>
      </c>
      <c r="B40" s="18" t="s">
        <v>79</v>
      </c>
      <c r="C40" s="19">
        <v>300</v>
      </c>
      <c r="D40" s="18" t="s">
        <v>13</v>
      </c>
      <c r="E40" s="18">
        <v>1969</v>
      </c>
      <c r="F40" s="18">
        <v>1972</v>
      </c>
      <c r="G40" s="18"/>
      <c r="H40" s="18"/>
      <c r="I40" s="20">
        <f t="shared" si="0"/>
        <v>900</v>
      </c>
      <c r="J40" s="21"/>
      <c r="K40" s="21"/>
      <c r="L40" s="21">
        <f t="shared" si="1"/>
        <v>3</v>
      </c>
      <c r="M40" s="22">
        <f t="shared" si="2"/>
        <v>900</v>
      </c>
    </row>
    <row r="41" spans="1:13" ht="18" customHeight="1">
      <c r="A41" s="17">
        <v>43111</v>
      </c>
      <c r="B41" s="18" t="s">
        <v>80</v>
      </c>
      <c r="C41" s="19">
        <v>300</v>
      </c>
      <c r="D41" s="18" t="s">
        <v>13</v>
      </c>
      <c r="E41" s="18">
        <v>374.75</v>
      </c>
      <c r="F41" s="18">
        <v>371</v>
      </c>
      <c r="G41" s="18"/>
      <c r="H41" s="18"/>
      <c r="I41" s="20">
        <f t="shared" si="0"/>
        <v>-1125</v>
      </c>
      <c r="J41" s="21"/>
      <c r="K41" s="21"/>
      <c r="L41" s="21">
        <f t="shared" si="1"/>
        <v>-3.75</v>
      </c>
      <c r="M41" s="22">
        <f t="shared" si="2"/>
        <v>-1125</v>
      </c>
    </row>
    <row r="42" spans="1:13" ht="18" customHeight="1">
      <c r="A42" s="17">
        <v>43110</v>
      </c>
      <c r="B42" s="18" t="s">
        <v>81</v>
      </c>
      <c r="C42" s="19">
        <v>300</v>
      </c>
      <c r="D42" s="18" t="s">
        <v>16</v>
      </c>
      <c r="E42" s="18">
        <v>102.65</v>
      </c>
      <c r="F42" s="18">
        <v>104</v>
      </c>
      <c r="G42" s="18"/>
      <c r="H42" s="18"/>
      <c r="I42" s="20">
        <f t="shared" si="0"/>
        <v>-404.99999999999829</v>
      </c>
      <c r="J42" s="21"/>
      <c r="K42" s="21"/>
      <c r="L42" s="21">
        <f t="shared" si="1"/>
        <v>-1.3499999999999943</v>
      </c>
      <c r="M42" s="22">
        <f t="shared" si="2"/>
        <v>-404.99999999999829</v>
      </c>
    </row>
    <row r="43" spans="1:13" ht="18" customHeight="1">
      <c r="A43" s="17">
        <v>43109</v>
      </c>
      <c r="B43" s="18" t="s">
        <v>66</v>
      </c>
      <c r="C43" s="19">
        <v>300</v>
      </c>
      <c r="D43" s="18" t="s">
        <v>13</v>
      </c>
      <c r="E43" s="18">
        <v>125.65</v>
      </c>
      <c r="F43" s="18">
        <v>126.9</v>
      </c>
      <c r="G43" s="18"/>
      <c r="H43" s="18"/>
      <c r="I43" s="20">
        <f t="shared" si="0"/>
        <v>375</v>
      </c>
      <c r="J43" s="21"/>
      <c r="K43" s="21"/>
      <c r="L43" s="21">
        <f t="shared" si="1"/>
        <v>1.25</v>
      </c>
      <c r="M43" s="22">
        <f t="shared" si="2"/>
        <v>375</v>
      </c>
    </row>
    <row r="44" spans="1:13" ht="18" customHeight="1">
      <c r="A44" s="17">
        <v>43109</v>
      </c>
      <c r="B44" s="18" t="s">
        <v>82</v>
      </c>
      <c r="C44" s="19">
        <v>300</v>
      </c>
      <c r="D44" s="18" t="s">
        <v>13</v>
      </c>
      <c r="E44" s="18">
        <v>1170</v>
      </c>
      <c r="F44" s="18">
        <v>1158.1500000000001</v>
      </c>
      <c r="G44" s="18"/>
      <c r="H44" s="18"/>
      <c r="I44" s="20">
        <f t="shared" si="0"/>
        <v>-3554.9999999999727</v>
      </c>
      <c r="J44" s="21"/>
      <c r="K44" s="21"/>
      <c r="L44" s="21">
        <f t="shared" si="1"/>
        <v>-11.849999999999909</v>
      </c>
      <c r="M44" s="22">
        <f t="shared" si="2"/>
        <v>-3554.9999999999727</v>
      </c>
    </row>
    <row r="45" spans="1:13" ht="18" customHeight="1">
      <c r="A45" s="17">
        <v>43108</v>
      </c>
      <c r="B45" s="18" t="s">
        <v>83</v>
      </c>
      <c r="C45" s="19">
        <v>300</v>
      </c>
      <c r="D45" s="18" t="s">
        <v>13</v>
      </c>
      <c r="E45" s="18">
        <v>115.45</v>
      </c>
      <c r="F45" s="18">
        <v>114.2</v>
      </c>
      <c r="G45" s="18"/>
      <c r="H45" s="18"/>
      <c r="I45" s="20">
        <f t="shared" si="0"/>
        <v>-375</v>
      </c>
      <c r="J45" s="21"/>
      <c r="K45" s="21"/>
      <c r="L45" s="21">
        <f t="shared" si="1"/>
        <v>-1.25</v>
      </c>
      <c r="M45" s="22">
        <f t="shared" si="2"/>
        <v>-375</v>
      </c>
    </row>
    <row r="46" spans="1:13" ht="18" customHeight="1">
      <c r="A46" s="17">
        <v>43108</v>
      </c>
      <c r="B46" s="18" t="s">
        <v>84</v>
      </c>
      <c r="C46" s="19">
        <v>300</v>
      </c>
      <c r="D46" s="18" t="s">
        <v>13</v>
      </c>
      <c r="E46" s="18">
        <v>176.6</v>
      </c>
      <c r="F46" s="18">
        <v>174.85</v>
      </c>
      <c r="G46" s="18"/>
      <c r="H46" s="18"/>
      <c r="I46" s="20">
        <f t="shared" si="0"/>
        <v>-525</v>
      </c>
      <c r="J46" s="21"/>
      <c r="K46" s="21"/>
      <c r="L46" s="21">
        <f t="shared" si="1"/>
        <v>-1.75</v>
      </c>
      <c r="M46" s="22">
        <f t="shared" si="2"/>
        <v>-525</v>
      </c>
    </row>
    <row r="47" spans="1:13" ht="18" customHeight="1">
      <c r="A47" s="17">
        <v>43105</v>
      </c>
      <c r="B47" s="18" t="s">
        <v>47</v>
      </c>
      <c r="C47" s="19">
        <v>300</v>
      </c>
      <c r="D47" s="18" t="s">
        <v>16</v>
      </c>
      <c r="E47" s="18">
        <v>472.9</v>
      </c>
      <c r="F47" s="18">
        <v>470</v>
      </c>
      <c r="G47" s="18"/>
      <c r="H47" s="18"/>
      <c r="I47" s="20">
        <f t="shared" si="0"/>
        <v>869.99999999999318</v>
      </c>
      <c r="J47" s="21"/>
      <c r="K47" s="21"/>
      <c r="L47" s="21">
        <f t="shared" si="1"/>
        <v>2.8999999999999773</v>
      </c>
      <c r="M47" s="22">
        <f t="shared" si="2"/>
        <v>869.99999999999318</v>
      </c>
    </row>
    <row r="48" spans="1:13" ht="18" customHeight="1">
      <c r="A48" s="17">
        <v>43104</v>
      </c>
      <c r="B48" s="18" t="s">
        <v>81</v>
      </c>
      <c r="C48" s="19">
        <v>300</v>
      </c>
      <c r="D48" s="18" t="s">
        <v>13</v>
      </c>
      <c r="E48" s="18">
        <v>98.7</v>
      </c>
      <c r="F48" s="18">
        <v>99.65</v>
      </c>
      <c r="G48" s="18">
        <v>100.9</v>
      </c>
      <c r="H48" s="18"/>
      <c r="I48" s="20">
        <f t="shared" si="0"/>
        <v>285.00000000000085</v>
      </c>
      <c r="J48" s="21">
        <f>(IF(D48="SHORT",IF(G48="",0,F48-G48),IF(D48="LONG",IF(G48="",0,G48-F48))))*C48</f>
        <v>375</v>
      </c>
      <c r="K48" s="21"/>
      <c r="L48" s="21">
        <f t="shared" si="1"/>
        <v>2.2000000000000028</v>
      </c>
      <c r="M48" s="22">
        <f t="shared" si="2"/>
        <v>660.00000000000091</v>
      </c>
    </row>
    <row r="49" spans="1:13" ht="18" customHeight="1">
      <c r="A49" s="17">
        <v>43103</v>
      </c>
      <c r="B49" s="18" t="s">
        <v>85</v>
      </c>
      <c r="C49" s="19">
        <v>300</v>
      </c>
      <c r="D49" s="18" t="s">
        <v>16</v>
      </c>
      <c r="E49" s="18">
        <v>1948</v>
      </c>
      <c r="F49" s="18">
        <v>1930</v>
      </c>
      <c r="G49" s="18">
        <v>1908.5</v>
      </c>
      <c r="H49" s="18"/>
      <c r="I49" s="20">
        <f t="shared" si="0"/>
        <v>5400</v>
      </c>
      <c r="J49" s="21">
        <f>(IF(D49="SHORT",IF(G49="",0,F49-G49),IF(D49="LONG",IF(G49="",0,G49-F49))))*C49</f>
        <v>6450</v>
      </c>
      <c r="K49" s="21"/>
      <c r="L49" s="21">
        <f t="shared" si="1"/>
        <v>39.5</v>
      </c>
      <c r="M49" s="22">
        <f t="shared" si="2"/>
        <v>11850</v>
      </c>
    </row>
    <row r="50" spans="1:13" ht="18" customHeight="1">
      <c r="A50" s="17">
        <v>43103</v>
      </c>
      <c r="B50" s="18" t="s">
        <v>86</v>
      </c>
      <c r="C50" s="19">
        <v>300</v>
      </c>
      <c r="D50" s="18" t="s">
        <v>13</v>
      </c>
      <c r="E50" s="18">
        <v>1146.5</v>
      </c>
      <c r="F50" s="18">
        <v>1135.05</v>
      </c>
      <c r="G50" s="18"/>
      <c r="H50" s="18"/>
      <c r="I50" s="20">
        <f t="shared" si="0"/>
        <v>-3435.0000000000136</v>
      </c>
      <c r="J50" s="21"/>
      <c r="K50" s="21"/>
      <c r="L50" s="21">
        <f t="shared" si="1"/>
        <v>-11.450000000000045</v>
      </c>
      <c r="M50" s="22">
        <f t="shared" si="2"/>
        <v>-3435.0000000000136</v>
      </c>
    </row>
    <row r="51" spans="1:13" ht="18" customHeight="1">
      <c r="A51" s="17">
        <v>43102</v>
      </c>
      <c r="B51" s="18" t="s">
        <v>87</v>
      </c>
      <c r="C51" s="19">
        <v>300</v>
      </c>
      <c r="D51" s="18" t="s">
        <v>16</v>
      </c>
      <c r="E51" s="18">
        <v>594</v>
      </c>
      <c r="F51" s="18">
        <v>588.5</v>
      </c>
      <c r="G51" s="18"/>
      <c r="H51" s="18"/>
      <c r="I51" s="20">
        <f t="shared" si="0"/>
        <v>1650</v>
      </c>
      <c r="J51" s="21"/>
      <c r="K51" s="21"/>
      <c r="L51" s="21">
        <f t="shared" si="1"/>
        <v>5.5</v>
      </c>
      <c r="M51" s="22">
        <f t="shared" si="2"/>
        <v>1650</v>
      </c>
    </row>
    <row r="52" spans="1:13" ht="18" customHeight="1">
      <c r="A52" s="17">
        <v>43101</v>
      </c>
      <c r="B52" s="18" t="s">
        <v>88</v>
      </c>
      <c r="C52" s="19">
        <v>300</v>
      </c>
      <c r="D52" s="18" t="s">
        <v>13</v>
      </c>
      <c r="E52" s="18">
        <v>321.85000000000002</v>
      </c>
      <c r="F52" s="18">
        <v>325.10000000000002</v>
      </c>
      <c r="G52" s="18"/>
      <c r="H52" s="18"/>
      <c r="I52" s="20">
        <f t="shared" si="0"/>
        <v>975</v>
      </c>
      <c r="J52" s="21"/>
      <c r="K52" s="21"/>
      <c r="L52" s="21">
        <f t="shared" si="1"/>
        <v>3.25</v>
      </c>
      <c r="M52" s="22">
        <f t="shared" si="2"/>
        <v>975</v>
      </c>
    </row>
    <row r="53" spans="1:13" ht="18" customHeight="1">
      <c r="A53" s="17">
        <v>43101</v>
      </c>
      <c r="B53" s="18" t="s">
        <v>23</v>
      </c>
      <c r="C53" s="19">
        <v>300</v>
      </c>
      <c r="D53" s="18" t="s">
        <v>13</v>
      </c>
      <c r="E53" s="18">
        <v>999.5</v>
      </c>
      <c r="F53" s="18">
        <v>989.55</v>
      </c>
      <c r="G53" s="18"/>
      <c r="H53" s="18"/>
      <c r="I53" s="20">
        <f t="shared" si="0"/>
        <v>-2985.0000000000136</v>
      </c>
      <c r="J53" s="21"/>
      <c r="K53" s="21"/>
      <c r="L53" s="21">
        <f t="shared" si="1"/>
        <v>-9.9500000000000455</v>
      </c>
      <c r="M53" s="22">
        <f t="shared" si="2"/>
        <v>-2985.0000000000136</v>
      </c>
    </row>
  </sheetData>
  <mergeCells count="2">
    <mergeCell ref="A4:B4"/>
    <mergeCell ref="I6:K6"/>
  </mergeCells>
  <hyperlinks>
    <hyperlink ref="L4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9"/>
  <sheetViews>
    <sheetView workbookViewId="0">
      <selection activeCell="A9" sqref="A9"/>
    </sheetView>
  </sheetViews>
  <sheetFormatPr defaultRowHeight="15"/>
  <cols>
    <col min="1" max="1" width="15.140625" customWidth="1"/>
    <col min="2" max="2" width="17.5703125" customWidth="1"/>
    <col min="3" max="3" width="10.5703125" customWidth="1"/>
    <col min="4" max="4" width="11.85546875" customWidth="1"/>
    <col min="5" max="5" width="9" customWidth="1"/>
    <col min="6" max="6" width="10.7109375" customWidth="1"/>
    <col min="7" max="7" width="11" customWidth="1"/>
    <col min="8" max="8" width="9.5703125" customWidth="1"/>
    <col min="9" max="9" width="11" customWidth="1"/>
    <col min="10" max="11" width="11.42578125" customWidth="1"/>
    <col min="12" max="12" width="11.28515625" customWidth="1"/>
    <col min="13" max="13" width="13.140625" customWidth="1"/>
  </cols>
  <sheetData>
    <row r="1" spans="1:13" ht="20.2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20.2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ht="20.25" customHeight="1">
      <c r="A3" s="5"/>
      <c r="B3" s="5"/>
      <c r="C3" s="5"/>
      <c r="D3" s="5"/>
      <c r="E3" s="5"/>
      <c r="F3" s="1"/>
      <c r="G3" s="5"/>
      <c r="H3" s="5"/>
      <c r="I3" s="5"/>
      <c r="J3" s="5"/>
      <c r="K3" s="5"/>
      <c r="L3" s="5"/>
      <c r="M3" s="5"/>
    </row>
    <row r="4" spans="1:13" ht="20.25" customHeight="1">
      <c r="A4" s="63" t="s">
        <v>43</v>
      </c>
      <c r="B4" s="63"/>
      <c r="C4" s="5"/>
      <c r="D4" s="5"/>
      <c r="E4" s="5"/>
      <c r="F4" s="5"/>
      <c r="G4" s="5"/>
      <c r="H4" s="5"/>
      <c r="I4" s="5"/>
      <c r="J4" s="5"/>
      <c r="K4" s="5"/>
      <c r="L4" s="6" t="s">
        <v>0</v>
      </c>
      <c r="M4" s="5"/>
    </row>
    <row r="5" spans="1:13" ht="20.25" customHeight="1">
      <c r="A5" s="2"/>
      <c r="B5" s="3"/>
      <c r="C5" s="3"/>
      <c r="D5" s="3"/>
      <c r="E5" s="3"/>
      <c r="F5" s="4"/>
      <c r="G5" s="3"/>
      <c r="H5" s="7"/>
      <c r="I5" s="7"/>
      <c r="J5" s="4"/>
      <c r="K5" s="3"/>
      <c r="L5" s="3"/>
      <c r="M5" s="3"/>
    </row>
    <row r="6" spans="1:13" s="39" customFormat="1" ht="18" customHeight="1">
      <c r="A6" s="43" t="s">
        <v>1</v>
      </c>
      <c r="B6" s="44" t="s">
        <v>2</v>
      </c>
      <c r="C6" s="44" t="s">
        <v>3</v>
      </c>
      <c r="D6" s="44" t="s">
        <v>4</v>
      </c>
      <c r="E6" s="44" t="s">
        <v>5</v>
      </c>
      <c r="F6" s="44" t="s">
        <v>6</v>
      </c>
      <c r="G6" s="44" t="s">
        <v>7</v>
      </c>
      <c r="H6" s="44" t="s">
        <v>8</v>
      </c>
      <c r="I6" s="67" t="s">
        <v>9</v>
      </c>
      <c r="J6" s="68"/>
      <c r="K6" s="69"/>
      <c r="L6" s="45" t="s">
        <v>10</v>
      </c>
      <c r="M6" s="44" t="s">
        <v>11</v>
      </c>
    </row>
    <row r="7" spans="1:13" s="39" customFormat="1" ht="18" customHeight="1">
      <c r="A7" s="46">
        <v>43159</v>
      </c>
      <c r="B7" s="47" t="s">
        <v>12</v>
      </c>
      <c r="C7" s="48">
        <v>787</v>
      </c>
      <c r="D7" s="47" t="s">
        <v>13</v>
      </c>
      <c r="E7" s="47">
        <v>190.5</v>
      </c>
      <c r="F7" s="47">
        <v>191.7</v>
      </c>
      <c r="G7" s="47">
        <v>193</v>
      </c>
      <c r="H7" s="47">
        <v>194.5</v>
      </c>
      <c r="I7" s="49">
        <f t="shared" ref="I7:I38" si="0">(IF(D7="SHORT",E7-F7,IF(D7="LONG",F7-E7)))*C7</f>
        <v>944.399999999991</v>
      </c>
      <c r="J7" s="50">
        <f>(G7-F7)*C7</f>
        <v>1023.100000000009</v>
      </c>
      <c r="K7" s="50">
        <f>(H7-G7)*C7</f>
        <v>1180.5</v>
      </c>
      <c r="L7" s="50">
        <f t="shared" ref="L7:L38" si="1">(J7+I7+K7)/C7</f>
        <v>4</v>
      </c>
      <c r="M7" s="51">
        <f t="shared" ref="M7:M38" si="2">L7*C7</f>
        <v>3148</v>
      </c>
    </row>
    <row r="8" spans="1:13" s="39" customFormat="1" ht="18" customHeight="1">
      <c r="A8" s="46">
        <v>43159</v>
      </c>
      <c r="B8" s="47" t="s">
        <v>14</v>
      </c>
      <c r="C8" s="48">
        <v>1071</v>
      </c>
      <c r="D8" s="47" t="s">
        <v>13</v>
      </c>
      <c r="E8" s="47">
        <v>140</v>
      </c>
      <c r="F8" s="47">
        <v>141</v>
      </c>
      <c r="G8" s="47">
        <v>142</v>
      </c>
      <c r="H8" s="47">
        <v>0</v>
      </c>
      <c r="I8" s="49">
        <f t="shared" si="0"/>
        <v>1071</v>
      </c>
      <c r="J8" s="50">
        <v>1071</v>
      </c>
      <c r="K8" s="50">
        <v>0</v>
      </c>
      <c r="L8" s="50">
        <f t="shared" si="1"/>
        <v>2</v>
      </c>
      <c r="M8" s="51">
        <f t="shared" si="2"/>
        <v>2142</v>
      </c>
    </row>
    <row r="9" spans="1:13" s="39" customFormat="1" ht="18" customHeight="1">
      <c r="A9" s="46">
        <v>43158</v>
      </c>
      <c r="B9" s="47" t="s">
        <v>15</v>
      </c>
      <c r="C9" s="48">
        <v>200</v>
      </c>
      <c r="D9" s="47" t="s">
        <v>16</v>
      </c>
      <c r="E9" s="47">
        <v>750</v>
      </c>
      <c r="F9" s="47">
        <v>745</v>
      </c>
      <c r="G9" s="47">
        <v>738</v>
      </c>
      <c r="H9" s="47">
        <v>0</v>
      </c>
      <c r="I9" s="49">
        <f t="shared" si="0"/>
        <v>1000</v>
      </c>
      <c r="J9" s="50">
        <v>1400</v>
      </c>
      <c r="K9" s="50">
        <v>0</v>
      </c>
      <c r="L9" s="50">
        <f t="shared" si="1"/>
        <v>12</v>
      </c>
      <c r="M9" s="51">
        <f t="shared" si="2"/>
        <v>2400</v>
      </c>
    </row>
    <row r="10" spans="1:13" s="39" customFormat="1" ht="18" customHeight="1">
      <c r="A10" s="46">
        <v>43158</v>
      </c>
      <c r="B10" s="47" t="s">
        <v>17</v>
      </c>
      <c r="C10" s="48">
        <v>212</v>
      </c>
      <c r="D10" s="47" t="s">
        <v>16</v>
      </c>
      <c r="E10" s="47">
        <v>706</v>
      </c>
      <c r="F10" s="47">
        <v>702.8</v>
      </c>
      <c r="G10" s="47">
        <v>0</v>
      </c>
      <c r="H10" s="47">
        <v>0</v>
      </c>
      <c r="I10" s="49">
        <f t="shared" si="0"/>
        <v>678.40000000000964</v>
      </c>
      <c r="J10" s="50">
        <v>0</v>
      </c>
      <c r="K10" s="50">
        <f>(H10-G10)*C10</f>
        <v>0</v>
      </c>
      <c r="L10" s="50">
        <f t="shared" si="1"/>
        <v>3.2000000000000455</v>
      </c>
      <c r="M10" s="51">
        <f t="shared" si="2"/>
        <v>678.40000000000964</v>
      </c>
    </row>
    <row r="11" spans="1:13" s="39" customFormat="1" ht="18" customHeight="1">
      <c r="A11" s="46">
        <v>43157</v>
      </c>
      <c r="B11" s="47" t="s">
        <v>18</v>
      </c>
      <c r="C11" s="48">
        <v>1522</v>
      </c>
      <c r="D11" s="47" t="s">
        <v>13</v>
      </c>
      <c r="E11" s="47">
        <v>98.5</v>
      </c>
      <c r="F11" s="47">
        <v>97</v>
      </c>
      <c r="G11" s="47">
        <v>0</v>
      </c>
      <c r="H11" s="47">
        <v>89</v>
      </c>
      <c r="I11" s="49">
        <f t="shared" si="0"/>
        <v>-2283</v>
      </c>
      <c r="J11" s="50">
        <v>0</v>
      </c>
      <c r="K11" s="50">
        <v>0</v>
      </c>
      <c r="L11" s="50">
        <f t="shared" si="1"/>
        <v>-1.5</v>
      </c>
      <c r="M11" s="51">
        <f t="shared" si="2"/>
        <v>-2283</v>
      </c>
    </row>
    <row r="12" spans="1:13" s="39" customFormat="1" ht="18" customHeight="1">
      <c r="A12" s="46">
        <v>43157</v>
      </c>
      <c r="B12" s="47" t="s">
        <v>19</v>
      </c>
      <c r="C12" s="48">
        <v>458</v>
      </c>
      <c r="D12" s="47" t="s">
        <v>13</v>
      </c>
      <c r="E12" s="47">
        <v>327</v>
      </c>
      <c r="F12" s="47">
        <v>330</v>
      </c>
      <c r="G12" s="47">
        <v>0</v>
      </c>
      <c r="H12" s="47">
        <v>89</v>
      </c>
      <c r="I12" s="49">
        <f t="shared" si="0"/>
        <v>1374</v>
      </c>
      <c r="J12" s="50">
        <v>0</v>
      </c>
      <c r="K12" s="50">
        <v>0</v>
      </c>
      <c r="L12" s="50">
        <f t="shared" si="1"/>
        <v>3</v>
      </c>
      <c r="M12" s="51">
        <f t="shared" si="2"/>
        <v>1374</v>
      </c>
    </row>
    <row r="13" spans="1:13" s="39" customFormat="1" ht="18" customHeight="1">
      <c r="A13" s="46">
        <v>43154</v>
      </c>
      <c r="B13" s="47" t="s">
        <v>20</v>
      </c>
      <c r="C13" s="48">
        <v>1453</v>
      </c>
      <c r="D13" s="47" t="s">
        <v>13</v>
      </c>
      <c r="E13" s="47">
        <v>86</v>
      </c>
      <c r="F13" s="47">
        <v>86.8</v>
      </c>
      <c r="G13" s="47">
        <v>87.6</v>
      </c>
      <c r="H13" s="47">
        <v>89</v>
      </c>
      <c r="I13" s="49">
        <f t="shared" si="0"/>
        <v>1162.3999999999958</v>
      </c>
      <c r="J13" s="50">
        <f>(G13-F13)*C13</f>
        <v>1162.3999999999958</v>
      </c>
      <c r="K13" s="50">
        <f>(H13-G13)*C13</f>
        <v>2034.2000000000082</v>
      </c>
      <c r="L13" s="50">
        <f t="shared" si="1"/>
        <v>3</v>
      </c>
      <c r="M13" s="51">
        <f t="shared" si="2"/>
        <v>4359</v>
      </c>
    </row>
    <row r="14" spans="1:13" s="39" customFormat="1" ht="18" customHeight="1">
      <c r="A14" s="46">
        <v>43153</v>
      </c>
      <c r="B14" s="47" t="s">
        <v>21</v>
      </c>
      <c r="C14" s="48">
        <v>1337</v>
      </c>
      <c r="D14" s="47" t="s">
        <v>16</v>
      </c>
      <c r="E14" s="47">
        <v>149.5</v>
      </c>
      <c r="F14" s="47">
        <v>148.30000000000001</v>
      </c>
      <c r="G14" s="47">
        <v>146</v>
      </c>
      <c r="H14" s="47">
        <v>0</v>
      </c>
      <c r="I14" s="49">
        <f t="shared" si="0"/>
        <v>1604.3999999999849</v>
      </c>
      <c r="J14" s="50">
        <f>(F14-G14)*C14</f>
        <v>3075.1000000000154</v>
      </c>
      <c r="K14" s="50">
        <v>0</v>
      </c>
      <c r="L14" s="50">
        <f t="shared" si="1"/>
        <v>3.5</v>
      </c>
      <c r="M14" s="51">
        <f t="shared" si="2"/>
        <v>4679.5</v>
      </c>
    </row>
    <row r="15" spans="1:13" s="39" customFormat="1" ht="18" customHeight="1">
      <c r="A15" s="46">
        <v>43153</v>
      </c>
      <c r="B15" s="47" t="s">
        <v>22</v>
      </c>
      <c r="C15" s="48">
        <v>996</v>
      </c>
      <c r="D15" s="47" t="s">
        <v>13</v>
      </c>
      <c r="E15" s="47">
        <v>200.7</v>
      </c>
      <c r="F15" s="47">
        <v>202.7</v>
      </c>
      <c r="G15" s="47">
        <v>0</v>
      </c>
      <c r="H15" s="47">
        <v>0</v>
      </c>
      <c r="I15" s="49">
        <f t="shared" si="0"/>
        <v>1992</v>
      </c>
      <c r="J15" s="50">
        <v>0</v>
      </c>
      <c r="K15" s="50">
        <f>(IF(D15="SHORT",IF(H15="",0,G15-H15),IF(D15="LONG",IF(H15="",0,(H15-G15)))))*C15</f>
        <v>0</v>
      </c>
      <c r="L15" s="50">
        <f t="shared" si="1"/>
        <v>2</v>
      </c>
      <c r="M15" s="51">
        <f t="shared" si="2"/>
        <v>1992</v>
      </c>
    </row>
    <row r="16" spans="1:13" s="39" customFormat="1" ht="18" customHeight="1">
      <c r="A16" s="46">
        <v>43152</v>
      </c>
      <c r="B16" s="47" t="s">
        <v>23</v>
      </c>
      <c r="C16" s="48">
        <v>134</v>
      </c>
      <c r="D16" s="47" t="s">
        <v>13</v>
      </c>
      <c r="E16" s="47">
        <v>931</v>
      </c>
      <c r="F16" s="47">
        <v>921.7</v>
      </c>
      <c r="G16" s="47">
        <v>0</v>
      </c>
      <c r="H16" s="47">
        <v>0</v>
      </c>
      <c r="I16" s="49">
        <f t="shared" si="0"/>
        <v>-1246.1999999999939</v>
      </c>
      <c r="J16" s="50">
        <v>0</v>
      </c>
      <c r="K16" s="50">
        <f>(IF(D16="SHORT",IF(H16="",0,G16-H16),IF(D16="LONG",IF(H16="",0,(H16-G16)))))*C16</f>
        <v>0</v>
      </c>
      <c r="L16" s="50">
        <f t="shared" si="1"/>
        <v>-9.2999999999999545</v>
      </c>
      <c r="M16" s="51">
        <f t="shared" si="2"/>
        <v>-1246.1999999999939</v>
      </c>
    </row>
    <row r="17" spans="1:13" s="39" customFormat="1" ht="18" customHeight="1">
      <c r="A17" s="46">
        <v>43152</v>
      </c>
      <c r="B17" s="47" t="s">
        <v>24</v>
      </c>
      <c r="C17" s="48">
        <v>872</v>
      </c>
      <c r="D17" s="47" t="s">
        <v>16</v>
      </c>
      <c r="E17" s="47">
        <v>143.30000000000001</v>
      </c>
      <c r="F17" s="47">
        <v>144.75</v>
      </c>
      <c r="G17" s="47">
        <v>0</v>
      </c>
      <c r="H17" s="47">
        <v>0</v>
      </c>
      <c r="I17" s="49">
        <f t="shared" si="0"/>
        <v>-1264.3999999999901</v>
      </c>
      <c r="J17" s="50">
        <v>0</v>
      </c>
      <c r="K17" s="50">
        <f>(IF(D17="SHORT",IF(H17="",0,G17-H17),IF(D17="LONG",IF(H17="",0,(H17-G17)))))*C17</f>
        <v>0</v>
      </c>
      <c r="L17" s="50">
        <f t="shared" si="1"/>
        <v>-1.4499999999999886</v>
      </c>
      <c r="M17" s="51">
        <f t="shared" si="2"/>
        <v>-1264.3999999999901</v>
      </c>
    </row>
    <row r="18" spans="1:13" s="39" customFormat="1" ht="18" customHeight="1">
      <c r="A18" s="46">
        <v>43151</v>
      </c>
      <c r="B18" s="47" t="s">
        <v>25</v>
      </c>
      <c r="C18" s="48">
        <v>50</v>
      </c>
      <c r="D18" s="47" t="s">
        <v>16</v>
      </c>
      <c r="E18" s="47">
        <v>2750</v>
      </c>
      <c r="F18" s="47">
        <v>2730</v>
      </c>
      <c r="G18" s="47">
        <v>2708.9</v>
      </c>
      <c r="H18" s="47">
        <v>2688</v>
      </c>
      <c r="I18" s="49">
        <f t="shared" si="0"/>
        <v>1000</v>
      </c>
      <c r="J18" s="50">
        <f>(IF(D18="SHORT",IF(G18="",0,F18-G18),IF(D18="LONG",IF(G18="",0,G18-F18))))*C18</f>
        <v>1054.9999999999955</v>
      </c>
      <c r="K18" s="50">
        <f>(IF(D18="SHORT",IF(H18="",0,G18-H18),IF(D18="LONG",IF(H18="",0,(H18-G18)))))*C18</f>
        <v>1045.0000000000045</v>
      </c>
      <c r="L18" s="50">
        <f t="shared" si="1"/>
        <v>62</v>
      </c>
      <c r="M18" s="51">
        <f t="shared" si="2"/>
        <v>3100</v>
      </c>
    </row>
    <row r="19" spans="1:13" s="39" customFormat="1" ht="18" customHeight="1">
      <c r="A19" s="46">
        <v>43150</v>
      </c>
      <c r="B19" s="47" t="s">
        <v>26</v>
      </c>
      <c r="C19" s="48">
        <v>335</v>
      </c>
      <c r="D19" s="47" t="s">
        <v>16</v>
      </c>
      <c r="E19" s="47">
        <v>373</v>
      </c>
      <c r="F19" s="47">
        <v>370.2</v>
      </c>
      <c r="G19" s="47">
        <v>367.4</v>
      </c>
      <c r="H19" s="47">
        <v>364.7</v>
      </c>
      <c r="I19" s="49">
        <f t="shared" si="0"/>
        <v>938.00000000000387</v>
      </c>
      <c r="J19" s="50">
        <f>(IF(D19="SHORT",IF(G19="",0,F19-G19),IF(D19="LONG",IF(G19="",0,G19-F19))))*C19</f>
        <v>938.00000000000387</v>
      </c>
      <c r="K19" s="50">
        <f>(IF(D19="SHORT",IF(H19="",0,G19-H19),IF(D19="LONG",IF(H19="",0,(H19-G19)))))*C19</f>
        <v>904.49999999999613</v>
      </c>
      <c r="L19" s="50">
        <f t="shared" si="1"/>
        <v>8.3000000000000114</v>
      </c>
      <c r="M19" s="51">
        <f t="shared" si="2"/>
        <v>2780.5000000000036</v>
      </c>
    </row>
    <row r="20" spans="1:13" s="39" customFormat="1" ht="18" customHeight="1">
      <c r="A20" s="46">
        <v>43150</v>
      </c>
      <c r="B20" s="47" t="s">
        <v>27</v>
      </c>
      <c r="C20" s="48">
        <v>140</v>
      </c>
      <c r="D20" s="47" t="s">
        <v>13</v>
      </c>
      <c r="E20" s="47">
        <v>890</v>
      </c>
      <c r="F20" s="47">
        <v>896.6</v>
      </c>
      <c r="G20" s="47"/>
      <c r="H20" s="47"/>
      <c r="I20" s="49">
        <f t="shared" si="0"/>
        <v>924.00000000000318</v>
      </c>
      <c r="J20" s="50"/>
      <c r="K20" s="50"/>
      <c r="L20" s="50">
        <f t="shared" si="1"/>
        <v>6.6000000000000227</v>
      </c>
      <c r="M20" s="51">
        <f t="shared" si="2"/>
        <v>924.00000000000318</v>
      </c>
    </row>
    <row r="21" spans="1:13" s="39" customFormat="1" ht="18" customHeight="1">
      <c r="A21" s="46">
        <v>43147</v>
      </c>
      <c r="B21" s="47" t="s">
        <v>28</v>
      </c>
      <c r="C21" s="48">
        <v>117</v>
      </c>
      <c r="D21" s="47" t="s">
        <v>13</v>
      </c>
      <c r="E21" s="47">
        <v>1066</v>
      </c>
      <c r="F21" s="47">
        <v>1055.3</v>
      </c>
      <c r="G21" s="47"/>
      <c r="H21" s="47"/>
      <c r="I21" s="49">
        <f t="shared" si="0"/>
        <v>-1251.9000000000053</v>
      </c>
      <c r="J21" s="50"/>
      <c r="K21" s="50"/>
      <c r="L21" s="50">
        <f t="shared" si="1"/>
        <v>-10.700000000000045</v>
      </c>
      <c r="M21" s="51">
        <f t="shared" si="2"/>
        <v>-1251.9000000000053</v>
      </c>
    </row>
    <row r="22" spans="1:13" s="39" customFormat="1" ht="18" customHeight="1">
      <c r="A22" s="46">
        <v>43147</v>
      </c>
      <c r="B22" s="47" t="s">
        <v>29</v>
      </c>
      <c r="C22" s="48">
        <v>231</v>
      </c>
      <c r="D22" s="47" t="s">
        <v>16</v>
      </c>
      <c r="E22" s="47">
        <v>540</v>
      </c>
      <c r="F22" s="47">
        <v>535.95000000000005</v>
      </c>
      <c r="G22" s="47"/>
      <c r="H22" s="47"/>
      <c r="I22" s="49">
        <f t="shared" si="0"/>
        <v>935.5499999999895</v>
      </c>
      <c r="J22" s="50"/>
      <c r="K22" s="50"/>
      <c r="L22" s="50">
        <f t="shared" si="1"/>
        <v>4.0499999999999545</v>
      </c>
      <c r="M22" s="51">
        <f t="shared" si="2"/>
        <v>935.5499999999895</v>
      </c>
    </row>
    <row r="23" spans="1:13" s="39" customFormat="1" ht="18" customHeight="1">
      <c r="A23" s="46">
        <v>43147</v>
      </c>
      <c r="B23" s="47" t="s">
        <v>30</v>
      </c>
      <c r="C23" s="48">
        <v>396</v>
      </c>
      <c r="D23" s="47" t="s">
        <v>16</v>
      </c>
      <c r="E23" s="47">
        <v>315.3</v>
      </c>
      <c r="F23" s="47">
        <v>312.89999999999998</v>
      </c>
      <c r="G23" s="47">
        <v>310.60000000000002</v>
      </c>
      <c r="H23" s="47"/>
      <c r="I23" s="49">
        <f t="shared" si="0"/>
        <v>950.40000000001351</v>
      </c>
      <c r="J23" s="50">
        <f>(IF(D23="SHORT",IF(G23="",0,F23-G23),IF(D23="LONG",IF(G23="",0,G23-F23))))*C23</f>
        <v>910.79999999998199</v>
      </c>
      <c r="K23" s="50"/>
      <c r="L23" s="50">
        <f t="shared" si="1"/>
        <v>4.6999999999999886</v>
      </c>
      <c r="M23" s="51">
        <f t="shared" si="2"/>
        <v>1861.1999999999955</v>
      </c>
    </row>
    <row r="24" spans="1:13" s="39" customFormat="1" ht="18" customHeight="1">
      <c r="A24" s="46">
        <v>43147</v>
      </c>
      <c r="B24" s="47" t="s">
        <v>31</v>
      </c>
      <c r="C24" s="48">
        <v>308</v>
      </c>
      <c r="D24" s="47" t="s">
        <v>13</v>
      </c>
      <c r="E24" s="47">
        <v>406</v>
      </c>
      <c r="F24" s="47">
        <v>409.05</v>
      </c>
      <c r="G24" s="47">
        <v>412.1</v>
      </c>
      <c r="H24" s="47"/>
      <c r="I24" s="49">
        <f t="shared" si="0"/>
        <v>939.4000000000035</v>
      </c>
      <c r="J24" s="50">
        <f>(IF(D24="SHORT",IF(G24="",0,F24-G24),IF(D24="LONG",IF(G24="",0,G24-F24))))*C24</f>
        <v>939.4000000000035</v>
      </c>
      <c r="K24" s="50"/>
      <c r="L24" s="50">
        <f t="shared" si="1"/>
        <v>6.1000000000000227</v>
      </c>
      <c r="M24" s="51">
        <f t="shared" si="2"/>
        <v>1878.800000000007</v>
      </c>
    </row>
    <row r="25" spans="1:13" s="39" customFormat="1" ht="18" customHeight="1">
      <c r="A25" s="46">
        <v>43146</v>
      </c>
      <c r="B25" s="47" t="s">
        <v>32</v>
      </c>
      <c r="C25" s="48">
        <v>381</v>
      </c>
      <c r="D25" s="47" t="s">
        <v>13</v>
      </c>
      <c r="E25" s="47">
        <v>327.5</v>
      </c>
      <c r="F25" s="47">
        <v>324</v>
      </c>
      <c r="G25" s="47"/>
      <c r="H25" s="47"/>
      <c r="I25" s="49">
        <f t="shared" si="0"/>
        <v>-1333.5</v>
      </c>
      <c r="J25" s="50"/>
      <c r="K25" s="50"/>
      <c r="L25" s="50">
        <f t="shared" si="1"/>
        <v>-3.5</v>
      </c>
      <c r="M25" s="51">
        <f t="shared" si="2"/>
        <v>-1333.5</v>
      </c>
    </row>
    <row r="26" spans="1:13" s="39" customFormat="1" ht="18" customHeight="1">
      <c r="A26" s="46">
        <v>43145</v>
      </c>
      <c r="B26" s="47" t="s">
        <v>25</v>
      </c>
      <c r="C26" s="48">
        <v>43</v>
      </c>
      <c r="D26" s="47" t="s">
        <v>16</v>
      </c>
      <c r="E26" s="47">
        <v>2900</v>
      </c>
      <c r="F26" s="47">
        <v>2878.25</v>
      </c>
      <c r="G26" s="47">
        <v>2856.65</v>
      </c>
      <c r="H26" s="47"/>
      <c r="I26" s="49">
        <f t="shared" si="0"/>
        <v>935.25</v>
      </c>
      <c r="J26" s="50">
        <f>(IF(D26="SHORT",IF(G26="",0,F26-G26),IF(D26="LONG",IF(G26="",0,G26-F26))))*C26</f>
        <v>928.79999999999609</v>
      </c>
      <c r="K26" s="50"/>
      <c r="L26" s="50">
        <f t="shared" si="1"/>
        <v>43.349999999999909</v>
      </c>
      <c r="M26" s="51">
        <f t="shared" si="2"/>
        <v>1864.0499999999961</v>
      </c>
    </row>
    <row r="27" spans="1:13" s="39" customFormat="1" ht="18" customHeight="1">
      <c r="A27" s="46">
        <v>43145</v>
      </c>
      <c r="B27" s="47" t="s">
        <v>33</v>
      </c>
      <c r="C27" s="48">
        <v>454</v>
      </c>
      <c r="D27" s="47" t="s">
        <v>13</v>
      </c>
      <c r="E27" s="47">
        <v>275</v>
      </c>
      <c r="F27" s="47">
        <v>272.25</v>
      </c>
      <c r="G27" s="47"/>
      <c r="H27" s="47"/>
      <c r="I27" s="49">
        <f t="shared" si="0"/>
        <v>-1248.5</v>
      </c>
      <c r="J27" s="50"/>
      <c r="K27" s="50"/>
      <c r="L27" s="50">
        <f t="shared" si="1"/>
        <v>-2.75</v>
      </c>
      <c r="M27" s="51">
        <f t="shared" si="2"/>
        <v>-1248.5</v>
      </c>
    </row>
    <row r="28" spans="1:13" s="39" customFormat="1" ht="18" customHeight="1">
      <c r="A28" s="46">
        <v>43143</v>
      </c>
      <c r="B28" s="47" t="s">
        <v>34</v>
      </c>
      <c r="C28" s="48">
        <v>78</v>
      </c>
      <c r="D28" s="47" t="s">
        <v>13</v>
      </c>
      <c r="E28" s="47">
        <v>1591</v>
      </c>
      <c r="F28" s="47">
        <v>1602.9</v>
      </c>
      <c r="G28" s="47"/>
      <c r="H28" s="47"/>
      <c r="I28" s="49">
        <f t="shared" si="0"/>
        <v>928.20000000000709</v>
      </c>
      <c r="J28" s="50"/>
      <c r="K28" s="50"/>
      <c r="L28" s="50">
        <f t="shared" si="1"/>
        <v>11.900000000000091</v>
      </c>
      <c r="M28" s="51">
        <f t="shared" si="2"/>
        <v>928.20000000000709</v>
      </c>
    </row>
    <row r="29" spans="1:13" s="39" customFormat="1" ht="18" customHeight="1">
      <c r="A29" s="46">
        <v>43140</v>
      </c>
      <c r="B29" s="47" t="s">
        <v>35</v>
      </c>
      <c r="C29" s="48">
        <v>271</v>
      </c>
      <c r="D29" s="47" t="s">
        <v>13</v>
      </c>
      <c r="E29" s="47">
        <v>460</v>
      </c>
      <c r="F29" s="47">
        <v>461</v>
      </c>
      <c r="G29" s="47"/>
      <c r="H29" s="47"/>
      <c r="I29" s="49">
        <f t="shared" si="0"/>
        <v>271</v>
      </c>
      <c r="J29" s="50"/>
      <c r="K29" s="50"/>
      <c r="L29" s="50">
        <f t="shared" si="1"/>
        <v>1</v>
      </c>
      <c r="M29" s="51">
        <f t="shared" si="2"/>
        <v>271</v>
      </c>
    </row>
    <row r="30" spans="1:13" s="39" customFormat="1" ht="18" customHeight="1">
      <c r="A30" s="46">
        <v>43139</v>
      </c>
      <c r="B30" s="47" t="s">
        <v>36</v>
      </c>
      <c r="C30" s="48">
        <v>153</v>
      </c>
      <c r="D30" s="47" t="s">
        <v>13</v>
      </c>
      <c r="E30" s="47">
        <v>815.5</v>
      </c>
      <c r="F30" s="47">
        <v>807.3</v>
      </c>
      <c r="G30" s="47"/>
      <c r="H30" s="47"/>
      <c r="I30" s="49">
        <f t="shared" si="0"/>
        <v>-1254.600000000007</v>
      </c>
      <c r="J30" s="50"/>
      <c r="K30" s="50"/>
      <c r="L30" s="50">
        <f t="shared" si="1"/>
        <v>-8.2000000000000455</v>
      </c>
      <c r="M30" s="51">
        <f t="shared" si="2"/>
        <v>-1254.600000000007</v>
      </c>
    </row>
    <row r="31" spans="1:13" s="39" customFormat="1" ht="18" customHeight="1">
      <c r="A31" s="46">
        <v>43139</v>
      </c>
      <c r="B31" s="47" t="s">
        <v>37</v>
      </c>
      <c r="C31" s="48">
        <v>206</v>
      </c>
      <c r="D31" s="47" t="s">
        <v>13</v>
      </c>
      <c r="E31" s="47">
        <v>604</v>
      </c>
      <c r="F31" s="47">
        <v>608.5</v>
      </c>
      <c r="G31" s="47">
        <v>613.1</v>
      </c>
      <c r="H31" s="47">
        <v>617.6</v>
      </c>
      <c r="I31" s="49">
        <f t="shared" si="0"/>
        <v>927</v>
      </c>
      <c r="J31" s="50">
        <f>(IF(D31="SHORT",IF(G31="",0,F31-G31),IF(D31="LONG",IF(G31="",0,G31-F31))))*C31</f>
        <v>947.60000000000468</v>
      </c>
      <c r="K31" s="50">
        <f>(IF(D31="SHORT",IF(H31="",0,G31-H31),IF(D31="LONG",IF(H31="",0,(H31-G31)))))*C31</f>
        <v>927</v>
      </c>
      <c r="L31" s="50">
        <f t="shared" si="1"/>
        <v>13.600000000000025</v>
      </c>
      <c r="M31" s="51">
        <f t="shared" si="2"/>
        <v>2801.6000000000049</v>
      </c>
    </row>
    <row r="32" spans="1:13" s="39" customFormat="1" ht="18" customHeight="1">
      <c r="A32" s="46">
        <v>43138</v>
      </c>
      <c r="B32" s="47" t="s">
        <v>38</v>
      </c>
      <c r="C32" s="48">
        <f>125000/E32</f>
        <v>347.22222222222223</v>
      </c>
      <c r="D32" s="47" t="s">
        <v>13</v>
      </c>
      <c r="E32" s="47">
        <v>360</v>
      </c>
      <c r="F32" s="47">
        <v>356.4</v>
      </c>
      <c r="G32" s="47"/>
      <c r="H32" s="47"/>
      <c r="I32" s="49">
        <f t="shared" si="0"/>
        <v>-1250.000000000008</v>
      </c>
      <c r="J32" s="50"/>
      <c r="K32" s="50"/>
      <c r="L32" s="50">
        <f t="shared" si="1"/>
        <v>-3.6000000000000227</v>
      </c>
      <c r="M32" s="51">
        <f t="shared" si="2"/>
        <v>-1250.000000000008</v>
      </c>
    </row>
    <row r="33" spans="1:13" s="39" customFormat="1" ht="18" customHeight="1">
      <c r="A33" s="46">
        <v>43138</v>
      </c>
      <c r="B33" s="47" t="s">
        <v>39</v>
      </c>
      <c r="C33" s="48">
        <v>133</v>
      </c>
      <c r="D33" s="47" t="s">
        <v>16</v>
      </c>
      <c r="E33" s="47">
        <v>939</v>
      </c>
      <c r="F33" s="47">
        <v>931.95</v>
      </c>
      <c r="G33" s="47">
        <v>924.95</v>
      </c>
      <c r="H33" s="47"/>
      <c r="I33" s="49">
        <f t="shared" si="0"/>
        <v>937.64999999999395</v>
      </c>
      <c r="J33" s="50">
        <f>(IF(D33="SHORT",IF(G33="",0,F33-G33),IF(D33="LONG",IF(G33="",0,G33-F33))))*C33</f>
        <v>931</v>
      </c>
      <c r="K33" s="50"/>
      <c r="L33" s="50">
        <f t="shared" si="1"/>
        <v>14.049999999999955</v>
      </c>
      <c r="M33" s="51">
        <f t="shared" si="2"/>
        <v>1868.649999999994</v>
      </c>
    </row>
    <row r="34" spans="1:13" s="39" customFormat="1" ht="18" customHeight="1">
      <c r="A34" s="52">
        <v>43137</v>
      </c>
      <c r="B34" s="53" t="s">
        <v>35</v>
      </c>
      <c r="C34" s="54">
        <f>125000/E34</f>
        <v>282.16704288939053</v>
      </c>
      <c r="D34" s="53" t="s">
        <v>16</v>
      </c>
      <c r="E34" s="53">
        <v>443</v>
      </c>
      <c r="F34" s="53">
        <v>439.65</v>
      </c>
      <c r="G34" s="53"/>
      <c r="H34" s="53"/>
      <c r="I34" s="55">
        <f t="shared" si="0"/>
        <v>945.25959367946473</v>
      </c>
      <c r="J34" s="56"/>
      <c r="K34" s="56"/>
      <c r="L34" s="56">
        <f t="shared" si="1"/>
        <v>3.3500000000000227</v>
      </c>
      <c r="M34" s="57">
        <f t="shared" si="2"/>
        <v>945.25959367946473</v>
      </c>
    </row>
    <row r="35" spans="1:13" s="39" customFormat="1" ht="18" customHeight="1">
      <c r="A35" s="46">
        <v>43137</v>
      </c>
      <c r="B35" s="47" t="s">
        <v>29</v>
      </c>
      <c r="C35" s="48">
        <f>125000/E35</f>
        <v>253.54969574036511</v>
      </c>
      <c r="D35" s="47" t="s">
        <v>13</v>
      </c>
      <c r="E35" s="47">
        <v>493</v>
      </c>
      <c r="F35" s="47">
        <v>496.7</v>
      </c>
      <c r="G35" s="47">
        <v>500.45</v>
      </c>
      <c r="H35" s="47">
        <v>504.15</v>
      </c>
      <c r="I35" s="49">
        <f t="shared" si="0"/>
        <v>938.13387423934807</v>
      </c>
      <c r="J35" s="50">
        <f>(IF(D35="SHORT",IF(G35="",0,F35-G35),IF(D35="LONG",IF(G35="",0,G35-F35))))*C35</f>
        <v>950.81135902636913</v>
      </c>
      <c r="K35" s="50">
        <f>(IF(D35="SHORT",IF(H35="",0,G35-H35),IF(D35="LONG",IF(H35="",0,(H35-G35)))))*C35</f>
        <v>938.13387423934807</v>
      </c>
      <c r="L35" s="50">
        <f t="shared" si="1"/>
        <v>11.149999999999977</v>
      </c>
      <c r="M35" s="51">
        <f t="shared" si="2"/>
        <v>2827.0791075050652</v>
      </c>
    </row>
    <row r="36" spans="1:13" s="39" customFormat="1" ht="18" customHeight="1">
      <c r="A36" s="52">
        <v>43132</v>
      </c>
      <c r="B36" s="53" t="s">
        <v>40</v>
      </c>
      <c r="C36" s="54">
        <f>125000/E36</f>
        <v>1126.1261261261261</v>
      </c>
      <c r="D36" s="53" t="s">
        <v>16</v>
      </c>
      <c r="E36" s="53">
        <v>111</v>
      </c>
      <c r="F36" s="53">
        <v>110.5</v>
      </c>
      <c r="G36" s="53"/>
      <c r="H36" s="53"/>
      <c r="I36" s="55">
        <f t="shared" si="0"/>
        <v>563.06306306306305</v>
      </c>
      <c r="J36" s="56"/>
      <c r="K36" s="56"/>
      <c r="L36" s="56">
        <f t="shared" si="1"/>
        <v>0.5</v>
      </c>
      <c r="M36" s="57">
        <f t="shared" si="2"/>
        <v>563.06306306306305</v>
      </c>
    </row>
    <row r="37" spans="1:13" s="39" customFormat="1" ht="18" customHeight="1">
      <c r="A37" s="52">
        <v>43132</v>
      </c>
      <c r="B37" s="53" t="s">
        <v>41</v>
      </c>
      <c r="C37" s="54">
        <f>125000/E37</f>
        <v>370.919881305638</v>
      </c>
      <c r="D37" s="53" t="s">
        <v>16</v>
      </c>
      <c r="E37" s="53">
        <v>337</v>
      </c>
      <c r="F37" s="53">
        <v>334.45</v>
      </c>
      <c r="G37" s="53"/>
      <c r="H37" s="53"/>
      <c r="I37" s="55">
        <f t="shared" si="0"/>
        <v>945.8456973293811</v>
      </c>
      <c r="J37" s="56"/>
      <c r="K37" s="56"/>
      <c r="L37" s="56">
        <f t="shared" si="1"/>
        <v>2.5500000000000114</v>
      </c>
      <c r="M37" s="57">
        <f t="shared" si="2"/>
        <v>945.8456973293811</v>
      </c>
    </row>
    <row r="38" spans="1:13" s="39" customFormat="1" ht="18" customHeight="1">
      <c r="A38" s="52">
        <v>43132</v>
      </c>
      <c r="B38" s="53" t="s">
        <v>42</v>
      </c>
      <c r="C38" s="54">
        <f>125000/E38</f>
        <v>302.66343825665859</v>
      </c>
      <c r="D38" s="53" t="s">
        <v>16</v>
      </c>
      <c r="E38" s="53">
        <v>413</v>
      </c>
      <c r="F38" s="53">
        <v>408.9</v>
      </c>
      <c r="G38" s="53"/>
      <c r="H38" s="53"/>
      <c r="I38" s="55">
        <f t="shared" si="0"/>
        <v>1240.9200968523071</v>
      </c>
      <c r="J38" s="56"/>
      <c r="K38" s="56"/>
      <c r="L38" s="56">
        <f t="shared" si="1"/>
        <v>4.1000000000000227</v>
      </c>
      <c r="M38" s="57">
        <f t="shared" si="2"/>
        <v>1240.9200968523071</v>
      </c>
    </row>
    <row r="39" spans="1:13" s="39" customFormat="1" ht="18" customHeight="1"/>
  </sheetData>
  <mergeCells count="2">
    <mergeCell ref="I6:K6"/>
    <mergeCell ref="A4:B4"/>
  </mergeCells>
  <hyperlinks>
    <hyperlink ref="L4" r:id="rId1"/>
  </hyperlinks>
  <pageMargins left="0.7" right="0.7" top="0.75" bottom="0.75" header="0.3" footer="0.3"/>
  <pageSetup orientation="portrait" horizontalDpi="300" verticalDpi="3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42"/>
  <sheetViews>
    <sheetView workbookViewId="0">
      <selection activeCell="C7" sqref="C7:C14"/>
    </sheetView>
  </sheetViews>
  <sheetFormatPr defaultRowHeight="15"/>
  <cols>
    <col min="1" max="1" width="16.140625" customWidth="1"/>
    <col min="2" max="2" width="16.5703125" customWidth="1"/>
    <col min="3" max="3" width="11.28515625" customWidth="1"/>
    <col min="4" max="4" width="12.85546875" customWidth="1"/>
    <col min="6" max="6" width="10.85546875" customWidth="1"/>
    <col min="8" max="8" width="9.7109375" customWidth="1"/>
    <col min="9" max="9" width="13.28515625" customWidth="1"/>
    <col min="10" max="10" width="10.42578125" customWidth="1"/>
    <col min="11" max="11" width="10.85546875" customWidth="1"/>
    <col min="12" max="12" width="14.5703125" customWidth="1"/>
    <col min="13" max="13" width="14.140625" customWidth="1"/>
  </cols>
  <sheetData>
    <row r="1" spans="1:13" ht="20.2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20.2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ht="20.25" customHeight="1">
      <c r="A3" s="5"/>
      <c r="B3" s="5"/>
      <c r="C3" s="5"/>
      <c r="D3" s="5"/>
      <c r="E3" s="5"/>
      <c r="F3" s="1"/>
      <c r="G3" s="5"/>
      <c r="H3" s="5"/>
      <c r="I3" s="5"/>
      <c r="J3" s="5"/>
      <c r="K3" s="5"/>
      <c r="L3" s="5"/>
      <c r="M3" s="5"/>
    </row>
    <row r="4" spans="1:13" ht="20.25" customHeight="1">
      <c r="A4" s="63" t="s">
        <v>43</v>
      </c>
      <c r="B4" s="63"/>
      <c r="C4" s="5"/>
      <c r="D4" s="5"/>
      <c r="E4" s="5"/>
      <c r="F4" s="5"/>
      <c r="G4" s="5"/>
      <c r="H4" s="5"/>
      <c r="I4" s="5"/>
      <c r="J4" s="5"/>
      <c r="K4" s="5"/>
      <c r="L4" s="6" t="s">
        <v>0</v>
      </c>
      <c r="M4" s="5"/>
    </row>
    <row r="5" spans="1:13" ht="20.25" customHeight="1">
      <c r="A5" s="2"/>
      <c r="B5" s="3"/>
      <c r="C5" s="3"/>
      <c r="D5" s="3"/>
      <c r="E5" s="3"/>
      <c r="F5" s="4"/>
      <c r="G5" s="3"/>
      <c r="H5" s="7"/>
      <c r="I5" s="7"/>
      <c r="J5" s="4"/>
      <c r="K5" s="3"/>
      <c r="L5" s="3"/>
      <c r="M5" s="3"/>
    </row>
    <row r="6" spans="1:13" ht="15.75">
      <c r="A6" s="8" t="s">
        <v>1</v>
      </c>
      <c r="B6" s="9" t="s">
        <v>2</v>
      </c>
      <c r="C6" s="9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9" t="s">
        <v>8</v>
      </c>
      <c r="I6" s="64" t="s">
        <v>9</v>
      </c>
      <c r="J6" s="65"/>
      <c r="K6" s="66"/>
      <c r="L6" s="10" t="s">
        <v>10</v>
      </c>
      <c r="M6" s="9" t="s">
        <v>11</v>
      </c>
    </row>
    <row r="7" spans="1:13" ht="15.75">
      <c r="A7" s="8">
        <v>43187</v>
      </c>
      <c r="B7" s="9" t="s">
        <v>98</v>
      </c>
      <c r="C7" s="9">
        <v>300</v>
      </c>
      <c r="D7" s="9" t="s">
        <v>13</v>
      </c>
      <c r="E7" s="9">
        <v>1775</v>
      </c>
      <c r="F7" s="9">
        <v>1784.5</v>
      </c>
      <c r="G7" s="9">
        <v>1790</v>
      </c>
      <c r="H7" s="9">
        <v>0</v>
      </c>
      <c r="I7" s="41">
        <v>2850</v>
      </c>
      <c r="J7" s="41">
        <v>1650</v>
      </c>
      <c r="K7" s="41">
        <v>0</v>
      </c>
      <c r="L7" s="23">
        <v>15</v>
      </c>
      <c r="M7" s="42">
        <v>4500</v>
      </c>
    </row>
    <row r="8" spans="1:13" ht="15.75">
      <c r="A8" s="8">
        <v>43552</v>
      </c>
      <c r="B8" s="9" t="s">
        <v>52</v>
      </c>
      <c r="C8" s="9">
        <v>300</v>
      </c>
      <c r="D8" s="9" t="s">
        <v>13</v>
      </c>
      <c r="E8" s="9">
        <v>912</v>
      </c>
      <c r="F8" s="9">
        <v>919</v>
      </c>
      <c r="G8" s="9">
        <v>924</v>
      </c>
      <c r="H8" s="9">
        <v>0</v>
      </c>
      <c r="I8" s="41">
        <v>2100</v>
      </c>
      <c r="J8" s="41">
        <v>1500</v>
      </c>
      <c r="K8" s="41">
        <v>0</v>
      </c>
      <c r="L8" s="23">
        <v>12</v>
      </c>
      <c r="M8" s="42">
        <v>3600</v>
      </c>
    </row>
    <row r="9" spans="1:13" ht="15.75">
      <c r="A9" s="8">
        <v>43186</v>
      </c>
      <c r="B9" s="9" t="s">
        <v>34</v>
      </c>
      <c r="C9" s="9">
        <v>300</v>
      </c>
      <c r="D9" s="9" t="s">
        <v>13</v>
      </c>
      <c r="E9" s="9">
        <v>1478</v>
      </c>
      <c r="F9" s="9">
        <v>1488</v>
      </c>
      <c r="G9" s="9">
        <v>1496</v>
      </c>
      <c r="H9" s="9">
        <v>1504</v>
      </c>
      <c r="I9" s="41">
        <v>3000</v>
      </c>
      <c r="J9" s="41">
        <v>2400</v>
      </c>
      <c r="K9" s="41">
        <v>2400</v>
      </c>
      <c r="L9" s="23">
        <v>26</v>
      </c>
      <c r="M9" s="42">
        <v>7800</v>
      </c>
    </row>
    <row r="10" spans="1:13" ht="15.75">
      <c r="A10" s="8">
        <v>43186</v>
      </c>
      <c r="B10" s="9" t="s">
        <v>29</v>
      </c>
      <c r="C10" s="9">
        <v>300</v>
      </c>
      <c r="D10" s="9" t="s">
        <v>13</v>
      </c>
      <c r="E10" s="9">
        <v>511</v>
      </c>
      <c r="F10" s="9">
        <v>517.5</v>
      </c>
      <c r="G10" s="9">
        <v>523</v>
      </c>
      <c r="H10" s="9">
        <v>0</v>
      </c>
      <c r="I10" s="41">
        <v>1950</v>
      </c>
      <c r="J10" s="41">
        <v>1650</v>
      </c>
      <c r="K10" s="41">
        <v>0</v>
      </c>
      <c r="L10" s="23">
        <v>12</v>
      </c>
      <c r="M10" s="42">
        <v>3600</v>
      </c>
    </row>
    <row r="11" spans="1:13" ht="15.75">
      <c r="A11" s="8">
        <v>43185</v>
      </c>
      <c r="B11" s="9" t="s">
        <v>30</v>
      </c>
      <c r="C11" s="9">
        <v>300</v>
      </c>
      <c r="D11" s="9" t="s">
        <v>13</v>
      </c>
      <c r="E11" s="9">
        <v>290.5</v>
      </c>
      <c r="F11" s="9">
        <v>296</v>
      </c>
      <c r="G11" s="9">
        <v>302</v>
      </c>
      <c r="H11" s="9">
        <v>0</v>
      </c>
      <c r="I11" s="41">
        <v>1650</v>
      </c>
      <c r="J11" s="41">
        <v>1800</v>
      </c>
      <c r="K11" s="41">
        <v>0</v>
      </c>
      <c r="L11" s="23">
        <v>11.5</v>
      </c>
      <c r="M11" s="42">
        <v>3450</v>
      </c>
    </row>
    <row r="12" spans="1:13" ht="15.75">
      <c r="A12" s="8">
        <v>43185</v>
      </c>
      <c r="B12" s="9" t="s">
        <v>97</v>
      </c>
      <c r="C12" s="9">
        <v>300</v>
      </c>
      <c r="D12" s="9" t="s">
        <v>16</v>
      </c>
      <c r="E12" s="9">
        <v>281.5</v>
      </c>
      <c r="F12" s="9">
        <v>274</v>
      </c>
      <c r="G12" s="9">
        <v>0</v>
      </c>
      <c r="H12" s="9">
        <v>0</v>
      </c>
      <c r="I12" s="41">
        <v>2250</v>
      </c>
      <c r="J12" s="41">
        <v>0</v>
      </c>
      <c r="K12" s="41">
        <v>0</v>
      </c>
      <c r="L12" s="23">
        <v>7.5</v>
      </c>
      <c r="M12" s="9">
        <v>2250</v>
      </c>
    </row>
    <row r="13" spans="1:13" ht="15.75">
      <c r="A13" s="8">
        <v>43182</v>
      </c>
      <c r="B13" s="9" t="s">
        <v>96</v>
      </c>
      <c r="C13" s="9">
        <v>300</v>
      </c>
      <c r="D13" s="9" t="s">
        <v>13</v>
      </c>
      <c r="E13" s="9">
        <v>302</v>
      </c>
      <c r="F13" s="9">
        <v>310</v>
      </c>
      <c r="G13" s="9">
        <v>314</v>
      </c>
      <c r="H13" s="9">
        <v>0</v>
      </c>
      <c r="I13" s="41">
        <v>2400</v>
      </c>
      <c r="J13" s="41">
        <v>1200</v>
      </c>
      <c r="K13" s="41">
        <v>0</v>
      </c>
      <c r="L13" s="23">
        <v>12</v>
      </c>
      <c r="M13" s="42">
        <v>3600</v>
      </c>
    </row>
    <row r="14" spans="1:13" ht="15.75">
      <c r="A14" s="8">
        <v>43182</v>
      </c>
      <c r="B14" s="9" t="s">
        <v>72</v>
      </c>
      <c r="C14" s="9">
        <v>300</v>
      </c>
      <c r="D14" s="9" t="s">
        <v>13</v>
      </c>
      <c r="E14" s="9">
        <v>1280</v>
      </c>
      <c r="F14" s="9">
        <v>1272</v>
      </c>
      <c r="G14" s="9">
        <v>0</v>
      </c>
      <c r="H14" s="9">
        <v>0</v>
      </c>
      <c r="I14" s="60">
        <v>2400</v>
      </c>
      <c r="J14" s="41">
        <v>0</v>
      </c>
      <c r="K14" s="41">
        <v>0</v>
      </c>
      <c r="L14" s="61">
        <v>8</v>
      </c>
      <c r="M14" s="62">
        <v>2400</v>
      </c>
    </row>
    <row r="15" spans="1:13" ht="15.75">
      <c r="A15" s="8">
        <v>43182</v>
      </c>
      <c r="B15" s="9" t="s">
        <v>78</v>
      </c>
      <c r="C15" s="9">
        <v>300</v>
      </c>
      <c r="D15" s="9" t="s">
        <v>13</v>
      </c>
      <c r="E15" s="9">
        <v>930</v>
      </c>
      <c r="F15" s="9">
        <v>925</v>
      </c>
      <c r="G15" s="9">
        <v>0</v>
      </c>
      <c r="H15" s="9">
        <v>0</v>
      </c>
      <c r="I15" s="60">
        <v>1500</v>
      </c>
      <c r="J15" s="41">
        <v>0</v>
      </c>
      <c r="K15" s="41">
        <v>0</v>
      </c>
      <c r="L15" s="61">
        <v>5</v>
      </c>
      <c r="M15" s="62">
        <v>1500</v>
      </c>
    </row>
    <row r="16" spans="1:13" ht="15.75">
      <c r="A16" s="8">
        <v>43181</v>
      </c>
      <c r="B16" s="9" t="s">
        <v>68</v>
      </c>
      <c r="C16" s="9">
        <v>300</v>
      </c>
      <c r="D16" s="9" t="s">
        <v>13</v>
      </c>
      <c r="E16" s="9">
        <v>2230</v>
      </c>
      <c r="F16" s="9">
        <v>2242</v>
      </c>
      <c r="G16" s="9">
        <v>2250</v>
      </c>
      <c r="H16" s="9">
        <v>2258</v>
      </c>
      <c r="I16" s="41">
        <v>3600</v>
      </c>
      <c r="J16" s="41">
        <v>2400</v>
      </c>
      <c r="K16" s="41">
        <v>2400</v>
      </c>
      <c r="L16" s="23">
        <v>28</v>
      </c>
      <c r="M16" s="42">
        <v>8400</v>
      </c>
    </row>
    <row r="17" spans="1:13" ht="15.75">
      <c r="A17" s="8">
        <v>43181</v>
      </c>
      <c r="B17" s="9" t="s">
        <v>23</v>
      </c>
      <c r="C17" s="9">
        <v>300</v>
      </c>
      <c r="D17" s="9" t="s">
        <v>16</v>
      </c>
      <c r="E17" s="9">
        <v>871</v>
      </c>
      <c r="F17" s="9">
        <v>863</v>
      </c>
      <c r="G17" s="9">
        <v>858</v>
      </c>
      <c r="H17" s="9">
        <v>853</v>
      </c>
      <c r="I17" s="41">
        <v>2400</v>
      </c>
      <c r="J17" s="41">
        <v>1500</v>
      </c>
      <c r="K17" s="41">
        <v>1500</v>
      </c>
      <c r="L17" s="23">
        <v>18</v>
      </c>
      <c r="M17" s="42">
        <v>5400</v>
      </c>
    </row>
    <row r="18" spans="1:13" ht="15.75">
      <c r="A18" s="8">
        <v>43180</v>
      </c>
      <c r="B18" s="9" t="s">
        <v>91</v>
      </c>
      <c r="C18" s="9">
        <v>300</v>
      </c>
      <c r="D18" s="9" t="s">
        <v>16</v>
      </c>
      <c r="E18" s="9">
        <v>591</v>
      </c>
      <c r="F18" s="9">
        <v>586</v>
      </c>
      <c r="G18" s="9">
        <v>583</v>
      </c>
      <c r="H18" s="9">
        <v>0</v>
      </c>
      <c r="I18" s="41">
        <v>1500</v>
      </c>
      <c r="J18" s="41">
        <v>900</v>
      </c>
      <c r="K18" s="41">
        <v>0</v>
      </c>
      <c r="L18" s="23">
        <v>8</v>
      </c>
      <c r="M18" s="59">
        <v>2400</v>
      </c>
    </row>
    <row r="19" spans="1:13" ht="15.75">
      <c r="A19" s="8">
        <v>43180</v>
      </c>
      <c r="B19" s="9" t="s">
        <v>29</v>
      </c>
      <c r="C19" s="9">
        <v>300</v>
      </c>
      <c r="D19" s="9" t="s">
        <v>13</v>
      </c>
      <c r="E19" s="9">
        <v>508</v>
      </c>
      <c r="F19" s="9">
        <v>514</v>
      </c>
      <c r="G19" s="9">
        <v>0</v>
      </c>
      <c r="H19" s="9">
        <v>0</v>
      </c>
      <c r="I19" s="41">
        <v>1800</v>
      </c>
      <c r="J19" s="41">
        <v>0</v>
      </c>
      <c r="K19" s="41">
        <v>0</v>
      </c>
      <c r="L19" s="23">
        <v>6</v>
      </c>
      <c r="M19" s="42">
        <v>1800</v>
      </c>
    </row>
    <row r="20" spans="1:13" ht="15.75">
      <c r="A20" s="8">
        <v>43179</v>
      </c>
      <c r="B20" s="58" t="s">
        <v>95</v>
      </c>
      <c r="C20" s="9">
        <v>300</v>
      </c>
      <c r="D20" s="9" t="s">
        <v>13</v>
      </c>
      <c r="E20" s="9">
        <v>889</v>
      </c>
      <c r="F20" s="9">
        <v>894</v>
      </c>
      <c r="G20" s="9">
        <v>898</v>
      </c>
      <c r="H20" s="9">
        <v>0</v>
      </c>
      <c r="I20" s="41">
        <v>1500</v>
      </c>
      <c r="J20" s="41">
        <v>1200</v>
      </c>
      <c r="K20" s="41">
        <v>0</v>
      </c>
      <c r="L20" s="23">
        <v>9</v>
      </c>
      <c r="M20" s="42">
        <v>2700</v>
      </c>
    </row>
    <row r="21" spans="1:13" ht="15.75">
      <c r="A21" s="8">
        <v>43178</v>
      </c>
      <c r="B21" s="9" t="s">
        <v>94</v>
      </c>
      <c r="C21" s="9">
        <v>300</v>
      </c>
      <c r="D21" s="9" t="s">
        <v>16</v>
      </c>
      <c r="E21" s="9">
        <v>763</v>
      </c>
      <c r="F21" s="9">
        <v>755</v>
      </c>
      <c r="G21" s="9">
        <v>0</v>
      </c>
      <c r="H21" s="9">
        <v>0</v>
      </c>
      <c r="I21" s="41">
        <v>24000</v>
      </c>
      <c r="J21" s="41">
        <v>0</v>
      </c>
      <c r="K21" s="41">
        <v>0</v>
      </c>
      <c r="L21" s="23">
        <v>8</v>
      </c>
      <c r="M21" s="42">
        <v>2400</v>
      </c>
    </row>
    <row r="22" spans="1:13" ht="15.75">
      <c r="A22" s="29">
        <v>43174</v>
      </c>
      <c r="B22" s="9" t="s">
        <v>93</v>
      </c>
      <c r="C22" s="9">
        <v>300</v>
      </c>
      <c r="D22" s="9" t="s">
        <v>16</v>
      </c>
      <c r="E22" s="9">
        <v>1084</v>
      </c>
      <c r="F22" s="9">
        <v>1076</v>
      </c>
      <c r="G22" s="9">
        <v>1070</v>
      </c>
      <c r="H22" s="9">
        <v>0</v>
      </c>
      <c r="I22" s="41">
        <v>2400</v>
      </c>
      <c r="J22" s="41">
        <v>1800</v>
      </c>
      <c r="K22" s="41">
        <v>0</v>
      </c>
      <c r="L22" s="23">
        <v>14</v>
      </c>
      <c r="M22" s="42">
        <v>4200</v>
      </c>
    </row>
    <row r="23" spans="1:13" ht="15.75">
      <c r="A23" s="29">
        <v>43174</v>
      </c>
      <c r="B23" s="9" t="s">
        <v>89</v>
      </c>
      <c r="C23" s="9">
        <v>300</v>
      </c>
      <c r="D23" s="9" t="s">
        <v>16</v>
      </c>
      <c r="E23" s="9">
        <v>1609</v>
      </c>
      <c r="F23" s="9">
        <v>1599</v>
      </c>
      <c r="G23" s="9">
        <v>1589</v>
      </c>
      <c r="H23" s="9">
        <v>0</v>
      </c>
      <c r="I23" s="41">
        <v>3000</v>
      </c>
      <c r="J23" s="41">
        <v>3000</v>
      </c>
      <c r="K23" s="41">
        <v>0</v>
      </c>
      <c r="L23" s="23">
        <v>20</v>
      </c>
      <c r="M23" s="42">
        <v>6000</v>
      </c>
    </row>
    <row r="24" spans="1:13" ht="15.75">
      <c r="A24" s="29">
        <v>43174</v>
      </c>
      <c r="B24" s="9" t="s">
        <v>92</v>
      </c>
      <c r="C24" s="9">
        <v>300</v>
      </c>
      <c r="D24" s="9" t="s">
        <v>16</v>
      </c>
      <c r="E24" s="9">
        <v>2895</v>
      </c>
      <c r="F24" s="9">
        <v>2885</v>
      </c>
      <c r="G24" s="9">
        <v>2875</v>
      </c>
      <c r="H24" s="9">
        <v>2865</v>
      </c>
      <c r="I24" s="41">
        <v>3000</v>
      </c>
      <c r="J24" s="41">
        <v>3000</v>
      </c>
      <c r="K24" s="41">
        <v>3000</v>
      </c>
      <c r="L24" s="23">
        <v>30</v>
      </c>
      <c r="M24" s="42">
        <v>9000</v>
      </c>
    </row>
    <row r="25" spans="1:13" s="39" customFormat="1" ht="18" customHeight="1">
      <c r="A25" s="29">
        <v>43173</v>
      </c>
      <c r="B25" s="30" t="s">
        <v>91</v>
      </c>
      <c r="C25" s="30">
        <v>300</v>
      </c>
      <c r="D25" s="30" t="s">
        <v>13</v>
      </c>
      <c r="E25" s="30">
        <v>622</v>
      </c>
      <c r="F25" s="30">
        <v>629</v>
      </c>
      <c r="G25" s="30">
        <v>0</v>
      </c>
      <c r="H25" s="30">
        <v>0</v>
      </c>
      <c r="I25" s="31">
        <v>2100</v>
      </c>
      <c r="J25" s="31">
        <v>0</v>
      </c>
      <c r="K25" s="31">
        <v>0</v>
      </c>
      <c r="L25" s="32">
        <v>7</v>
      </c>
      <c r="M25" s="40">
        <v>2100</v>
      </c>
    </row>
    <row r="26" spans="1:13" s="39" customFormat="1" ht="18" customHeight="1">
      <c r="A26" s="29">
        <v>43173</v>
      </c>
      <c r="B26" s="30" t="s">
        <v>90</v>
      </c>
      <c r="C26" s="30">
        <v>300</v>
      </c>
      <c r="D26" s="30" t="s">
        <v>13</v>
      </c>
      <c r="E26" s="30">
        <v>515</v>
      </c>
      <c r="F26" s="30">
        <v>522</v>
      </c>
      <c r="G26" s="30">
        <v>0</v>
      </c>
      <c r="H26" s="30">
        <v>0</v>
      </c>
      <c r="I26" s="31">
        <v>2100</v>
      </c>
      <c r="J26" s="31">
        <v>0</v>
      </c>
      <c r="K26" s="31">
        <v>0</v>
      </c>
      <c r="L26" s="32">
        <v>7</v>
      </c>
      <c r="M26" s="40">
        <v>2100</v>
      </c>
    </row>
    <row r="27" spans="1:13" s="39" customFormat="1" ht="18" customHeight="1">
      <c r="A27" s="29">
        <v>43172</v>
      </c>
      <c r="B27" s="30" t="s">
        <v>89</v>
      </c>
      <c r="C27" s="30">
        <v>300</v>
      </c>
      <c r="D27" s="33" t="s">
        <v>13</v>
      </c>
      <c r="E27" s="30">
        <v>1557</v>
      </c>
      <c r="F27" s="30">
        <v>1565</v>
      </c>
      <c r="G27" s="30">
        <v>1571</v>
      </c>
      <c r="H27" s="30">
        <v>1585</v>
      </c>
      <c r="I27" s="32">
        <f>(IF(D27="SHORT",E27-F27,IF(D27="LONG",F27-E27)))*C27</f>
        <v>2400</v>
      </c>
      <c r="J27" s="34">
        <v>4200</v>
      </c>
      <c r="K27" s="35">
        <v>8400</v>
      </c>
      <c r="L27" s="32">
        <v>28</v>
      </c>
      <c r="M27" s="36">
        <v>15000</v>
      </c>
    </row>
    <row r="28" spans="1:13" s="39" customFormat="1" ht="18" customHeight="1">
      <c r="A28" s="37">
        <v>43171</v>
      </c>
      <c r="B28" s="33" t="s">
        <v>44</v>
      </c>
      <c r="C28" s="38">
        <v>300</v>
      </c>
      <c r="D28" s="33" t="s">
        <v>13</v>
      </c>
      <c r="E28" s="33">
        <v>1854</v>
      </c>
      <c r="F28" s="33">
        <v>1862</v>
      </c>
      <c r="G28" s="33">
        <v>0</v>
      </c>
      <c r="H28" s="33">
        <v>0</v>
      </c>
      <c r="I28" s="32">
        <f t="shared" ref="I28:I42" si="0">(IF(D28="SHORT",E28-F28,IF(D28="LONG",F28-E28)))*C28</f>
        <v>2400</v>
      </c>
      <c r="J28" s="34">
        <v>0</v>
      </c>
      <c r="K28" s="35">
        <v>0</v>
      </c>
      <c r="L28" s="35">
        <f t="shared" ref="L28:L42" si="1">(J28+I28+K28)/C28</f>
        <v>8</v>
      </c>
      <c r="M28" s="36">
        <f t="shared" ref="M28:M42" si="2">L28*C28</f>
        <v>2400</v>
      </c>
    </row>
    <row r="29" spans="1:13" s="39" customFormat="1" ht="18" customHeight="1">
      <c r="A29" s="37">
        <v>43171</v>
      </c>
      <c r="B29" s="33" t="s">
        <v>45</v>
      </c>
      <c r="C29" s="38">
        <v>300</v>
      </c>
      <c r="D29" s="33" t="s">
        <v>16</v>
      </c>
      <c r="E29" s="33">
        <v>398</v>
      </c>
      <c r="F29" s="33">
        <v>395.1</v>
      </c>
      <c r="G29" s="33">
        <v>392.05</v>
      </c>
      <c r="H29" s="33">
        <v>0</v>
      </c>
      <c r="I29" s="32">
        <f t="shared" si="0"/>
        <v>869.99999999999318</v>
      </c>
      <c r="J29" s="34">
        <v>1131.55</v>
      </c>
      <c r="K29" s="35">
        <v>0</v>
      </c>
      <c r="L29" s="35">
        <f t="shared" si="1"/>
        <v>6.6718333333333106</v>
      </c>
      <c r="M29" s="36">
        <f t="shared" si="2"/>
        <v>2001.5499999999931</v>
      </c>
    </row>
    <row r="30" spans="1:13" s="39" customFormat="1" ht="18" customHeight="1">
      <c r="A30" s="37">
        <v>43171</v>
      </c>
      <c r="B30" s="33" t="s">
        <v>12</v>
      </c>
      <c r="C30" s="38">
        <v>300</v>
      </c>
      <c r="D30" s="33" t="s">
        <v>16</v>
      </c>
      <c r="E30" s="33">
        <v>191</v>
      </c>
      <c r="F30" s="33">
        <v>189.55</v>
      </c>
      <c r="G30" s="33">
        <v>0</v>
      </c>
      <c r="H30" s="33">
        <v>0</v>
      </c>
      <c r="I30" s="32">
        <f t="shared" si="0"/>
        <v>434.99999999999659</v>
      </c>
      <c r="J30" s="35">
        <v>0</v>
      </c>
      <c r="K30" s="35">
        <v>0</v>
      </c>
      <c r="L30" s="35">
        <f t="shared" si="1"/>
        <v>1.4499999999999886</v>
      </c>
      <c r="M30" s="36">
        <f t="shared" si="2"/>
        <v>434.99999999999659</v>
      </c>
    </row>
    <row r="31" spans="1:13" s="39" customFormat="1" ht="18" customHeight="1">
      <c r="A31" s="37">
        <v>43171</v>
      </c>
      <c r="B31" s="33" t="s">
        <v>46</v>
      </c>
      <c r="C31" s="38">
        <v>300</v>
      </c>
      <c r="D31" s="33" t="s">
        <v>13</v>
      </c>
      <c r="E31" s="33">
        <v>826</v>
      </c>
      <c r="F31" s="33">
        <v>817.8</v>
      </c>
      <c r="G31" s="33">
        <v>0</v>
      </c>
      <c r="H31" s="33">
        <v>0</v>
      </c>
      <c r="I31" s="32">
        <f t="shared" si="0"/>
        <v>-2460.0000000000136</v>
      </c>
      <c r="J31" s="35">
        <v>0</v>
      </c>
      <c r="K31" s="35">
        <v>0</v>
      </c>
      <c r="L31" s="35">
        <f t="shared" si="1"/>
        <v>-8.2000000000000455</v>
      </c>
      <c r="M31" s="36">
        <f t="shared" si="2"/>
        <v>-2460.0000000000136</v>
      </c>
    </row>
    <row r="32" spans="1:13" s="39" customFormat="1" ht="18" customHeight="1">
      <c r="A32" s="37">
        <v>43168</v>
      </c>
      <c r="B32" s="33" t="s">
        <v>47</v>
      </c>
      <c r="C32" s="38">
        <v>300</v>
      </c>
      <c r="D32" s="33" t="s">
        <v>16</v>
      </c>
      <c r="E32" s="33">
        <v>505</v>
      </c>
      <c r="F32" s="33">
        <v>504</v>
      </c>
      <c r="G32" s="33">
        <v>0</v>
      </c>
      <c r="H32" s="33">
        <v>0</v>
      </c>
      <c r="I32" s="32">
        <f t="shared" si="0"/>
        <v>300</v>
      </c>
      <c r="J32" s="35">
        <v>0</v>
      </c>
      <c r="K32" s="35">
        <f>(H32-G32)*C32</f>
        <v>0</v>
      </c>
      <c r="L32" s="35">
        <f t="shared" si="1"/>
        <v>1</v>
      </c>
      <c r="M32" s="36">
        <f t="shared" si="2"/>
        <v>300</v>
      </c>
    </row>
    <row r="33" spans="1:13" s="39" customFormat="1" ht="18" customHeight="1">
      <c r="A33" s="37">
        <v>43168</v>
      </c>
      <c r="B33" s="33" t="s">
        <v>48</v>
      </c>
      <c r="C33" s="38">
        <v>300</v>
      </c>
      <c r="D33" s="33" t="s">
        <v>16</v>
      </c>
      <c r="E33" s="33">
        <v>193</v>
      </c>
      <c r="F33" s="33">
        <v>192.7</v>
      </c>
      <c r="G33" s="33">
        <v>0</v>
      </c>
      <c r="H33" s="33">
        <v>0</v>
      </c>
      <c r="I33" s="32">
        <f t="shared" si="0"/>
        <v>90.000000000003411</v>
      </c>
      <c r="J33" s="35">
        <v>0</v>
      </c>
      <c r="K33" s="35">
        <f>(H33-G33)*C33</f>
        <v>0</v>
      </c>
      <c r="L33" s="35">
        <f t="shared" si="1"/>
        <v>0.30000000000001137</v>
      </c>
      <c r="M33" s="36">
        <f t="shared" si="2"/>
        <v>90.000000000003411</v>
      </c>
    </row>
    <row r="34" spans="1:13" s="39" customFormat="1" ht="18" customHeight="1">
      <c r="A34" s="37">
        <v>43168</v>
      </c>
      <c r="B34" s="33" t="s">
        <v>49</v>
      </c>
      <c r="C34" s="38">
        <v>300</v>
      </c>
      <c r="D34" s="33" t="s">
        <v>16</v>
      </c>
      <c r="E34" s="33">
        <v>1100</v>
      </c>
      <c r="F34" s="33">
        <v>1115</v>
      </c>
      <c r="G34" s="33">
        <v>0</v>
      </c>
      <c r="H34" s="33">
        <v>0</v>
      </c>
      <c r="I34" s="32">
        <f t="shared" si="0"/>
        <v>-4500</v>
      </c>
      <c r="J34" s="35">
        <v>0</v>
      </c>
      <c r="K34" s="35">
        <f>(H34-G34)*C34</f>
        <v>0</v>
      </c>
      <c r="L34" s="35">
        <f t="shared" si="1"/>
        <v>-15</v>
      </c>
      <c r="M34" s="36">
        <f t="shared" si="2"/>
        <v>-4500</v>
      </c>
    </row>
    <row r="35" spans="1:13" s="39" customFormat="1" ht="18" customHeight="1">
      <c r="A35" s="37">
        <v>43167</v>
      </c>
      <c r="B35" s="33" t="s">
        <v>49</v>
      </c>
      <c r="C35" s="38">
        <v>300</v>
      </c>
      <c r="D35" s="33" t="s">
        <v>16</v>
      </c>
      <c r="E35" s="33">
        <v>1160</v>
      </c>
      <c r="F35" s="33">
        <v>1151.3</v>
      </c>
      <c r="G35" s="33">
        <v>1142.7</v>
      </c>
      <c r="H35" s="33">
        <v>1134.0999999999999</v>
      </c>
      <c r="I35" s="32">
        <f t="shared" si="0"/>
        <v>2610.0000000000136</v>
      </c>
      <c r="J35" s="35">
        <f>(G35-H35)*C35</f>
        <v>2580.0000000000409</v>
      </c>
      <c r="K35" s="35">
        <v>1109.4000000000001</v>
      </c>
      <c r="L35" s="35">
        <f t="shared" si="1"/>
        <v>20.998000000000182</v>
      </c>
      <c r="M35" s="36">
        <f t="shared" si="2"/>
        <v>6299.4000000000551</v>
      </c>
    </row>
    <row r="36" spans="1:13" s="39" customFormat="1" ht="18" customHeight="1">
      <c r="A36" s="37">
        <v>43167</v>
      </c>
      <c r="B36" s="33" t="s">
        <v>50</v>
      </c>
      <c r="C36" s="38">
        <v>300</v>
      </c>
      <c r="D36" s="33" t="s">
        <v>16</v>
      </c>
      <c r="E36" s="33">
        <v>620</v>
      </c>
      <c r="F36" s="33">
        <v>626.5</v>
      </c>
      <c r="G36" s="33">
        <v>0</v>
      </c>
      <c r="H36" s="33">
        <v>0</v>
      </c>
      <c r="I36" s="32">
        <f t="shared" si="0"/>
        <v>-1950</v>
      </c>
      <c r="J36" s="35">
        <v>0</v>
      </c>
      <c r="K36" s="35">
        <f>(H36-G36)*C36</f>
        <v>0</v>
      </c>
      <c r="L36" s="35">
        <f t="shared" si="1"/>
        <v>-6.5</v>
      </c>
      <c r="M36" s="36">
        <f t="shared" si="2"/>
        <v>-1950</v>
      </c>
    </row>
    <row r="37" spans="1:13" s="39" customFormat="1" ht="18" customHeight="1">
      <c r="A37" s="37">
        <v>43166</v>
      </c>
      <c r="B37" s="33" t="s">
        <v>51</v>
      </c>
      <c r="C37" s="38">
        <v>300</v>
      </c>
      <c r="D37" s="33" t="s">
        <v>16</v>
      </c>
      <c r="E37" s="33">
        <v>404</v>
      </c>
      <c r="F37" s="33">
        <v>400.95</v>
      </c>
      <c r="G37" s="33">
        <v>397.9</v>
      </c>
      <c r="H37" s="33">
        <v>394.9</v>
      </c>
      <c r="I37" s="32">
        <f t="shared" si="0"/>
        <v>915.00000000000341</v>
      </c>
      <c r="J37" s="35">
        <v>1131.55</v>
      </c>
      <c r="K37" s="35">
        <v>1113</v>
      </c>
      <c r="L37" s="35">
        <f t="shared" si="1"/>
        <v>10.531833333333344</v>
      </c>
      <c r="M37" s="36">
        <f t="shared" si="2"/>
        <v>3159.5500000000034</v>
      </c>
    </row>
    <row r="38" spans="1:13" s="39" customFormat="1" ht="18" customHeight="1">
      <c r="A38" s="37">
        <v>43166</v>
      </c>
      <c r="B38" s="33" t="s">
        <v>52</v>
      </c>
      <c r="C38" s="38">
        <v>300</v>
      </c>
      <c r="D38" s="33" t="s">
        <v>16</v>
      </c>
      <c r="E38" s="33">
        <v>878</v>
      </c>
      <c r="F38" s="33">
        <v>886.6</v>
      </c>
      <c r="G38" s="33">
        <v>0</v>
      </c>
      <c r="H38" s="33">
        <v>0</v>
      </c>
      <c r="I38" s="32">
        <f t="shared" si="0"/>
        <v>-2580.0000000000068</v>
      </c>
      <c r="J38" s="35">
        <v>0</v>
      </c>
      <c r="K38" s="35">
        <f>(H38-G38)*C38</f>
        <v>0</v>
      </c>
      <c r="L38" s="35">
        <f t="shared" si="1"/>
        <v>-8.6000000000000227</v>
      </c>
      <c r="M38" s="36">
        <f t="shared" si="2"/>
        <v>-2580.0000000000068</v>
      </c>
    </row>
    <row r="39" spans="1:13" s="39" customFormat="1" ht="18" customHeight="1">
      <c r="A39" s="37">
        <v>43165</v>
      </c>
      <c r="B39" s="33" t="s">
        <v>53</v>
      </c>
      <c r="C39" s="38">
        <v>300</v>
      </c>
      <c r="D39" s="33" t="s">
        <v>13</v>
      </c>
      <c r="E39" s="33">
        <v>148</v>
      </c>
      <c r="F39" s="33">
        <v>149.5</v>
      </c>
      <c r="G39" s="33">
        <v>151</v>
      </c>
      <c r="H39" s="33">
        <v>0</v>
      </c>
      <c r="I39" s="32">
        <f t="shared" si="0"/>
        <v>450</v>
      </c>
      <c r="J39" s="35">
        <f>(G39-F39)*C39</f>
        <v>450</v>
      </c>
      <c r="K39" s="35">
        <v>0</v>
      </c>
      <c r="L39" s="35">
        <f t="shared" si="1"/>
        <v>3</v>
      </c>
      <c r="M39" s="36">
        <f t="shared" si="2"/>
        <v>900</v>
      </c>
    </row>
    <row r="40" spans="1:13" s="39" customFormat="1" ht="18" customHeight="1">
      <c r="A40" s="37">
        <v>43164</v>
      </c>
      <c r="B40" s="33" t="s">
        <v>54</v>
      </c>
      <c r="C40" s="38">
        <v>300</v>
      </c>
      <c r="D40" s="33" t="s">
        <v>13</v>
      </c>
      <c r="E40" s="33">
        <v>720</v>
      </c>
      <c r="F40" s="33">
        <v>721.5</v>
      </c>
      <c r="G40" s="33">
        <v>0</v>
      </c>
      <c r="H40" s="33">
        <v>0</v>
      </c>
      <c r="I40" s="32">
        <f t="shared" si="0"/>
        <v>450</v>
      </c>
      <c r="J40" s="35">
        <v>0</v>
      </c>
      <c r="K40" s="35">
        <f>(H40-G40)*C40</f>
        <v>0</v>
      </c>
      <c r="L40" s="35">
        <f t="shared" si="1"/>
        <v>1.5</v>
      </c>
      <c r="M40" s="36">
        <f t="shared" si="2"/>
        <v>450</v>
      </c>
    </row>
    <row r="41" spans="1:13" s="39" customFormat="1" ht="18" customHeight="1">
      <c r="A41" s="37">
        <v>43160</v>
      </c>
      <c r="B41" s="33" t="s">
        <v>55</v>
      </c>
      <c r="C41" s="38">
        <v>300</v>
      </c>
      <c r="D41" s="33" t="s">
        <v>13</v>
      </c>
      <c r="E41" s="33">
        <v>1900</v>
      </c>
      <c r="F41" s="33">
        <v>1914</v>
      </c>
      <c r="G41" s="33"/>
      <c r="H41" s="33"/>
      <c r="I41" s="32">
        <f t="shared" si="0"/>
        <v>4200</v>
      </c>
      <c r="J41" s="35"/>
      <c r="K41" s="35"/>
      <c r="L41" s="35">
        <f t="shared" si="1"/>
        <v>14</v>
      </c>
      <c r="M41" s="36">
        <f t="shared" si="2"/>
        <v>4200</v>
      </c>
    </row>
    <row r="42" spans="1:13" ht="15.75" customHeight="1">
      <c r="A42" s="24">
        <v>43160</v>
      </c>
      <c r="B42" s="25" t="s">
        <v>12</v>
      </c>
      <c r="C42" s="26">
        <v>300</v>
      </c>
      <c r="D42" s="25" t="s">
        <v>13</v>
      </c>
      <c r="E42" s="25">
        <v>200.5</v>
      </c>
      <c r="F42" s="25">
        <v>202</v>
      </c>
      <c r="G42" s="25">
        <v>203.5</v>
      </c>
      <c r="H42" s="25">
        <v>205.5</v>
      </c>
      <c r="I42" s="23">
        <f t="shared" si="0"/>
        <v>450</v>
      </c>
      <c r="J42" s="27">
        <f>(G42-F42)*C42</f>
        <v>450</v>
      </c>
      <c r="K42" s="27">
        <f>(H42-G42)*C42</f>
        <v>600</v>
      </c>
      <c r="L42" s="27">
        <f t="shared" si="1"/>
        <v>5</v>
      </c>
      <c r="M42" s="28">
        <f t="shared" si="2"/>
        <v>1500</v>
      </c>
    </row>
  </sheetData>
  <mergeCells count="2">
    <mergeCell ref="I6:K6"/>
    <mergeCell ref="A4:B4"/>
  </mergeCells>
  <hyperlinks>
    <hyperlink ref="L4" r:id="rId1"/>
  </hyperlinks>
  <pageMargins left="0.7" right="0.7" top="0.75" bottom="0.75" header="0.3" footer="0.3"/>
  <pageSetup orientation="portrait" horizontalDpi="300" verticalDpi="30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5"/>
  <sheetViews>
    <sheetView tabSelected="1" workbookViewId="0">
      <selection activeCell="G16" sqref="G16"/>
    </sheetView>
  </sheetViews>
  <sheetFormatPr defaultRowHeight="15"/>
  <cols>
    <col min="1" max="1" width="18.7109375" customWidth="1"/>
    <col min="2" max="2" width="17" customWidth="1"/>
    <col min="3" max="8" width="14.42578125" customWidth="1"/>
    <col min="9" max="11" width="11.85546875" customWidth="1"/>
    <col min="12" max="13" width="14.42578125" customWidth="1"/>
  </cols>
  <sheetData>
    <row r="1" spans="1:13" ht="20.2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20.2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ht="20.25" customHeight="1">
      <c r="A3" s="5"/>
      <c r="B3" s="5"/>
      <c r="C3" s="5"/>
      <c r="D3" s="5"/>
      <c r="E3" s="5"/>
      <c r="F3" s="1"/>
      <c r="G3" s="5"/>
      <c r="H3" s="5"/>
      <c r="I3" s="5"/>
      <c r="J3" s="5"/>
      <c r="K3" s="5"/>
      <c r="L3" s="5"/>
      <c r="M3" s="5"/>
    </row>
    <row r="4" spans="1:13" ht="20.25" customHeight="1">
      <c r="A4" s="63" t="s">
        <v>43</v>
      </c>
      <c r="B4" s="63"/>
      <c r="C4" s="5"/>
      <c r="D4" s="5"/>
      <c r="E4" s="5"/>
      <c r="F4" s="5"/>
      <c r="G4" s="5"/>
      <c r="H4" s="5"/>
      <c r="I4" s="5"/>
      <c r="J4" s="5"/>
      <c r="K4" s="5"/>
      <c r="L4" s="6" t="s">
        <v>0</v>
      </c>
      <c r="M4" s="5"/>
    </row>
    <row r="5" spans="1:13" ht="20.25" customHeight="1">
      <c r="A5" s="2"/>
      <c r="B5" s="3"/>
      <c r="C5" s="3"/>
      <c r="D5" s="3"/>
      <c r="E5" s="3"/>
      <c r="F5" s="4"/>
      <c r="G5" s="3"/>
      <c r="H5" s="7"/>
      <c r="I5" s="7"/>
      <c r="J5" s="4"/>
      <c r="K5" s="3"/>
      <c r="L5" s="3"/>
      <c r="M5" s="3"/>
    </row>
    <row r="6" spans="1:13" ht="15.75">
      <c r="A6" s="8" t="s">
        <v>1</v>
      </c>
      <c r="B6" s="9" t="s">
        <v>2</v>
      </c>
      <c r="C6" s="9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9" t="s">
        <v>8</v>
      </c>
      <c r="I6" s="64" t="s">
        <v>9</v>
      </c>
      <c r="J6" s="65"/>
      <c r="K6" s="66"/>
      <c r="L6" s="10" t="s">
        <v>10</v>
      </c>
      <c r="M6" s="9" t="s">
        <v>11</v>
      </c>
    </row>
    <row r="7" spans="1:13" ht="15.75">
      <c r="A7" s="70">
        <v>43196</v>
      </c>
      <c r="B7" s="72" t="s">
        <v>99</v>
      </c>
      <c r="C7" s="9">
        <v>300</v>
      </c>
      <c r="D7" s="72" t="s">
        <v>13</v>
      </c>
      <c r="E7" s="72">
        <v>338</v>
      </c>
      <c r="F7" s="72">
        <v>343</v>
      </c>
      <c r="G7" s="72">
        <v>0</v>
      </c>
      <c r="H7" s="72">
        <v>0</v>
      </c>
      <c r="I7" s="74">
        <v>1500</v>
      </c>
      <c r="J7" s="74">
        <v>0</v>
      </c>
      <c r="K7" s="74">
        <v>0</v>
      </c>
      <c r="L7" s="75">
        <v>5</v>
      </c>
      <c r="M7" s="76">
        <v>1500</v>
      </c>
    </row>
    <row r="8" spans="1:13" ht="15.75">
      <c r="A8" s="70">
        <v>43196</v>
      </c>
      <c r="B8" s="72" t="s">
        <v>91</v>
      </c>
      <c r="C8" s="9">
        <v>300</v>
      </c>
      <c r="D8" s="73" t="s">
        <v>16</v>
      </c>
      <c r="E8" s="73">
        <v>578</v>
      </c>
      <c r="F8" s="73">
        <v>571</v>
      </c>
      <c r="G8" s="73">
        <v>0</v>
      </c>
      <c r="H8" s="73">
        <v>0</v>
      </c>
      <c r="I8" s="77">
        <v>2100</v>
      </c>
      <c r="J8" s="77">
        <v>0</v>
      </c>
      <c r="K8" s="77">
        <v>0</v>
      </c>
      <c r="L8" s="78">
        <v>7</v>
      </c>
      <c r="M8" s="79">
        <v>2100</v>
      </c>
    </row>
    <row r="9" spans="1:13" ht="15.75">
      <c r="A9" s="70">
        <v>43195</v>
      </c>
      <c r="B9" s="72" t="s">
        <v>104</v>
      </c>
      <c r="C9" s="9">
        <v>300</v>
      </c>
      <c r="D9" s="72" t="s">
        <v>13</v>
      </c>
      <c r="E9" s="72">
        <v>769</v>
      </c>
      <c r="F9" s="72">
        <v>776</v>
      </c>
      <c r="G9" s="72">
        <v>780</v>
      </c>
      <c r="H9" s="72">
        <v>0</v>
      </c>
      <c r="I9" s="74">
        <v>2100</v>
      </c>
      <c r="J9" s="74">
        <v>1200</v>
      </c>
      <c r="K9" s="74">
        <v>0</v>
      </c>
      <c r="L9" s="75">
        <v>11</v>
      </c>
      <c r="M9" s="76">
        <v>3300</v>
      </c>
    </row>
    <row r="10" spans="1:13" ht="15.75">
      <c r="A10" s="70">
        <v>42830</v>
      </c>
      <c r="B10" s="72" t="s">
        <v>100</v>
      </c>
      <c r="C10" s="9">
        <v>300</v>
      </c>
      <c r="D10" s="72" t="s">
        <v>16</v>
      </c>
      <c r="E10" s="72">
        <v>576</v>
      </c>
      <c r="F10" s="72">
        <v>569</v>
      </c>
      <c r="G10" s="72">
        <v>564</v>
      </c>
      <c r="H10" s="72">
        <v>561</v>
      </c>
      <c r="I10" s="74">
        <v>2100</v>
      </c>
      <c r="J10" s="74">
        <v>1500</v>
      </c>
      <c r="K10" s="74">
        <v>900</v>
      </c>
      <c r="L10" s="75">
        <v>15</v>
      </c>
      <c r="M10" s="76">
        <v>4500</v>
      </c>
    </row>
    <row r="11" spans="1:13" ht="15.75">
      <c r="A11" s="70">
        <v>43194</v>
      </c>
      <c r="B11" s="72" t="s">
        <v>101</v>
      </c>
      <c r="C11" s="9">
        <v>300</v>
      </c>
      <c r="D11" s="73" t="s">
        <v>13</v>
      </c>
      <c r="E11" s="73">
        <v>769</v>
      </c>
      <c r="F11" s="73">
        <v>763</v>
      </c>
      <c r="G11" s="73">
        <v>0</v>
      </c>
      <c r="H11" s="73">
        <v>0</v>
      </c>
      <c r="I11" s="77">
        <v>1800</v>
      </c>
      <c r="J11" s="77">
        <v>0</v>
      </c>
      <c r="K11" s="77">
        <v>0</v>
      </c>
      <c r="L11" s="78">
        <v>6</v>
      </c>
      <c r="M11" s="79">
        <v>1800</v>
      </c>
    </row>
    <row r="12" spans="1:13" ht="15.75">
      <c r="A12" s="70">
        <v>43558</v>
      </c>
      <c r="B12" s="72" t="s">
        <v>36</v>
      </c>
      <c r="C12" s="9">
        <v>300</v>
      </c>
      <c r="D12" s="72" t="s">
        <v>13</v>
      </c>
      <c r="E12" s="72">
        <v>772</v>
      </c>
      <c r="F12" s="72">
        <v>780</v>
      </c>
      <c r="G12" s="72">
        <v>785.6</v>
      </c>
      <c r="H12" s="72">
        <v>789.3</v>
      </c>
      <c r="I12" s="74">
        <v>2400</v>
      </c>
      <c r="J12" s="74">
        <v>1680</v>
      </c>
      <c r="K12" s="74">
        <v>1110</v>
      </c>
      <c r="L12" s="75">
        <v>17.3</v>
      </c>
      <c r="M12" s="76">
        <v>5190</v>
      </c>
    </row>
    <row r="13" spans="1:13" ht="15.75">
      <c r="A13" s="70">
        <v>43193</v>
      </c>
      <c r="B13" s="72" t="s">
        <v>102</v>
      </c>
      <c r="C13" s="9">
        <v>300</v>
      </c>
      <c r="D13" s="72" t="s">
        <v>13</v>
      </c>
      <c r="E13" s="72">
        <v>1110</v>
      </c>
      <c r="F13" s="72">
        <v>1116</v>
      </c>
      <c r="G13" s="72">
        <v>1120</v>
      </c>
      <c r="H13" s="72">
        <v>0</v>
      </c>
      <c r="I13" s="74">
        <v>1800</v>
      </c>
      <c r="J13" s="74">
        <v>1200</v>
      </c>
      <c r="K13" s="74">
        <v>0</v>
      </c>
      <c r="L13" s="75">
        <v>10</v>
      </c>
      <c r="M13" s="76">
        <v>3000</v>
      </c>
    </row>
    <row r="14" spans="1:13" ht="15.75">
      <c r="A14" s="70">
        <v>43192</v>
      </c>
      <c r="B14" s="72" t="s">
        <v>103</v>
      </c>
      <c r="C14" s="9">
        <v>300</v>
      </c>
      <c r="D14" s="72" t="s">
        <v>13</v>
      </c>
      <c r="E14" s="72">
        <v>706</v>
      </c>
      <c r="F14" s="72">
        <v>713.5</v>
      </c>
      <c r="G14" s="72">
        <v>719.4</v>
      </c>
      <c r="H14" s="72">
        <v>0</v>
      </c>
      <c r="I14" s="74">
        <v>2250</v>
      </c>
      <c r="J14" s="74">
        <v>1770</v>
      </c>
      <c r="K14" s="74">
        <v>0</v>
      </c>
      <c r="L14" s="75">
        <v>13.4</v>
      </c>
      <c r="M14" s="76">
        <v>4020</v>
      </c>
    </row>
    <row r="15" spans="1:13" ht="15.75">
      <c r="A15" s="71">
        <v>43192</v>
      </c>
      <c r="B15" s="72" t="s">
        <v>91</v>
      </c>
      <c r="C15" s="9">
        <v>300</v>
      </c>
      <c r="D15" s="72" t="s">
        <v>13</v>
      </c>
      <c r="E15" s="72">
        <v>572</v>
      </c>
      <c r="F15" s="80">
        <v>579</v>
      </c>
      <c r="G15" s="80">
        <v>0</v>
      </c>
      <c r="H15" s="80">
        <v>0</v>
      </c>
      <c r="I15" s="81">
        <v>2100</v>
      </c>
      <c r="J15" s="81">
        <v>0</v>
      </c>
      <c r="K15" s="81">
        <v>0</v>
      </c>
      <c r="L15" s="82">
        <v>7</v>
      </c>
      <c r="M15" s="83">
        <v>2100</v>
      </c>
    </row>
  </sheetData>
  <mergeCells count="2">
    <mergeCell ref="A4:B4"/>
    <mergeCell ref="I6:K6"/>
  </mergeCells>
  <hyperlinks>
    <hyperlink ref="L4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JAN18</vt:lpstr>
      <vt:lpstr>FEB18</vt:lpstr>
      <vt:lpstr>MAR18</vt:lpstr>
      <vt:lpstr>APR18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2018-03-15T07:07:24Z</dcterms:created>
  <dcterms:modified xsi:type="dcterms:W3CDTF">2018-04-07T09:16:07Z</dcterms:modified>
</cp:coreProperties>
</file>