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MARCH" sheetId="3" r:id="rId1"/>
    <sheet name="FEB" sheetId="2" r:id="rId2"/>
    <sheet name="JAN" sheetId="1" r:id="rId3"/>
  </sheets>
  <calcPr calcId="124519"/>
</workbook>
</file>

<file path=xl/calcChain.xml><?xml version="1.0" encoding="utf-8"?>
<calcChain xmlns="http://schemas.openxmlformats.org/spreadsheetml/2006/main">
  <c r="I27" i="3"/>
  <c r="K27"/>
  <c r="L27"/>
  <c r="M27" s="1"/>
  <c r="I28"/>
  <c r="K28"/>
  <c r="L28" s="1"/>
  <c r="M28" s="1"/>
  <c r="I29"/>
  <c r="K29"/>
  <c r="L29" s="1"/>
  <c r="M29" s="1"/>
  <c r="I30"/>
  <c r="K30"/>
  <c r="L30"/>
  <c r="M30" s="1"/>
  <c r="I31"/>
  <c r="K31"/>
  <c r="L31" s="1"/>
  <c r="M31" s="1"/>
  <c r="I36"/>
  <c r="L36" s="1"/>
  <c r="M36" s="1"/>
  <c r="I35"/>
  <c r="L35" s="1"/>
  <c r="M35" s="1"/>
  <c r="K34"/>
  <c r="I34"/>
  <c r="K33"/>
  <c r="J33"/>
  <c r="I33"/>
  <c r="K32"/>
  <c r="I32"/>
  <c r="I31" i="2"/>
  <c r="L31" s="1"/>
  <c r="M31" s="1"/>
  <c r="J30"/>
  <c r="I30"/>
  <c r="K29"/>
  <c r="J29"/>
  <c r="I29"/>
  <c r="K28"/>
  <c r="J28"/>
  <c r="I28"/>
  <c r="K27"/>
  <c r="J27"/>
  <c r="I27"/>
  <c r="K26"/>
  <c r="J26"/>
  <c r="I26"/>
  <c r="J25"/>
  <c r="I25"/>
  <c r="K24"/>
  <c r="J24"/>
  <c r="I24"/>
  <c r="I23"/>
  <c r="L23" s="1"/>
  <c r="M23" s="1"/>
  <c r="K22"/>
  <c r="I22"/>
  <c r="K21"/>
  <c r="J21"/>
  <c r="I21"/>
  <c r="K20"/>
  <c r="I20"/>
  <c r="K19"/>
  <c r="I19"/>
  <c r="K18"/>
  <c r="J18"/>
  <c r="I18"/>
  <c r="J17"/>
  <c r="I17"/>
  <c r="K16"/>
  <c r="J16"/>
  <c r="I16"/>
  <c r="K15"/>
  <c r="J15"/>
  <c r="I15"/>
  <c r="K14"/>
  <c r="J14"/>
  <c r="I14"/>
  <c r="I13"/>
  <c r="L13" s="1"/>
  <c r="M13" s="1"/>
  <c r="K12"/>
  <c r="I12"/>
  <c r="K11"/>
  <c r="I11"/>
  <c r="K10"/>
  <c r="I10"/>
  <c r="K9"/>
  <c r="I9"/>
  <c r="K8"/>
  <c r="I8"/>
  <c r="K7"/>
  <c r="I7"/>
  <c r="I43" i="1"/>
  <c r="L43" s="1"/>
  <c r="M43" s="1"/>
  <c r="I42"/>
  <c r="L42" s="1"/>
  <c r="M42" s="1"/>
  <c r="I41"/>
  <c r="L41" s="1"/>
  <c r="M41" s="1"/>
  <c r="K40"/>
  <c r="J40"/>
  <c r="I40"/>
  <c r="I39"/>
  <c r="L39" s="1"/>
  <c r="M39" s="1"/>
  <c r="I38"/>
  <c r="L38" s="1"/>
  <c r="M38" s="1"/>
  <c r="I37"/>
  <c r="L37" s="1"/>
  <c r="M37" s="1"/>
  <c r="I36"/>
  <c r="L36" s="1"/>
  <c r="M36" s="1"/>
  <c r="I35"/>
  <c r="L35" s="1"/>
  <c r="M35" s="1"/>
  <c r="I34"/>
  <c r="L34" s="1"/>
  <c r="M34" s="1"/>
  <c r="J33"/>
  <c r="I33"/>
  <c r="I32"/>
  <c r="L32" s="1"/>
  <c r="M32" s="1"/>
  <c r="I31"/>
  <c r="L31" s="1"/>
  <c r="M31" s="1"/>
  <c r="L30"/>
  <c r="M30" s="1"/>
  <c r="I30"/>
  <c r="I29"/>
  <c r="L29" s="1"/>
  <c r="M29" s="1"/>
  <c r="J28"/>
  <c r="I28"/>
  <c r="L28" s="1"/>
  <c r="M28" s="1"/>
  <c r="I27"/>
  <c r="L27" s="1"/>
  <c r="M27" s="1"/>
  <c r="I26"/>
  <c r="L26" s="1"/>
  <c r="M26" s="1"/>
  <c r="I25"/>
  <c r="L25" s="1"/>
  <c r="M25" s="1"/>
  <c r="K24"/>
  <c r="J24"/>
  <c r="I24"/>
  <c r="I23"/>
  <c r="L23" s="1"/>
  <c r="M23" s="1"/>
  <c r="I22"/>
  <c r="L22" s="1"/>
  <c r="M22" s="1"/>
  <c r="K21"/>
  <c r="J21"/>
  <c r="I21"/>
  <c r="I20"/>
  <c r="L20" s="1"/>
  <c r="M20" s="1"/>
  <c r="I19"/>
  <c r="L19" s="1"/>
  <c r="M19" s="1"/>
  <c r="I18"/>
  <c r="L18" s="1"/>
  <c r="M18" s="1"/>
  <c r="I17"/>
  <c r="L17" s="1"/>
  <c r="M17" s="1"/>
  <c r="J16"/>
  <c r="I16"/>
  <c r="I15"/>
  <c r="L15" s="1"/>
  <c r="M15" s="1"/>
  <c r="I14"/>
  <c r="L14" s="1"/>
  <c r="M14" s="1"/>
  <c r="I13"/>
  <c r="L13" s="1"/>
  <c r="M13" s="1"/>
  <c r="I12"/>
  <c r="L12" s="1"/>
  <c r="M12" s="1"/>
  <c r="I11"/>
  <c r="L11" s="1"/>
  <c r="M11" s="1"/>
  <c r="I10"/>
  <c r="L10" s="1"/>
  <c r="M10" s="1"/>
  <c r="I9"/>
  <c r="L9" s="1"/>
  <c r="M9" s="1"/>
  <c r="I8"/>
  <c r="L8" s="1"/>
  <c r="M8" s="1"/>
  <c r="I7"/>
  <c r="L7" s="1"/>
  <c r="M7" s="1"/>
  <c r="L32" i="3" l="1"/>
  <c r="M32" s="1"/>
  <c r="L33"/>
  <c r="M33" s="1"/>
  <c r="L34"/>
  <c r="M34" s="1"/>
  <c r="L7" i="2"/>
  <c r="M7" s="1"/>
  <c r="L8"/>
  <c r="M8" s="1"/>
  <c r="L9"/>
  <c r="M9" s="1"/>
  <c r="L10"/>
  <c r="M10" s="1"/>
  <c r="L11"/>
  <c r="M11" s="1"/>
  <c r="L12"/>
  <c r="M12" s="1"/>
  <c r="L14"/>
  <c r="M14" s="1"/>
  <c r="L16"/>
  <c r="M16" s="1"/>
  <c r="L21"/>
  <c r="M21" s="1"/>
  <c r="L22"/>
  <c r="M22" s="1"/>
  <c r="L24"/>
  <c r="M24" s="1"/>
  <c r="L25"/>
  <c r="M25" s="1"/>
  <c r="L27"/>
  <c r="M27" s="1"/>
  <c r="L29"/>
  <c r="M29" s="1"/>
  <c r="L30"/>
  <c r="M30" s="1"/>
  <c r="L15"/>
  <c r="M15" s="1"/>
  <c r="L17"/>
  <c r="M17" s="1"/>
  <c r="L18"/>
  <c r="M18" s="1"/>
  <c r="L19"/>
  <c r="M19" s="1"/>
  <c r="L20"/>
  <c r="M20" s="1"/>
  <c r="L26"/>
  <c r="M26" s="1"/>
  <c r="L28"/>
  <c r="M28" s="1"/>
  <c r="L33" i="1"/>
  <c r="M33" s="1"/>
  <c r="L16"/>
  <c r="M16" s="1"/>
  <c r="L21"/>
  <c r="M21" s="1"/>
  <c r="L24"/>
  <c r="M24" s="1"/>
  <c r="L40"/>
  <c r="M40" s="1"/>
</calcChain>
</file>

<file path=xl/sharedStrings.xml><?xml version="1.0" encoding="utf-8"?>
<sst xmlns="http://schemas.openxmlformats.org/spreadsheetml/2006/main" count="224" uniqueCount="92">
  <si>
    <t>www.ultraglobal.in</t>
  </si>
  <si>
    <t>DATE</t>
  </si>
  <si>
    <t>SCRIP</t>
  </si>
  <si>
    <t>QTY.</t>
  </si>
  <si>
    <t>RECO</t>
  </si>
  <si>
    <t>RATE</t>
  </si>
  <si>
    <t xml:space="preserve">TGT1 </t>
  </si>
  <si>
    <t>TGT 2</t>
  </si>
  <si>
    <t>TGT 3</t>
  </si>
  <si>
    <t>PROFIT / LOSS</t>
  </si>
  <si>
    <t>NET POINTS</t>
  </si>
  <si>
    <t>P/L</t>
  </si>
  <si>
    <t>ULTRATECH</t>
  </si>
  <si>
    <t>SHORT</t>
  </si>
  <si>
    <t>JET</t>
  </si>
  <si>
    <t>TITAN</t>
  </si>
  <si>
    <t>OBC</t>
  </si>
  <si>
    <t>COALINDIA</t>
  </si>
  <si>
    <t>LONG</t>
  </si>
  <si>
    <t>TATAELXSI</t>
  </si>
  <si>
    <t>SUNTV</t>
  </si>
  <si>
    <t>ESCORTS</t>
  </si>
  <si>
    <t>TECHM</t>
  </si>
  <si>
    <t>CHOLA</t>
  </si>
  <si>
    <t>KOTAKBANK</t>
  </si>
  <si>
    <t>CANBK</t>
  </si>
  <si>
    <t>CGPOWER</t>
  </si>
  <si>
    <t>NIIT</t>
  </si>
  <si>
    <t>EQUITAS</t>
  </si>
  <si>
    <t>UBL</t>
  </si>
  <si>
    <t>IBUL</t>
  </si>
  <si>
    <t>SRF</t>
  </si>
  <si>
    <t>BEL</t>
  </si>
  <si>
    <t>PCJ</t>
  </si>
  <si>
    <t>MANAPPURAM</t>
  </si>
  <si>
    <t>SRTRANSFIN</t>
  </si>
  <si>
    <t>CHENNPETRO</t>
  </si>
  <si>
    <t>BANKBARODA</t>
  </si>
  <si>
    <t>UJJIVAN</t>
  </si>
  <si>
    <t>SIEMENS</t>
  </si>
  <si>
    <t>HINDALCO</t>
  </si>
  <si>
    <t>DIVIS</t>
  </si>
  <si>
    <t>CIPLA</t>
  </si>
  <si>
    <t>BIOCON</t>
  </si>
  <si>
    <t>HDIL</t>
  </si>
  <si>
    <t>ASHOKLEY</t>
  </si>
  <si>
    <t>PNB FUT</t>
  </si>
  <si>
    <t>JSWSTEEL FUT</t>
  </si>
  <si>
    <t>UJJIVAN FUT</t>
  </si>
  <si>
    <t>ARVIND FUT</t>
  </si>
  <si>
    <t>FORIS FUT</t>
  </si>
  <si>
    <t>NIITTECH FUT</t>
  </si>
  <si>
    <t>KPIT FUT</t>
  </si>
  <si>
    <t>UNIONBANK</t>
  </si>
  <si>
    <t>APOLLOTYRE</t>
  </si>
  <si>
    <t>PNB</t>
  </si>
  <si>
    <t>MANAPURAM</t>
  </si>
  <si>
    <t>MFSL</t>
  </si>
  <si>
    <t>JETAIRWAYS</t>
  </si>
  <si>
    <t>TVSMOTOR</t>
  </si>
  <si>
    <t>RELCAPITAL</t>
  </si>
  <si>
    <t>CENTURYTEX</t>
  </si>
  <si>
    <t>BALKRISHNA</t>
  </si>
  <si>
    <t>BEML</t>
  </si>
  <si>
    <t>YESBANK</t>
  </si>
  <si>
    <t>SREI</t>
  </si>
  <si>
    <t>BERGEPAINT</t>
  </si>
  <si>
    <t>TATAMTRDVR FUT</t>
  </si>
  <si>
    <t>M&amp;MFIN FUT</t>
  </si>
  <si>
    <t>ANDHRABANK FUT</t>
  </si>
  <si>
    <t>PCJEWELLER FUT</t>
  </si>
  <si>
    <t>HINDALCO FUT</t>
  </si>
  <si>
    <t>MFSL FUT</t>
  </si>
  <si>
    <t>GRANNULES FUT</t>
  </si>
  <si>
    <t>BANKBAODA FUT</t>
  </si>
  <si>
    <t>GAIL IND</t>
  </si>
  <si>
    <t>7.00`</t>
  </si>
  <si>
    <t xml:space="preserve">HAVELLS </t>
  </si>
  <si>
    <t>DLF  LTD</t>
  </si>
  <si>
    <t xml:space="preserve">ARVIND LTD </t>
  </si>
  <si>
    <t xml:space="preserve">SHEET FUTURER </t>
  </si>
  <si>
    <t xml:space="preserve">SHEET FUTURE </t>
  </si>
  <si>
    <t>ASHOKLYD</t>
  </si>
  <si>
    <t>VEDL</t>
  </si>
  <si>
    <t>WIPRO</t>
  </si>
  <si>
    <t>BPCL</t>
  </si>
  <si>
    <t>BANKIND</t>
  </si>
  <si>
    <t>IDBIBANK</t>
  </si>
  <si>
    <t>HDFCBANK</t>
  </si>
  <si>
    <t>COLPAL</t>
  </si>
  <si>
    <t>AXISBANK</t>
  </si>
  <si>
    <t xml:space="preserve">BANKBAODA </t>
  </si>
</sst>
</file>

<file path=xl/styles.xml><?xml version="1.0" encoding="utf-8"?>
<styleSheet xmlns="http://schemas.openxmlformats.org/spreadsheetml/2006/main">
  <numFmts count="4">
    <numFmt numFmtId="164" formatCode="[$-409]d\-mmm\-yy;@"/>
    <numFmt numFmtId="165" formatCode="mmm\ d&quot;, &quot;yyyy"/>
    <numFmt numFmtId="166" formatCode="0.00_ ;[Red]\-0.00\ "/>
    <numFmt numFmtId="167" formatCode="0.00;[Red]0.00"/>
  </numFmts>
  <fonts count="1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58">
    <xf numFmtId="0" fontId="0" fillId="0" borderId="0" xfId="0"/>
    <xf numFmtId="0" fontId="0" fillId="2" borderId="0" xfId="0" applyFill="1" applyAlignment="1"/>
    <xf numFmtId="0" fontId="0" fillId="2" borderId="0" xfId="0" applyFill="1"/>
    <xf numFmtId="0" fontId="4" fillId="2" borderId="0" xfId="1" applyFill="1" applyAlignment="1" applyProtection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left"/>
    </xf>
    <xf numFmtId="165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7" fontId="6" fillId="2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7" fontId="0" fillId="2" borderId="1" xfId="0" applyNumberFormat="1" applyFont="1" applyFill="1" applyBorder="1" applyAlignment="1">
      <alignment horizontal="center"/>
    </xf>
    <xf numFmtId="167" fontId="7" fillId="2" borderId="1" xfId="0" applyNumberFormat="1" applyFont="1" applyFill="1" applyBorder="1" applyAlignment="1">
      <alignment horizontal="center"/>
    </xf>
    <xf numFmtId="167" fontId="7" fillId="2" borderId="1" xfId="2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7" fontId="2" fillId="2" borderId="1" xfId="0" applyNumberFormat="1" applyFont="1" applyFill="1" applyBorder="1" applyAlignment="1">
      <alignment horizontal="center"/>
    </xf>
    <xf numFmtId="167" fontId="9" fillId="2" borderId="1" xfId="0" applyNumberFormat="1" applyFont="1" applyFill="1" applyBorder="1" applyAlignment="1">
      <alignment horizontal="center"/>
    </xf>
    <xf numFmtId="167" fontId="9" fillId="2" borderId="1" xfId="2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167" fontId="9" fillId="2" borderId="1" xfId="0" applyNumberFormat="1" applyFont="1" applyFill="1" applyBorder="1" applyAlignment="1">
      <alignment horizontal="center" vertical="center"/>
    </xf>
    <xf numFmtId="167" fontId="9" fillId="2" borderId="1" xfId="2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0" fillId="2" borderId="1" xfId="0" applyNumberFormat="1" applyFont="1" applyFill="1" applyBorder="1" applyAlignment="1">
      <alignment horizontal="center" vertical="center"/>
    </xf>
    <xf numFmtId="167" fontId="7" fillId="2" borderId="1" xfId="0" applyNumberFormat="1" applyFont="1" applyFill="1" applyBorder="1" applyAlignment="1">
      <alignment horizontal="center" vertical="center"/>
    </xf>
    <xf numFmtId="167" fontId="7" fillId="2" borderId="1" xfId="2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7" fontId="6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6" fontId="10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center" vertical="center"/>
    </xf>
    <xf numFmtId="167" fontId="10" fillId="2" borderId="1" xfId="0" applyNumberFormat="1" applyFont="1" applyFill="1" applyBorder="1" applyAlignment="1">
      <alignment horizontal="center" vertical="center"/>
    </xf>
    <xf numFmtId="167" fontId="11" fillId="2" borderId="1" xfId="0" applyNumberFormat="1" applyFont="1" applyFill="1" applyBorder="1" applyAlignment="1">
      <alignment horizontal="center" vertical="center"/>
    </xf>
    <xf numFmtId="167" fontId="11" fillId="2" borderId="1" xfId="2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6" fontId="12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2" fontId="12" fillId="2" borderId="1" xfId="0" applyNumberFormat="1" applyFont="1" applyFill="1" applyBorder="1" applyAlignment="1">
      <alignment horizontal="center" vertical="center"/>
    </xf>
    <xf numFmtId="167" fontId="12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166" fontId="5" fillId="2" borderId="3" xfId="0" applyNumberFormat="1" applyFont="1" applyFill="1" applyBorder="1" applyAlignment="1">
      <alignment horizontal="center" vertical="center"/>
    </xf>
    <xf numFmtId="166" fontId="5" fillId="2" borderId="4" xfId="0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/>
    </xf>
    <xf numFmtId="166" fontId="5" fillId="2" borderId="3" xfId="0" applyNumberFormat="1" applyFont="1" applyFill="1" applyBorder="1" applyAlignment="1">
      <alignment horizontal="center"/>
    </xf>
    <xf numFmtId="166" fontId="5" fillId="2" borderId="4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left"/>
    </xf>
  </cellXfs>
  <cellStyles count="3">
    <cellStyle name="Excel Built-in Normal 2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ultraglobal.in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ultraglobal.in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ultraglobal.in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161926</xdr:colOff>
      <xdr:row>0</xdr:row>
      <xdr:rowOff>123825</xdr:rowOff>
    </xdr:from>
    <xdr:to>
      <xdr:col>8</xdr:col>
      <xdr:colOff>381001</xdr:colOff>
      <xdr:row>4</xdr:row>
      <xdr:rowOff>114300</xdr:rowOff>
    </xdr:to>
    <xdr:pic>
      <xdr:nvPicPr>
        <xdr:cNvPr id="4" name="Picture 3" descr="http://www.ultraglobal.in/images/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43276" y="123825"/>
          <a:ext cx="2790825" cy="10191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161926</xdr:colOff>
      <xdr:row>0</xdr:row>
      <xdr:rowOff>123825</xdr:rowOff>
    </xdr:from>
    <xdr:to>
      <xdr:col>8</xdr:col>
      <xdr:colOff>381001</xdr:colOff>
      <xdr:row>4</xdr:row>
      <xdr:rowOff>114300</xdr:rowOff>
    </xdr:to>
    <xdr:pic>
      <xdr:nvPicPr>
        <xdr:cNvPr id="5" name="Picture 4" descr="http://www.ultraglobal.in/images/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43276" y="123825"/>
          <a:ext cx="2790825" cy="10191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161926</xdr:colOff>
      <xdr:row>0</xdr:row>
      <xdr:rowOff>123825</xdr:rowOff>
    </xdr:from>
    <xdr:to>
      <xdr:col>8</xdr:col>
      <xdr:colOff>381001</xdr:colOff>
      <xdr:row>4</xdr:row>
      <xdr:rowOff>114300</xdr:rowOff>
    </xdr:to>
    <xdr:pic>
      <xdr:nvPicPr>
        <xdr:cNvPr id="6" name="Picture 5" descr="http://www.ultraglobal.in/images/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43276" y="123825"/>
          <a:ext cx="2790825" cy="10191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161926</xdr:colOff>
      <xdr:row>0</xdr:row>
      <xdr:rowOff>123825</xdr:rowOff>
    </xdr:from>
    <xdr:to>
      <xdr:col>8</xdr:col>
      <xdr:colOff>381001</xdr:colOff>
      <xdr:row>4</xdr:row>
      <xdr:rowOff>114300</xdr:rowOff>
    </xdr:to>
    <xdr:pic>
      <xdr:nvPicPr>
        <xdr:cNvPr id="7" name="Picture 6" descr="http://www.ultraglobal.in/images/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43276" y="123825"/>
          <a:ext cx="2790825" cy="10191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161926</xdr:colOff>
      <xdr:row>0</xdr:row>
      <xdr:rowOff>123825</xdr:rowOff>
    </xdr:from>
    <xdr:to>
      <xdr:col>8</xdr:col>
      <xdr:colOff>514351</xdr:colOff>
      <xdr:row>4</xdr:row>
      <xdr:rowOff>114300</xdr:rowOff>
    </xdr:to>
    <xdr:pic>
      <xdr:nvPicPr>
        <xdr:cNvPr id="4" name="Picture 3" descr="http://www.ultraglobal.in/images/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90901" y="123825"/>
          <a:ext cx="2790825" cy="10191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161926</xdr:colOff>
      <xdr:row>0</xdr:row>
      <xdr:rowOff>123825</xdr:rowOff>
    </xdr:from>
    <xdr:to>
      <xdr:col>8</xdr:col>
      <xdr:colOff>514351</xdr:colOff>
      <xdr:row>4</xdr:row>
      <xdr:rowOff>114300</xdr:rowOff>
    </xdr:to>
    <xdr:pic>
      <xdr:nvPicPr>
        <xdr:cNvPr id="5" name="Picture 4" descr="http://www.ultraglobal.in/images/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90901" y="123825"/>
          <a:ext cx="2790825" cy="10191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161926</xdr:colOff>
      <xdr:row>0</xdr:row>
      <xdr:rowOff>123825</xdr:rowOff>
    </xdr:from>
    <xdr:to>
      <xdr:col>8</xdr:col>
      <xdr:colOff>514351</xdr:colOff>
      <xdr:row>4</xdr:row>
      <xdr:rowOff>114300</xdr:rowOff>
    </xdr:to>
    <xdr:pic>
      <xdr:nvPicPr>
        <xdr:cNvPr id="6" name="Picture 5" descr="http://www.ultraglobal.in/images/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43276" y="123825"/>
          <a:ext cx="2790825" cy="10191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161926</xdr:colOff>
      <xdr:row>0</xdr:row>
      <xdr:rowOff>123825</xdr:rowOff>
    </xdr:from>
    <xdr:to>
      <xdr:col>8</xdr:col>
      <xdr:colOff>514351</xdr:colOff>
      <xdr:row>4</xdr:row>
      <xdr:rowOff>114300</xdr:rowOff>
    </xdr:to>
    <xdr:pic>
      <xdr:nvPicPr>
        <xdr:cNvPr id="7" name="Picture 6" descr="http://www.ultraglobal.in/images/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43276" y="123825"/>
          <a:ext cx="2790825" cy="10191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161926</xdr:colOff>
      <xdr:row>0</xdr:row>
      <xdr:rowOff>123825</xdr:rowOff>
    </xdr:from>
    <xdr:to>
      <xdr:col>8</xdr:col>
      <xdr:colOff>514351</xdr:colOff>
      <xdr:row>4</xdr:row>
      <xdr:rowOff>114300</xdr:rowOff>
    </xdr:to>
    <xdr:pic>
      <xdr:nvPicPr>
        <xdr:cNvPr id="4" name="Picture 3" descr="http://www.ultraglobal.in/images/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52876" y="123825"/>
          <a:ext cx="2943225" cy="10191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161926</xdr:colOff>
      <xdr:row>0</xdr:row>
      <xdr:rowOff>123825</xdr:rowOff>
    </xdr:from>
    <xdr:to>
      <xdr:col>8</xdr:col>
      <xdr:colOff>514351</xdr:colOff>
      <xdr:row>4</xdr:row>
      <xdr:rowOff>114300</xdr:rowOff>
    </xdr:to>
    <xdr:pic>
      <xdr:nvPicPr>
        <xdr:cNvPr id="5" name="Picture 4" descr="http://www.ultraglobal.in/images/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52876" y="123825"/>
          <a:ext cx="2943225" cy="10191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ultraglobal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"/>
  <sheetViews>
    <sheetView tabSelected="1" workbookViewId="0">
      <selection activeCell="B7" sqref="B7"/>
    </sheetView>
  </sheetViews>
  <sheetFormatPr defaultRowHeight="15"/>
  <cols>
    <col min="1" max="1" width="15" customWidth="1"/>
    <col min="2" max="2" width="21.140625" customWidth="1"/>
    <col min="3" max="3" width="9.7109375" customWidth="1"/>
    <col min="8" max="8" width="11.140625" customWidth="1"/>
    <col min="9" max="9" width="13.7109375" customWidth="1"/>
    <col min="10" max="10" width="11.42578125" customWidth="1"/>
    <col min="11" max="11" width="11.28515625" customWidth="1"/>
    <col min="12" max="12" width="11.85546875" customWidth="1"/>
    <col min="13" max="13" width="12.7109375" customWidth="1"/>
  </cols>
  <sheetData>
    <row r="1" spans="1:13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0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20.25" customHeight="1">
      <c r="A3" s="1"/>
      <c r="B3" s="1"/>
      <c r="C3" s="1"/>
      <c r="D3" s="1"/>
      <c r="E3" s="1"/>
      <c r="F3" s="2"/>
      <c r="G3" s="1"/>
      <c r="H3" s="1"/>
      <c r="I3" s="1"/>
      <c r="J3" s="1"/>
      <c r="K3" s="1"/>
      <c r="L3" s="1"/>
      <c r="M3" s="1"/>
    </row>
    <row r="4" spans="1:13" ht="20.25" customHeight="1">
      <c r="A4" s="8" t="s">
        <v>80</v>
      </c>
      <c r="B4" s="8"/>
      <c r="C4" s="1"/>
      <c r="D4" s="1"/>
      <c r="E4" s="1"/>
      <c r="F4" s="1"/>
      <c r="G4" s="1"/>
      <c r="H4" s="1"/>
      <c r="I4" s="1"/>
      <c r="J4" s="1"/>
      <c r="K4" s="1"/>
      <c r="L4" s="3" t="s">
        <v>0</v>
      </c>
      <c r="M4" s="1"/>
    </row>
    <row r="5" spans="1:13" ht="20.25" customHeight="1">
      <c r="A5" s="4"/>
      <c r="B5" s="5"/>
      <c r="C5" s="5"/>
      <c r="D5" s="5"/>
      <c r="E5" s="5"/>
      <c r="F5" s="6"/>
      <c r="G5" s="5"/>
      <c r="H5" s="7"/>
      <c r="I5" s="7"/>
      <c r="J5" s="6"/>
      <c r="K5" s="5"/>
      <c r="L5" s="5"/>
      <c r="M5" s="5"/>
    </row>
    <row r="6" spans="1:13" s="23" customFormat="1" ht="19.5" customHeight="1">
      <c r="A6" s="35" t="s">
        <v>1</v>
      </c>
      <c r="B6" s="36" t="s">
        <v>2</v>
      </c>
      <c r="C6" s="36" t="s">
        <v>3</v>
      </c>
      <c r="D6" s="36" t="s">
        <v>4</v>
      </c>
      <c r="E6" s="36" t="s">
        <v>5</v>
      </c>
      <c r="F6" s="36" t="s">
        <v>6</v>
      </c>
      <c r="G6" s="36" t="s">
        <v>7</v>
      </c>
      <c r="H6" s="36" t="s">
        <v>8</v>
      </c>
      <c r="I6" s="51" t="s">
        <v>9</v>
      </c>
      <c r="J6" s="52"/>
      <c r="K6" s="53"/>
      <c r="L6" s="37" t="s">
        <v>10</v>
      </c>
      <c r="M6" s="36" t="s">
        <v>11</v>
      </c>
    </row>
    <row r="7" spans="1:13" s="23" customFormat="1" ht="19.5" customHeight="1">
      <c r="A7" s="41">
        <v>43187</v>
      </c>
      <c r="B7" s="38" t="s">
        <v>91</v>
      </c>
      <c r="C7" s="38">
        <v>4000</v>
      </c>
      <c r="D7" s="38" t="s">
        <v>13</v>
      </c>
      <c r="E7" s="38">
        <v>146</v>
      </c>
      <c r="F7" s="38">
        <v>144.75</v>
      </c>
      <c r="G7" s="38">
        <v>143.94999999999999</v>
      </c>
      <c r="H7" s="38">
        <v>0</v>
      </c>
      <c r="I7" s="39">
        <v>5000</v>
      </c>
      <c r="J7" s="39">
        <v>3200</v>
      </c>
      <c r="K7" s="39">
        <v>0</v>
      </c>
      <c r="L7" s="42">
        <v>2.0499999999999998</v>
      </c>
      <c r="M7" s="40">
        <v>8200</v>
      </c>
    </row>
    <row r="8" spans="1:13" s="23" customFormat="1" ht="19.5" customHeight="1">
      <c r="A8" s="41">
        <v>43187</v>
      </c>
      <c r="B8" s="38" t="s">
        <v>85</v>
      </c>
      <c r="C8" s="38">
        <v>1800</v>
      </c>
      <c r="D8" s="38" t="s">
        <v>18</v>
      </c>
      <c r="E8" s="38">
        <v>421</v>
      </c>
      <c r="F8" s="38">
        <v>425.55</v>
      </c>
      <c r="G8" s="38">
        <v>428.3</v>
      </c>
      <c r="H8" s="38">
        <v>0</v>
      </c>
      <c r="I8" s="39">
        <v>8190</v>
      </c>
      <c r="J8" s="39">
        <v>4950</v>
      </c>
      <c r="K8" s="39">
        <v>0</v>
      </c>
      <c r="L8" s="42">
        <v>7.3</v>
      </c>
      <c r="M8" s="40">
        <v>13140</v>
      </c>
    </row>
    <row r="9" spans="1:13" s="23" customFormat="1" ht="19.5" customHeight="1">
      <c r="A9" s="41">
        <v>43186</v>
      </c>
      <c r="B9" s="38" t="s">
        <v>77</v>
      </c>
      <c r="C9" s="38">
        <v>2000</v>
      </c>
      <c r="D9" s="38" t="s">
        <v>18</v>
      </c>
      <c r="E9" s="38">
        <v>499</v>
      </c>
      <c r="F9" s="45">
        <v>497</v>
      </c>
      <c r="G9" s="45">
        <v>0</v>
      </c>
      <c r="H9" s="45">
        <v>0</v>
      </c>
      <c r="I9" s="46">
        <v>4000</v>
      </c>
      <c r="J9" s="46">
        <v>0</v>
      </c>
      <c r="K9" s="46">
        <v>0</v>
      </c>
      <c r="L9" s="49">
        <v>2</v>
      </c>
      <c r="M9" s="45">
        <v>4000</v>
      </c>
    </row>
    <row r="10" spans="1:13" s="23" customFormat="1" ht="19.5" customHeight="1">
      <c r="A10" s="41">
        <v>43185</v>
      </c>
      <c r="B10" s="38" t="s">
        <v>84</v>
      </c>
      <c r="C10" s="38">
        <v>2400</v>
      </c>
      <c r="D10" s="38" t="s">
        <v>13</v>
      </c>
      <c r="E10" s="38">
        <v>284</v>
      </c>
      <c r="F10" s="38">
        <v>281.5</v>
      </c>
      <c r="G10" s="38">
        <v>277.2</v>
      </c>
      <c r="H10" s="38">
        <v>275</v>
      </c>
      <c r="I10" s="39">
        <v>6000</v>
      </c>
      <c r="J10" s="39">
        <v>10320</v>
      </c>
      <c r="K10" s="39">
        <v>5280</v>
      </c>
      <c r="L10" s="42">
        <v>9</v>
      </c>
      <c r="M10" s="40">
        <v>21600</v>
      </c>
    </row>
    <row r="11" spans="1:13" s="23" customFormat="1" ht="19.5" customHeight="1">
      <c r="A11" s="41">
        <v>43182</v>
      </c>
      <c r="B11" s="38" t="s">
        <v>63</v>
      </c>
      <c r="C11" s="38">
        <v>300</v>
      </c>
      <c r="D11" s="38" t="s">
        <v>18</v>
      </c>
      <c r="E11" s="38">
        <v>1046</v>
      </c>
      <c r="F11" s="38">
        <v>1054.5</v>
      </c>
      <c r="G11" s="38">
        <v>1060</v>
      </c>
      <c r="H11" s="38">
        <v>0</v>
      </c>
      <c r="I11" s="39">
        <v>2550</v>
      </c>
      <c r="J11" s="39">
        <v>1650</v>
      </c>
      <c r="K11" s="39">
        <v>0</v>
      </c>
      <c r="L11" s="42">
        <v>14</v>
      </c>
      <c r="M11" s="40">
        <v>4200</v>
      </c>
    </row>
    <row r="12" spans="1:13" s="23" customFormat="1" ht="19.5" customHeight="1">
      <c r="A12" s="41">
        <v>43181</v>
      </c>
      <c r="B12" s="38" t="s">
        <v>90</v>
      </c>
      <c r="C12" s="38">
        <v>1200</v>
      </c>
      <c r="D12" s="38" t="s">
        <v>13</v>
      </c>
      <c r="E12" s="38">
        <v>527</v>
      </c>
      <c r="F12" s="38">
        <v>524</v>
      </c>
      <c r="G12" s="38">
        <v>521</v>
      </c>
      <c r="H12" s="38">
        <v>0</v>
      </c>
      <c r="I12" s="39">
        <v>3600</v>
      </c>
      <c r="J12" s="39">
        <v>3600</v>
      </c>
      <c r="K12" s="39">
        <v>0</v>
      </c>
      <c r="L12" s="42">
        <v>6</v>
      </c>
      <c r="M12" s="40">
        <v>7200</v>
      </c>
    </row>
    <row r="13" spans="1:13" s="23" customFormat="1" ht="19.5" customHeight="1">
      <c r="A13" s="41">
        <v>43181</v>
      </c>
      <c r="B13" s="38" t="s">
        <v>89</v>
      </c>
      <c r="C13" s="38">
        <v>700</v>
      </c>
      <c r="D13" s="38" t="s">
        <v>13</v>
      </c>
      <c r="E13" s="38">
        <v>1050</v>
      </c>
      <c r="F13" s="38">
        <v>1041</v>
      </c>
      <c r="G13" s="38">
        <v>1036</v>
      </c>
      <c r="H13" s="38">
        <v>0</v>
      </c>
      <c r="I13" s="39">
        <v>6300</v>
      </c>
      <c r="J13" s="39">
        <v>3500</v>
      </c>
      <c r="K13" s="39">
        <v>0</v>
      </c>
      <c r="L13" s="42">
        <v>14</v>
      </c>
      <c r="M13" s="40">
        <v>9800</v>
      </c>
    </row>
    <row r="14" spans="1:13" s="23" customFormat="1" ht="19.5" customHeight="1">
      <c r="A14" s="41">
        <v>43180</v>
      </c>
      <c r="B14" s="38" t="s">
        <v>44</v>
      </c>
      <c r="C14" s="38">
        <v>9000</v>
      </c>
      <c r="D14" s="38" t="s">
        <v>18</v>
      </c>
      <c r="E14" s="38">
        <v>42.8</v>
      </c>
      <c r="F14" s="45">
        <v>42</v>
      </c>
      <c r="G14" s="45">
        <v>0</v>
      </c>
      <c r="H14" s="45">
        <v>0</v>
      </c>
      <c r="I14" s="46">
        <v>7200</v>
      </c>
      <c r="J14" s="46">
        <v>0</v>
      </c>
      <c r="K14" s="46">
        <v>0</v>
      </c>
      <c r="L14" s="49">
        <v>0.8</v>
      </c>
      <c r="M14" s="48">
        <v>7200</v>
      </c>
    </row>
    <row r="15" spans="1:13" s="23" customFormat="1" ht="19.5" customHeight="1">
      <c r="A15" s="41">
        <v>43180</v>
      </c>
      <c r="B15" s="38" t="s">
        <v>88</v>
      </c>
      <c r="C15" s="38">
        <v>500</v>
      </c>
      <c r="D15" s="38" t="s">
        <v>18</v>
      </c>
      <c r="E15" s="38">
        <v>1855</v>
      </c>
      <c r="F15" s="38">
        <v>1863</v>
      </c>
      <c r="G15" s="38">
        <v>1868</v>
      </c>
      <c r="H15" s="38">
        <v>0</v>
      </c>
      <c r="I15" s="39">
        <v>4000</v>
      </c>
      <c r="J15" s="39">
        <v>2500</v>
      </c>
      <c r="K15" s="39">
        <v>0</v>
      </c>
      <c r="L15" s="42">
        <v>13</v>
      </c>
      <c r="M15" s="40">
        <v>6500</v>
      </c>
    </row>
    <row r="16" spans="1:13" s="23" customFormat="1" ht="19.5" customHeight="1">
      <c r="A16" s="41">
        <v>43179</v>
      </c>
      <c r="B16" s="38" t="s">
        <v>87</v>
      </c>
      <c r="C16" s="38">
        <v>10000</v>
      </c>
      <c r="D16" s="38" t="s">
        <v>18</v>
      </c>
      <c r="E16" s="38">
        <v>72.3</v>
      </c>
      <c r="F16" s="38">
        <v>72.900000000000006</v>
      </c>
      <c r="G16" s="38">
        <v>73.400000000000006</v>
      </c>
      <c r="H16" s="38">
        <v>0</v>
      </c>
      <c r="I16" s="39">
        <v>6000</v>
      </c>
      <c r="J16" s="39">
        <v>5000</v>
      </c>
      <c r="K16" s="39">
        <v>0</v>
      </c>
      <c r="L16" s="42">
        <v>1.1000000000000001</v>
      </c>
      <c r="M16" s="40">
        <v>11000</v>
      </c>
    </row>
    <row r="17" spans="1:13" s="23" customFormat="1" ht="19.5" customHeight="1">
      <c r="A17" s="41">
        <v>43179</v>
      </c>
      <c r="B17" s="38" t="s">
        <v>86</v>
      </c>
      <c r="C17" s="38">
        <v>6000</v>
      </c>
      <c r="D17" s="38" t="s">
        <v>18</v>
      </c>
      <c r="E17" s="38">
        <v>99</v>
      </c>
      <c r="F17" s="38">
        <v>99.8</v>
      </c>
      <c r="G17" s="38">
        <v>100.5</v>
      </c>
      <c r="H17" s="38">
        <v>101</v>
      </c>
      <c r="I17" s="39">
        <v>4800</v>
      </c>
      <c r="J17" s="39">
        <v>4200</v>
      </c>
      <c r="K17" s="39">
        <v>3000</v>
      </c>
      <c r="L17" s="42">
        <v>2</v>
      </c>
      <c r="M17" s="40">
        <v>12000</v>
      </c>
    </row>
    <row r="18" spans="1:13" s="23" customFormat="1" ht="19.5" customHeight="1">
      <c r="A18" s="41">
        <v>43178</v>
      </c>
      <c r="B18" s="38" t="s">
        <v>85</v>
      </c>
      <c r="C18" s="38">
        <v>1800</v>
      </c>
      <c r="D18" s="38" t="s">
        <v>13</v>
      </c>
      <c r="E18" s="38">
        <v>438</v>
      </c>
      <c r="F18" s="38">
        <v>435</v>
      </c>
      <c r="G18" s="38">
        <v>432</v>
      </c>
      <c r="H18" s="38">
        <v>430</v>
      </c>
      <c r="I18" s="39">
        <v>5400</v>
      </c>
      <c r="J18" s="39">
        <v>5400</v>
      </c>
      <c r="K18" s="39">
        <v>3600</v>
      </c>
      <c r="L18" s="42">
        <v>8</v>
      </c>
      <c r="M18" s="40">
        <v>14400</v>
      </c>
    </row>
    <row r="19" spans="1:13" s="23" customFormat="1" ht="19.5" customHeight="1">
      <c r="A19" s="41">
        <v>43178</v>
      </c>
      <c r="B19" s="38" t="s">
        <v>84</v>
      </c>
      <c r="C19" s="38">
        <v>2400</v>
      </c>
      <c r="D19" s="38" t="s">
        <v>13</v>
      </c>
      <c r="E19" s="38">
        <v>294</v>
      </c>
      <c r="F19" s="38">
        <v>291</v>
      </c>
      <c r="G19" s="38">
        <v>288.5</v>
      </c>
      <c r="H19" s="38">
        <v>0</v>
      </c>
      <c r="I19" s="39">
        <v>7200</v>
      </c>
      <c r="J19" s="39">
        <v>6000</v>
      </c>
      <c r="K19" s="39">
        <v>0</v>
      </c>
      <c r="L19" s="42">
        <v>5.5</v>
      </c>
      <c r="M19" s="40">
        <v>13200</v>
      </c>
    </row>
    <row r="20" spans="1:13" s="23" customFormat="1" ht="19.5" customHeight="1">
      <c r="A20" s="41">
        <v>43175</v>
      </c>
      <c r="B20" s="38" t="s">
        <v>83</v>
      </c>
      <c r="C20" s="38">
        <v>1750</v>
      </c>
      <c r="D20" s="38" t="s">
        <v>18</v>
      </c>
      <c r="E20" s="47">
        <v>317</v>
      </c>
      <c r="F20" s="45">
        <v>314</v>
      </c>
      <c r="G20" s="45">
        <v>0</v>
      </c>
      <c r="H20" s="45">
        <v>0</v>
      </c>
      <c r="I20" s="46">
        <v>5250</v>
      </c>
      <c r="J20" s="46">
        <v>0</v>
      </c>
      <c r="K20" s="46">
        <v>0</v>
      </c>
      <c r="L20" s="49">
        <v>3</v>
      </c>
      <c r="M20" s="48">
        <v>5250</v>
      </c>
    </row>
    <row r="21" spans="1:13" s="23" customFormat="1" ht="19.5" customHeight="1">
      <c r="A21" s="41">
        <v>43175</v>
      </c>
      <c r="B21" s="38" t="s">
        <v>82</v>
      </c>
      <c r="C21" s="38">
        <v>7000</v>
      </c>
      <c r="D21" s="38" t="s">
        <v>13</v>
      </c>
      <c r="E21" s="38">
        <v>151</v>
      </c>
      <c r="F21" s="38">
        <v>150</v>
      </c>
      <c r="G21" s="38">
        <v>149</v>
      </c>
      <c r="H21" s="38">
        <v>0</v>
      </c>
      <c r="I21" s="39">
        <v>7000</v>
      </c>
      <c r="J21" s="39">
        <v>7000</v>
      </c>
      <c r="K21" s="39">
        <v>0</v>
      </c>
      <c r="L21" s="42">
        <v>2</v>
      </c>
      <c r="M21" s="40">
        <v>14000</v>
      </c>
    </row>
    <row r="22" spans="1:13" s="23" customFormat="1" ht="19.5" customHeight="1">
      <c r="A22" s="41">
        <v>43174</v>
      </c>
      <c r="B22" s="38" t="s">
        <v>79</v>
      </c>
      <c r="C22" s="38">
        <v>2000</v>
      </c>
      <c r="D22" s="38" t="s">
        <v>18</v>
      </c>
      <c r="E22" s="38">
        <v>2000</v>
      </c>
      <c r="F22" s="38">
        <v>203</v>
      </c>
      <c r="G22" s="38">
        <v>206</v>
      </c>
      <c r="H22" s="38">
        <v>0</v>
      </c>
      <c r="I22" s="39">
        <v>6000</v>
      </c>
      <c r="J22" s="39">
        <v>6000</v>
      </c>
      <c r="K22" s="39">
        <v>0</v>
      </c>
      <c r="L22" s="42">
        <v>6</v>
      </c>
      <c r="M22" s="40">
        <v>12000</v>
      </c>
    </row>
    <row r="23" spans="1:13" s="23" customFormat="1" ht="19.5" customHeight="1">
      <c r="A23" s="41">
        <v>43174</v>
      </c>
      <c r="B23" s="38" t="s">
        <v>78</v>
      </c>
      <c r="C23" s="38">
        <v>5000</v>
      </c>
      <c r="D23" s="38" t="s">
        <v>18</v>
      </c>
      <c r="E23" s="38">
        <v>222</v>
      </c>
      <c r="F23" s="38">
        <v>225</v>
      </c>
      <c r="G23" s="38">
        <v>227</v>
      </c>
      <c r="H23" s="38">
        <v>0</v>
      </c>
      <c r="I23" s="39">
        <v>15000</v>
      </c>
      <c r="J23" s="39">
        <v>10000</v>
      </c>
      <c r="K23" s="39">
        <v>0</v>
      </c>
      <c r="L23" s="42">
        <v>5</v>
      </c>
      <c r="M23" s="40">
        <v>25000</v>
      </c>
    </row>
    <row r="24" spans="1:13" s="23" customFormat="1" ht="19.5" customHeight="1">
      <c r="A24" s="41">
        <v>43173</v>
      </c>
      <c r="B24" s="38" t="s">
        <v>77</v>
      </c>
      <c r="C24" s="38">
        <v>2000</v>
      </c>
      <c r="D24" s="38" t="s">
        <v>18</v>
      </c>
      <c r="E24" s="38">
        <v>515</v>
      </c>
      <c r="F24" s="38">
        <v>518</v>
      </c>
      <c r="G24" s="38">
        <v>521</v>
      </c>
      <c r="H24" s="38">
        <v>0</v>
      </c>
      <c r="I24" s="39">
        <v>6000</v>
      </c>
      <c r="J24" s="39">
        <v>6000</v>
      </c>
      <c r="K24" s="39">
        <v>0</v>
      </c>
      <c r="L24" s="42">
        <v>6</v>
      </c>
      <c r="M24" s="40">
        <v>12000</v>
      </c>
    </row>
    <row r="25" spans="1:13" s="23" customFormat="1" ht="19.5" customHeight="1">
      <c r="A25" s="50">
        <v>43172</v>
      </c>
      <c r="B25" s="38" t="s">
        <v>75</v>
      </c>
      <c r="C25" s="38">
        <v>2000</v>
      </c>
      <c r="D25" s="38" t="s">
        <v>18</v>
      </c>
      <c r="E25" s="38">
        <v>445</v>
      </c>
      <c r="F25" s="38">
        <v>448</v>
      </c>
      <c r="G25" s="38">
        <v>450</v>
      </c>
      <c r="H25" s="38">
        <v>452</v>
      </c>
      <c r="I25" s="39">
        <v>6000</v>
      </c>
      <c r="J25" s="39">
        <v>4000</v>
      </c>
      <c r="K25" s="39">
        <v>4000</v>
      </c>
      <c r="L25" s="42" t="s">
        <v>76</v>
      </c>
      <c r="M25" s="40">
        <v>14000</v>
      </c>
    </row>
    <row r="26" spans="1:13" s="23" customFormat="1" ht="19.5" customHeight="1">
      <c r="A26" s="50">
        <v>43172</v>
      </c>
      <c r="B26" s="38" t="s">
        <v>67</v>
      </c>
      <c r="C26" s="38">
        <v>1061</v>
      </c>
      <c r="D26" s="38" t="s">
        <v>18</v>
      </c>
      <c r="E26" s="38">
        <v>618</v>
      </c>
      <c r="F26" s="38">
        <v>624</v>
      </c>
      <c r="G26" s="38">
        <v>627</v>
      </c>
      <c r="H26" s="38">
        <v>0</v>
      </c>
      <c r="I26" s="39">
        <v>6366</v>
      </c>
      <c r="J26" s="39">
        <v>3183</v>
      </c>
      <c r="K26" s="39">
        <v>0</v>
      </c>
      <c r="L26" s="42">
        <v>9</v>
      </c>
      <c r="M26" s="40">
        <v>9549</v>
      </c>
    </row>
    <row r="27" spans="1:13" s="23" customFormat="1" ht="20.25" customHeight="1">
      <c r="A27" s="50">
        <v>43171</v>
      </c>
      <c r="B27" s="38" t="s">
        <v>74</v>
      </c>
      <c r="C27" s="38">
        <v>4000</v>
      </c>
      <c r="D27" s="38" t="s">
        <v>13</v>
      </c>
      <c r="E27" s="38">
        <v>129.5</v>
      </c>
      <c r="F27" s="38">
        <v>128.5</v>
      </c>
      <c r="G27" s="38">
        <v>0</v>
      </c>
      <c r="H27" s="38">
        <v>0</v>
      </c>
      <c r="I27" s="42">
        <f t="shared" ref="I27:I36" si="0">(IF(D27="SHORT",E27-F27,IF(D27="LONG",F27-E27)))*C27</f>
        <v>4000</v>
      </c>
      <c r="J27" s="43">
        <v>0</v>
      </c>
      <c r="K27" s="43">
        <f t="shared" ref="K27:K34" si="1">(IF(D27="SHORT",IF(H27="",0,G27-H27),IF(D27="LONG",IF(H27="",0,(H27-G27)))))*C27</f>
        <v>0</v>
      </c>
      <c r="L27" s="43">
        <f t="shared" ref="L27:L36" si="2">(J27+I27+K27)/C27</f>
        <v>1</v>
      </c>
      <c r="M27" s="44">
        <f t="shared" ref="M27:M36" si="3">L27*C27</f>
        <v>4000</v>
      </c>
    </row>
    <row r="28" spans="1:13" s="23" customFormat="1" ht="19.5" customHeight="1">
      <c r="A28" s="50">
        <v>43168</v>
      </c>
      <c r="B28" s="38" t="s">
        <v>67</v>
      </c>
      <c r="C28" s="38">
        <v>2500</v>
      </c>
      <c r="D28" s="38" t="s">
        <v>13</v>
      </c>
      <c r="E28" s="38">
        <v>193.5</v>
      </c>
      <c r="F28" s="38">
        <v>192.9</v>
      </c>
      <c r="G28" s="38">
        <v>0</v>
      </c>
      <c r="H28" s="38">
        <v>0</v>
      </c>
      <c r="I28" s="42">
        <f t="shared" si="0"/>
        <v>1499.9999999999859</v>
      </c>
      <c r="J28" s="43">
        <v>0</v>
      </c>
      <c r="K28" s="43">
        <f t="shared" si="1"/>
        <v>0</v>
      </c>
      <c r="L28" s="43">
        <f t="shared" si="2"/>
        <v>0.59999999999999432</v>
      </c>
      <c r="M28" s="44">
        <f t="shared" si="3"/>
        <v>1499.9999999999859</v>
      </c>
    </row>
    <row r="29" spans="1:13" s="23" customFormat="1" ht="19.5" customHeight="1">
      <c r="A29" s="50">
        <v>43168</v>
      </c>
      <c r="B29" s="38" t="s">
        <v>68</v>
      </c>
      <c r="C29" s="38">
        <v>1250</v>
      </c>
      <c r="D29" s="38" t="s">
        <v>18</v>
      </c>
      <c r="E29" s="38">
        <v>435</v>
      </c>
      <c r="F29" s="38">
        <v>431</v>
      </c>
      <c r="G29" s="38">
        <v>0</v>
      </c>
      <c r="H29" s="38">
        <v>0</v>
      </c>
      <c r="I29" s="42">
        <f t="shared" si="0"/>
        <v>-5000</v>
      </c>
      <c r="J29" s="43">
        <v>0</v>
      </c>
      <c r="K29" s="43">
        <f t="shared" si="1"/>
        <v>0</v>
      </c>
      <c r="L29" s="43">
        <f t="shared" si="2"/>
        <v>-4</v>
      </c>
      <c r="M29" s="44">
        <f t="shared" si="3"/>
        <v>-5000</v>
      </c>
    </row>
    <row r="30" spans="1:13" s="23" customFormat="1" ht="19.5" customHeight="1">
      <c r="A30" s="50">
        <v>43168</v>
      </c>
      <c r="B30" s="38" t="s">
        <v>69</v>
      </c>
      <c r="C30" s="38">
        <v>10000</v>
      </c>
      <c r="D30" s="38" t="s">
        <v>13</v>
      </c>
      <c r="E30" s="38">
        <v>38.5</v>
      </c>
      <c r="F30" s="38">
        <v>38.5</v>
      </c>
      <c r="G30" s="38">
        <v>0</v>
      </c>
      <c r="H30" s="38">
        <v>0</v>
      </c>
      <c r="I30" s="42">
        <f t="shared" si="0"/>
        <v>0</v>
      </c>
      <c r="J30" s="43">
        <v>0</v>
      </c>
      <c r="K30" s="43">
        <f t="shared" si="1"/>
        <v>0</v>
      </c>
      <c r="L30" s="43">
        <f t="shared" si="2"/>
        <v>0</v>
      </c>
      <c r="M30" s="44">
        <f t="shared" si="3"/>
        <v>0</v>
      </c>
    </row>
    <row r="31" spans="1:13" s="23" customFormat="1" ht="19.5" customHeight="1">
      <c r="A31" s="50">
        <v>43167</v>
      </c>
      <c r="B31" s="38" t="s">
        <v>70</v>
      </c>
      <c r="C31" s="38">
        <v>1500</v>
      </c>
      <c r="D31" s="38" t="s">
        <v>13</v>
      </c>
      <c r="E31" s="38">
        <v>332.8</v>
      </c>
      <c r="F31" s="38">
        <v>330.8</v>
      </c>
      <c r="G31" s="38">
        <v>0</v>
      </c>
      <c r="H31" s="38">
        <v>0</v>
      </c>
      <c r="I31" s="42">
        <f t="shared" si="0"/>
        <v>3000</v>
      </c>
      <c r="J31" s="43">
        <v>0</v>
      </c>
      <c r="K31" s="43">
        <f t="shared" si="1"/>
        <v>0</v>
      </c>
      <c r="L31" s="43">
        <f t="shared" si="2"/>
        <v>2</v>
      </c>
      <c r="M31" s="44">
        <f t="shared" si="3"/>
        <v>3000</v>
      </c>
    </row>
    <row r="32" spans="1:13" s="23" customFormat="1" ht="19.5" customHeight="1">
      <c r="A32" s="50">
        <v>43165</v>
      </c>
      <c r="B32" s="38" t="s">
        <v>46</v>
      </c>
      <c r="C32" s="38">
        <v>4000</v>
      </c>
      <c r="D32" s="38" t="s">
        <v>13</v>
      </c>
      <c r="E32" s="38">
        <v>99.8</v>
      </c>
      <c r="F32" s="38">
        <v>99</v>
      </c>
      <c r="G32" s="38">
        <v>0</v>
      </c>
      <c r="H32" s="38">
        <v>0</v>
      </c>
      <c r="I32" s="42">
        <f t="shared" si="0"/>
        <v>3199.9999999999886</v>
      </c>
      <c r="J32" s="43">
        <v>0</v>
      </c>
      <c r="K32" s="43">
        <f t="shared" si="1"/>
        <v>0</v>
      </c>
      <c r="L32" s="43">
        <f t="shared" si="2"/>
        <v>0.79999999999999716</v>
      </c>
      <c r="M32" s="44">
        <f t="shared" si="3"/>
        <v>3199.9999999999886</v>
      </c>
    </row>
    <row r="33" spans="1:13" s="23" customFormat="1" ht="19.5" customHeight="1">
      <c r="A33" s="50">
        <v>43164</v>
      </c>
      <c r="B33" s="38" t="s">
        <v>71</v>
      </c>
      <c r="C33" s="38">
        <v>3500</v>
      </c>
      <c r="D33" s="38" t="s">
        <v>13</v>
      </c>
      <c r="E33" s="38">
        <v>232</v>
      </c>
      <c r="F33" s="38">
        <v>231</v>
      </c>
      <c r="G33" s="38">
        <v>230</v>
      </c>
      <c r="H33" s="38">
        <v>229</v>
      </c>
      <c r="I33" s="42">
        <f t="shared" si="0"/>
        <v>3500</v>
      </c>
      <c r="J33" s="43">
        <f t="shared" ref="J33" si="4">(IF(D33="SHORT",IF(G33="",0,F33-G33),IF(D33="LONG",IF(G33="",0,G33-F33))))*C33</f>
        <v>3500</v>
      </c>
      <c r="K33" s="43">
        <f t="shared" si="1"/>
        <v>3500</v>
      </c>
      <c r="L33" s="43">
        <f t="shared" si="2"/>
        <v>3</v>
      </c>
      <c r="M33" s="44">
        <f t="shared" si="3"/>
        <v>10500</v>
      </c>
    </row>
    <row r="34" spans="1:13" s="23" customFormat="1" ht="19.5" customHeight="1">
      <c r="A34" s="50">
        <v>43164</v>
      </c>
      <c r="B34" s="38" t="s">
        <v>72</v>
      </c>
      <c r="C34" s="38">
        <v>1000</v>
      </c>
      <c r="D34" s="38" t="s">
        <v>13</v>
      </c>
      <c r="E34" s="38">
        <v>485</v>
      </c>
      <c r="F34" s="38">
        <v>482</v>
      </c>
      <c r="G34" s="38">
        <v>0</v>
      </c>
      <c r="H34" s="38">
        <v>0</v>
      </c>
      <c r="I34" s="42">
        <f t="shared" si="0"/>
        <v>3000</v>
      </c>
      <c r="J34" s="43">
        <v>0</v>
      </c>
      <c r="K34" s="43">
        <f t="shared" si="1"/>
        <v>0</v>
      </c>
      <c r="L34" s="43">
        <f t="shared" si="2"/>
        <v>3</v>
      </c>
      <c r="M34" s="44">
        <f t="shared" si="3"/>
        <v>3000</v>
      </c>
    </row>
    <row r="35" spans="1:13" s="23" customFormat="1" ht="19.5" customHeight="1">
      <c r="A35" s="50">
        <v>43160</v>
      </c>
      <c r="B35" s="38" t="s">
        <v>73</v>
      </c>
      <c r="C35" s="38">
        <v>5000</v>
      </c>
      <c r="D35" s="38" t="s">
        <v>13</v>
      </c>
      <c r="E35" s="38">
        <v>116.5</v>
      </c>
      <c r="F35" s="38">
        <v>116.1</v>
      </c>
      <c r="G35" s="38">
        <v>0</v>
      </c>
      <c r="H35" s="38">
        <v>0</v>
      </c>
      <c r="I35" s="42">
        <f t="shared" si="0"/>
        <v>2000.0000000000284</v>
      </c>
      <c r="J35" s="43">
        <v>0</v>
      </c>
      <c r="K35" s="43">
        <v>0</v>
      </c>
      <c r="L35" s="43">
        <f t="shared" si="2"/>
        <v>0.40000000000000568</v>
      </c>
      <c r="M35" s="44">
        <f t="shared" si="3"/>
        <v>2000.0000000000284</v>
      </c>
    </row>
    <row r="36" spans="1:13" s="23" customFormat="1" ht="19.5" customHeight="1">
      <c r="A36" s="50">
        <v>43160</v>
      </c>
      <c r="B36" s="38" t="s">
        <v>46</v>
      </c>
      <c r="C36" s="38">
        <v>4000</v>
      </c>
      <c r="D36" s="38" t="s">
        <v>13</v>
      </c>
      <c r="E36" s="38">
        <v>100</v>
      </c>
      <c r="F36" s="38">
        <v>101.5</v>
      </c>
      <c r="G36" s="38">
        <v>0</v>
      </c>
      <c r="H36" s="38">
        <v>0</v>
      </c>
      <c r="I36" s="42">
        <f t="shared" si="0"/>
        <v>-6000</v>
      </c>
      <c r="J36" s="43">
        <v>0</v>
      </c>
      <c r="K36" s="43">
        <v>0</v>
      </c>
      <c r="L36" s="43">
        <f t="shared" si="2"/>
        <v>-1.5</v>
      </c>
      <c r="M36" s="44">
        <f t="shared" si="3"/>
        <v>-6000</v>
      </c>
    </row>
  </sheetData>
  <mergeCells count="1">
    <mergeCell ref="I6:K6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2"/>
  <sheetViews>
    <sheetView topLeftCell="A16" workbookViewId="0">
      <selection activeCell="A4" sqref="A4"/>
    </sheetView>
  </sheetViews>
  <sheetFormatPr defaultRowHeight="15"/>
  <cols>
    <col min="1" max="1" width="15" customWidth="1"/>
    <col min="2" max="2" width="14.42578125" customWidth="1"/>
  </cols>
  <sheetData>
    <row r="1" spans="1:13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0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20.25" customHeight="1">
      <c r="A3" s="1"/>
      <c r="B3" s="1"/>
      <c r="C3" s="1"/>
      <c r="D3" s="1"/>
      <c r="E3" s="1"/>
      <c r="F3" s="2"/>
      <c r="G3" s="1"/>
      <c r="H3" s="1"/>
      <c r="I3" s="1"/>
      <c r="J3" s="1"/>
      <c r="K3" s="1"/>
      <c r="L3" s="1"/>
      <c r="M3" s="1"/>
    </row>
    <row r="4" spans="1:13" ht="20.25" customHeight="1">
      <c r="A4" s="8" t="s">
        <v>81</v>
      </c>
      <c r="B4" s="8"/>
      <c r="C4" s="1"/>
      <c r="D4" s="1"/>
      <c r="E4" s="1"/>
      <c r="F4" s="1"/>
      <c r="G4" s="1"/>
      <c r="H4" s="1"/>
      <c r="I4" s="1"/>
      <c r="J4" s="1"/>
      <c r="K4" s="1"/>
      <c r="L4" s="3" t="s">
        <v>0</v>
      </c>
      <c r="M4" s="1"/>
    </row>
    <row r="5" spans="1:13" ht="20.25" customHeight="1">
      <c r="A5" s="4"/>
      <c r="B5" s="5"/>
      <c r="C5" s="5"/>
      <c r="D5" s="5"/>
      <c r="E5" s="5"/>
      <c r="F5" s="6"/>
      <c r="G5" s="5"/>
      <c r="H5" s="7"/>
      <c r="I5" s="7"/>
      <c r="J5" s="6"/>
      <c r="K5" s="5"/>
      <c r="L5" s="5"/>
      <c r="M5" s="5"/>
    </row>
    <row r="6" spans="1:13" ht="15.75">
      <c r="A6" s="9" t="s">
        <v>1</v>
      </c>
      <c r="B6" s="10" t="s">
        <v>2</v>
      </c>
      <c r="C6" s="10" t="s">
        <v>3</v>
      </c>
      <c r="D6" s="10" t="s">
        <v>4</v>
      </c>
      <c r="E6" s="10" t="s">
        <v>5</v>
      </c>
      <c r="F6" s="10" t="s">
        <v>6</v>
      </c>
      <c r="G6" s="10" t="s">
        <v>7</v>
      </c>
      <c r="H6" s="10" t="s">
        <v>8</v>
      </c>
      <c r="I6" s="54" t="s">
        <v>9</v>
      </c>
      <c r="J6" s="55"/>
      <c r="K6" s="56"/>
      <c r="L6" s="11" t="s">
        <v>10</v>
      </c>
      <c r="M6" s="10" t="s">
        <v>11</v>
      </c>
    </row>
    <row r="7" spans="1:13" s="23" customFormat="1" ht="19.5" customHeight="1">
      <c r="A7" s="24">
        <v>43159</v>
      </c>
      <c r="B7" s="25" t="s">
        <v>46</v>
      </c>
      <c r="C7" s="25">
        <v>4000</v>
      </c>
      <c r="D7" s="25" t="s">
        <v>18</v>
      </c>
      <c r="E7" s="25">
        <v>97.2</v>
      </c>
      <c r="F7" s="25">
        <v>98</v>
      </c>
      <c r="G7" s="25">
        <v>99</v>
      </c>
      <c r="H7" s="25">
        <v>100</v>
      </c>
      <c r="I7" s="26">
        <f t="shared" ref="I7:I31" si="0">(IF(D7="SHORT",E7-F7,IF(D7="LONG",F7-E7)))*C7</f>
        <v>3199.9999999999886</v>
      </c>
      <c r="J7" s="27">
        <v>3500</v>
      </c>
      <c r="K7" s="27">
        <f t="shared" ref="K7:K12" si="1">(IF(D7="SHORT",IF(H7="",0,G7-H7),IF(D7="LONG",IF(H7="",0,(H7-G7)))))*C7</f>
        <v>4000</v>
      </c>
      <c r="L7" s="27">
        <f t="shared" ref="L7:L31" si="2">(J7+I7+K7)/C7</f>
        <v>2.6749999999999972</v>
      </c>
      <c r="M7" s="28">
        <f t="shared" ref="M7:M31" si="3">L7*C7</f>
        <v>10699.999999999989</v>
      </c>
    </row>
    <row r="8" spans="1:13" s="23" customFormat="1" ht="19.5" customHeight="1">
      <c r="A8" s="24">
        <v>43158</v>
      </c>
      <c r="B8" s="25" t="s">
        <v>47</v>
      </c>
      <c r="C8" s="25">
        <v>3000</v>
      </c>
      <c r="D8" s="25" t="s">
        <v>18</v>
      </c>
      <c r="E8" s="25">
        <v>321.5</v>
      </c>
      <c r="F8" s="25">
        <v>319</v>
      </c>
      <c r="G8" s="25">
        <v>0</v>
      </c>
      <c r="H8" s="25">
        <v>0</v>
      </c>
      <c r="I8" s="26">
        <f t="shared" si="0"/>
        <v>-7500</v>
      </c>
      <c r="J8" s="27">
        <v>0</v>
      </c>
      <c r="K8" s="27">
        <f t="shared" si="1"/>
        <v>0</v>
      </c>
      <c r="L8" s="27">
        <f t="shared" si="2"/>
        <v>-2.5</v>
      </c>
      <c r="M8" s="28">
        <f t="shared" si="3"/>
        <v>-7500</v>
      </c>
    </row>
    <row r="9" spans="1:13" s="23" customFormat="1" ht="19.5" customHeight="1">
      <c r="A9" s="24">
        <v>43157</v>
      </c>
      <c r="B9" s="25" t="s">
        <v>48</v>
      </c>
      <c r="C9" s="25">
        <v>1600</v>
      </c>
      <c r="D9" s="25" t="s">
        <v>18</v>
      </c>
      <c r="E9" s="25">
        <v>377.5</v>
      </c>
      <c r="F9" s="25">
        <v>374.5</v>
      </c>
      <c r="G9" s="25">
        <v>0</v>
      </c>
      <c r="H9" s="25">
        <v>0</v>
      </c>
      <c r="I9" s="26">
        <f t="shared" si="0"/>
        <v>-4800</v>
      </c>
      <c r="J9" s="27">
        <v>0</v>
      </c>
      <c r="K9" s="27">
        <f t="shared" si="1"/>
        <v>0</v>
      </c>
      <c r="L9" s="27">
        <f t="shared" si="2"/>
        <v>-3</v>
      </c>
      <c r="M9" s="28">
        <f t="shared" si="3"/>
        <v>-4800</v>
      </c>
    </row>
    <row r="10" spans="1:13" s="23" customFormat="1" ht="19.5" customHeight="1">
      <c r="A10" s="24">
        <v>43154</v>
      </c>
      <c r="B10" s="25" t="s">
        <v>49</v>
      </c>
      <c r="C10" s="25">
        <v>2000</v>
      </c>
      <c r="D10" s="25" t="s">
        <v>18</v>
      </c>
      <c r="E10" s="25">
        <v>409.5</v>
      </c>
      <c r="F10" s="25">
        <v>411.5</v>
      </c>
      <c r="G10" s="25">
        <v>0</v>
      </c>
      <c r="H10" s="25">
        <v>0</v>
      </c>
      <c r="I10" s="26">
        <f t="shared" si="0"/>
        <v>4000</v>
      </c>
      <c r="J10" s="27">
        <v>0</v>
      </c>
      <c r="K10" s="27">
        <f t="shared" si="1"/>
        <v>0</v>
      </c>
      <c r="L10" s="27">
        <f t="shared" si="2"/>
        <v>2</v>
      </c>
      <c r="M10" s="28">
        <f t="shared" si="3"/>
        <v>4000</v>
      </c>
    </row>
    <row r="11" spans="1:13" s="23" customFormat="1" ht="19.5" customHeight="1">
      <c r="A11" s="24">
        <v>43153</v>
      </c>
      <c r="B11" s="25" t="s">
        <v>50</v>
      </c>
      <c r="C11" s="25">
        <v>3500</v>
      </c>
      <c r="D11" s="25" t="s">
        <v>13</v>
      </c>
      <c r="E11" s="25">
        <v>150.30000000000001</v>
      </c>
      <c r="F11" s="25">
        <v>149.30000000000001</v>
      </c>
      <c r="G11" s="25">
        <v>148.30000000000001</v>
      </c>
      <c r="H11" s="25">
        <v>147</v>
      </c>
      <c r="I11" s="26">
        <f t="shared" si="0"/>
        <v>3500</v>
      </c>
      <c r="J11" s="27">
        <v>3500</v>
      </c>
      <c r="K11" s="27">
        <f t="shared" si="1"/>
        <v>4550.00000000004</v>
      </c>
      <c r="L11" s="27">
        <f t="shared" si="2"/>
        <v>3.3000000000000114</v>
      </c>
      <c r="M11" s="28">
        <f t="shared" si="3"/>
        <v>11550.00000000004</v>
      </c>
    </row>
    <row r="12" spans="1:13" s="23" customFormat="1" ht="19.5" customHeight="1">
      <c r="A12" s="24">
        <v>43152</v>
      </c>
      <c r="B12" s="25" t="s">
        <v>51</v>
      </c>
      <c r="C12" s="25">
        <v>1000</v>
      </c>
      <c r="D12" s="25" t="s">
        <v>18</v>
      </c>
      <c r="E12" s="25">
        <v>793.5</v>
      </c>
      <c r="F12" s="25">
        <v>793.5</v>
      </c>
      <c r="G12" s="25">
        <v>0</v>
      </c>
      <c r="H12" s="25">
        <v>0</v>
      </c>
      <c r="I12" s="26">
        <f t="shared" si="0"/>
        <v>0</v>
      </c>
      <c r="J12" s="27">
        <v>0</v>
      </c>
      <c r="K12" s="27">
        <f t="shared" si="1"/>
        <v>0</v>
      </c>
      <c r="L12" s="27">
        <f t="shared" si="2"/>
        <v>0</v>
      </c>
      <c r="M12" s="28">
        <f t="shared" si="3"/>
        <v>0</v>
      </c>
    </row>
    <row r="13" spans="1:13" s="23" customFormat="1" ht="19.5" customHeight="1">
      <c r="A13" s="24">
        <v>43151</v>
      </c>
      <c r="B13" s="25" t="s">
        <v>52</v>
      </c>
      <c r="C13" s="25">
        <v>4500</v>
      </c>
      <c r="D13" s="25" t="s">
        <v>18</v>
      </c>
      <c r="E13" s="25">
        <v>204</v>
      </c>
      <c r="F13" s="25">
        <v>202.5</v>
      </c>
      <c r="G13" s="25">
        <v>0</v>
      </c>
      <c r="H13" s="25">
        <v>0</v>
      </c>
      <c r="I13" s="26">
        <f t="shared" si="0"/>
        <v>-6750</v>
      </c>
      <c r="J13" s="27">
        <v>0</v>
      </c>
      <c r="K13" s="27">
        <v>0</v>
      </c>
      <c r="L13" s="27">
        <f t="shared" si="2"/>
        <v>-1.5</v>
      </c>
      <c r="M13" s="28">
        <f t="shared" si="3"/>
        <v>-6750</v>
      </c>
    </row>
    <row r="14" spans="1:13" s="23" customFormat="1" ht="19.5" customHeight="1">
      <c r="A14" s="24">
        <v>43150</v>
      </c>
      <c r="B14" s="25" t="s">
        <v>53</v>
      </c>
      <c r="C14" s="25">
        <v>4000</v>
      </c>
      <c r="D14" s="25" t="s">
        <v>13</v>
      </c>
      <c r="E14" s="25">
        <v>112</v>
      </c>
      <c r="F14" s="25">
        <v>111</v>
      </c>
      <c r="G14" s="25">
        <v>110</v>
      </c>
      <c r="H14" s="25">
        <v>109</v>
      </c>
      <c r="I14" s="26">
        <f t="shared" si="0"/>
        <v>4000</v>
      </c>
      <c r="J14" s="27">
        <f t="shared" ref="J14:J18" si="4">(IF(D14="SHORT",IF(G14="",0,F14-G14),IF(D14="LONG",IF(G14="",0,G14-F14))))*C14</f>
        <v>4000</v>
      </c>
      <c r="K14" s="27">
        <f t="shared" ref="K14:K16" si="5">(IF(D14="SHORT",IF(H14="",0,G14-H14),IF(D14="LONG",IF(H14="",0,(H14-G14)))))*C14</f>
        <v>4000</v>
      </c>
      <c r="L14" s="27">
        <f t="shared" si="2"/>
        <v>3</v>
      </c>
      <c r="M14" s="28">
        <f t="shared" si="3"/>
        <v>12000</v>
      </c>
    </row>
    <row r="15" spans="1:13" s="23" customFormat="1" ht="19.5" customHeight="1">
      <c r="A15" s="24">
        <v>43147</v>
      </c>
      <c r="B15" s="25" t="s">
        <v>54</v>
      </c>
      <c r="C15" s="25">
        <v>3000</v>
      </c>
      <c r="D15" s="25" t="s">
        <v>13</v>
      </c>
      <c r="E15" s="25">
        <v>268.5</v>
      </c>
      <c r="F15" s="25">
        <v>266.5</v>
      </c>
      <c r="G15" s="25">
        <v>265</v>
      </c>
      <c r="H15" s="25">
        <v>263</v>
      </c>
      <c r="I15" s="26">
        <f t="shared" si="0"/>
        <v>6000</v>
      </c>
      <c r="J15" s="27">
        <f t="shared" si="4"/>
        <v>4500</v>
      </c>
      <c r="K15" s="27">
        <f t="shared" si="5"/>
        <v>6000</v>
      </c>
      <c r="L15" s="27">
        <f t="shared" si="2"/>
        <v>5.5</v>
      </c>
      <c r="M15" s="28">
        <f t="shared" si="3"/>
        <v>16500</v>
      </c>
    </row>
    <row r="16" spans="1:13" s="23" customFormat="1" ht="19.5" customHeight="1">
      <c r="A16" s="24">
        <v>43147</v>
      </c>
      <c r="B16" s="25" t="s">
        <v>55</v>
      </c>
      <c r="C16" s="25">
        <v>4000</v>
      </c>
      <c r="D16" s="25" t="s">
        <v>13</v>
      </c>
      <c r="E16" s="25">
        <v>125</v>
      </c>
      <c r="F16" s="25">
        <v>124</v>
      </c>
      <c r="G16" s="25">
        <v>123</v>
      </c>
      <c r="H16" s="25">
        <v>122</v>
      </c>
      <c r="I16" s="26">
        <f t="shared" si="0"/>
        <v>4000</v>
      </c>
      <c r="J16" s="27">
        <f t="shared" si="4"/>
        <v>4000</v>
      </c>
      <c r="K16" s="27">
        <f t="shared" si="5"/>
        <v>4000</v>
      </c>
      <c r="L16" s="27">
        <f t="shared" si="2"/>
        <v>3</v>
      </c>
      <c r="M16" s="28">
        <f t="shared" si="3"/>
        <v>12000</v>
      </c>
    </row>
    <row r="17" spans="1:13" s="23" customFormat="1" ht="19.5" customHeight="1">
      <c r="A17" s="24">
        <v>43146</v>
      </c>
      <c r="B17" s="25" t="s">
        <v>56</v>
      </c>
      <c r="C17" s="25">
        <v>6000</v>
      </c>
      <c r="D17" s="25" t="s">
        <v>18</v>
      </c>
      <c r="E17" s="25">
        <v>110.5</v>
      </c>
      <c r="F17" s="25">
        <v>111.3</v>
      </c>
      <c r="G17" s="25">
        <v>112.1</v>
      </c>
      <c r="H17" s="25">
        <v>0</v>
      </c>
      <c r="I17" s="26">
        <f t="shared" si="0"/>
        <v>4799.9999999999827</v>
      </c>
      <c r="J17" s="27">
        <f t="shared" si="4"/>
        <v>4799.9999999999827</v>
      </c>
      <c r="K17" s="27">
        <v>0</v>
      </c>
      <c r="L17" s="27">
        <f t="shared" si="2"/>
        <v>1.5999999999999943</v>
      </c>
      <c r="M17" s="28">
        <f t="shared" si="3"/>
        <v>9599.9999999999654</v>
      </c>
    </row>
    <row r="18" spans="1:13" s="23" customFormat="1" ht="19.5" customHeight="1">
      <c r="A18" s="24">
        <v>43145</v>
      </c>
      <c r="B18" s="25" t="s">
        <v>57</v>
      </c>
      <c r="C18" s="25">
        <v>1000</v>
      </c>
      <c r="D18" s="25" t="s">
        <v>13</v>
      </c>
      <c r="E18" s="25">
        <v>528</v>
      </c>
      <c r="F18" s="25">
        <v>524.04999999999995</v>
      </c>
      <c r="G18" s="25">
        <v>520.1</v>
      </c>
      <c r="H18" s="25">
        <v>516.20000000000005</v>
      </c>
      <c r="I18" s="26">
        <f t="shared" si="0"/>
        <v>3950.0000000000455</v>
      </c>
      <c r="J18" s="27">
        <f t="shared" si="4"/>
        <v>3949.9999999999318</v>
      </c>
      <c r="K18" s="27">
        <f t="shared" ref="K18:K22" si="6">(IF(D18="SHORT",IF(H18="",0,G18-H18),IF(D18="LONG",IF(H18="",0,(H18-G18)))))*C18</f>
        <v>3899.9999999999773</v>
      </c>
      <c r="L18" s="27">
        <f t="shared" si="2"/>
        <v>11.799999999999955</v>
      </c>
      <c r="M18" s="28">
        <f t="shared" si="3"/>
        <v>11799.999999999955</v>
      </c>
    </row>
    <row r="19" spans="1:13" s="23" customFormat="1" ht="19.5" customHeight="1">
      <c r="A19" s="24">
        <v>43143</v>
      </c>
      <c r="B19" s="25" t="s">
        <v>58</v>
      </c>
      <c r="C19" s="25">
        <v>1200</v>
      </c>
      <c r="D19" s="25" t="s">
        <v>18</v>
      </c>
      <c r="E19" s="25">
        <v>813.5</v>
      </c>
      <c r="F19" s="25">
        <v>817</v>
      </c>
      <c r="G19" s="25">
        <v>0</v>
      </c>
      <c r="H19" s="25">
        <v>0</v>
      </c>
      <c r="I19" s="26">
        <f t="shared" si="0"/>
        <v>4200</v>
      </c>
      <c r="J19" s="27">
        <v>0</v>
      </c>
      <c r="K19" s="27">
        <f t="shared" si="6"/>
        <v>0</v>
      </c>
      <c r="L19" s="27">
        <f t="shared" si="2"/>
        <v>3.5</v>
      </c>
      <c r="M19" s="28">
        <f t="shared" si="3"/>
        <v>4200</v>
      </c>
    </row>
    <row r="20" spans="1:13" s="23" customFormat="1" ht="19.5" customHeight="1">
      <c r="A20" s="24">
        <v>43139</v>
      </c>
      <c r="B20" s="25" t="s">
        <v>59</v>
      </c>
      <c r="C20" s="25">
        <v>1000</v>
      </c>
      <c r="D20" s="25" t="s">
        <v>18</v>
      </c>
      <c r="E20" s="25">
        <v>661</v>
      </c>
      <c r="F20" s="25">
        <v>654.4</v>
      </c>
      <c r="G20" s="25">
        <v>0</v>
      </c>
      <c r="H20" s="25">
        <v>0</v>
      </c>
      <c r="I20" s="26">
        <f t="shared" si="0"/>
        <v>-6600.0000000000227</v>
      </c>
      <c r="J20" s="27">
        <v>0</v>
      </c>
      <c r="K20" s="27">
        <f t="shared" si="6"/>
        <v>0</v>
      </c>
      <c r="L20" s="27">
        <f t="shared" si="2"/>
        <v>-6.6000000000000227</v>
      </c>
      <c r="M20" s="28">
        <f t="shared" si="3"/>
        <v>-6600.0000000000227</v>
      </c>
    </row>
    <row r="21" spans="1:13" s="23" customFormat="1" ht="19.5" customHeight="1">
      <c r="A21" s="24">
        <v>43139</v>
      </c>
      <c r="B21" s="25" t="s">
        <v>60</v>
      </c>
      <c r="C21" s="25">
        <v>750</v>
      </c>
      <c r="D21" s="25" t="s">
        <v>18</v>
      </c>
      <c r="E21" s="25">
        <v>454</v>
      </c>
      <c r="F21" s="25">
        <v>457.4</v>
      </c>
      <c r="G21" s="25">
        <v>460.8</v>
      </c>
      <c r="H21" s="25">
        <v>464</v>
      </c>
      <c r="I21" s="26">
        <f t="shared" si="0"/>
        <v>2549.9999999999827</v>
      </c>
      <c r="J21" s="27">
        <f t="shared" ref="J21" si="7">(IF(D21="SHORT",IF(G21="",0,F21-G21),IF(D21="LONG",IF(G21="",0,G21-F21))))*C21</f>
        <v>2550.0000000000255</v>
      </c>
      <c r="K21" s="27">
        <f t="shared" si="6"/>
        <v>2399.9999999999914</v>
      </c>
      <c r="L21" s="27">
        <f t="shared" si="2"/>
        <v>10</v>
      </c>
      <c r="M21" s="28">
        <f t="shared" si="3"/>
        <v>7500</v>
      </c>
    </row>
    <row r="22" spans="1:13" s="23" customFormat="1" ht="19.5" customHeight="1">
      <c r="A22" s="24">
        <v>43138</v>
      </c>
      <c r="B22" s="25" t="s">
        <v>61</v>
      </c>
      <c r="C22" s="25">
        <v>550</v>
      </c>
      <c r="D22" s="25" t="s">
        <v>13</v>
      </c>
      <c r="E22" s="25">
        <v>1243</v>
      </c>
      <c r="F22" s="25">
        <v>1235.5999999999999</v>
      </c>
      <c r="G22" s="25">
        <v>0</v>
      </c>
      <c r="H22" s="25">
        <v>0</v>
      </c>
      <c r="I22" s="26">
        <f t="shared" si="0"/>
        <v>4070.00000000005</v>
      </c>
      <c r="J22" s="27">
        <v>0</v>
      </c>
      <c r="K22" s="27">
        <f t="shared" si="6"/>
        <v>0</v>
      </c>
      <c r="L22" s="27">
        <f t="shared" si="2"/>
        <v>7.4000000000000909</v>
      </c>
      <c r="M22" s="28">
        <f t="shared" si="3"/>
        <v>4070.00000000005</v>
      </c>
    </row>
    <row r="23" spans="1:13" s="23" customFormat="1" ht="19.5" customHeight="1">
      <c r="A23" s="29">
        <v>43137</v>
      </c>
      <c r="B23" s="30" t="s">
        <v>62</v>
      </c>
      <c r="C23" s="30">
        <v>800</v>
      </c>
      <c r="D23" s="30" t="s">
        <v>18</v>
      </c>
      <c r="E23" s="30">
        <v>1054.5999999999999</v>
      </c>
      <c r="F23" s="30">
        <v>1063.0999999999999</v>
      </c>
      <c r="G23" s="30">
        <v>0</v>
      </c>
      <c r="H23" s="30">
        <v>0</v>
      </c>
      <c r="I23" s="31">
        <f t="shared" si="0"/>
        <v>6800</v>
      </c>
      <c r="J23" s="32">
        <v>0</v>
      </c>
      <c r="K23" s="32">
        <v>0</v>
      </c>
      <c r="L23" s="32">
        <f t="shared" si="2"/>
        <v>8.5</v>
      </c>
      <c r="M23" s="33">
        <f t="shared" si="3"/>
        <v>6800</v>
      </c>
    </row>
    <row r="24" spans="1:13" s="23" customFormat="1" ht="19.5" customHeight="1">
      <c r="A24" s="24">
        <v>43137</v>
      </c>
      <c r="B24" s="25" t="s">
        <v>63</v>
      </c>
      <c r="C24" s="25">
        <v>300</v>
      </c>
      <c r="D24" s="25" t="s">
        <v>18</v>
      </c>
      <c r="E24" s="25">
        <v>1193.7</v>
      </c>
      <c r="F24" s="25">
        <v>1202.45</v>
      </c>
      <c r="G24" s="25">
        <v>1212.2</v>
      </c>
      <c r="H24" s="25">
        <v>1222.95</v>
      </c>
      <c r="I24" s="26">
        <f t="shared" si="0"/>
        <v>2625</v>
      </c>
      <c r="J24" s="27">
        <f t="shared" ref="J24:J30" si="8">(IF(D24="SHORT",IF(G24="",0,F24-G24),IF(D24="LONG",IF(G24="",0,G24-F24))))*C24</f>
        <v>2925</v>
      </c>
      <c r="K24" s="27">
        <f t="shared" ref="K24" si="9">(IF(D24="SHORT",IF(H24="",0,G24-H24),IF(D24="LONG",IF(H24="",0,(H24-G24)))))*C24</f>
        <v>3225</v>
      </c>
      <c r="L24" s="27">
        <f t="shared" si="2"/>
        <v>29.25</v>
      </c>
      <c r="M24" s="28">
        <f t="shared" si="3"/>
        <v>8775</v>
      </c>
    </row>
    <row r="25" spans="1:13" s="23" customFormat="1" ht="19.5" customHeight="1">
      <c r="A25" s="29">
        <v>43136</v>
      </c>
      <c r="B25" s="34" t="s">
        <v>64</v>
      </c>
      <c r="C25" s="34">
        <v>1750</v>
      </c>
      <c r="D25" s="34" t="s">
        <v>18</v>
      </c>
      <c r="E25" s="30">
        <v>342.35</v>
      </c>
      <c r="F25" s="30">
        <v>345.6</v>
      </c>
      <c r="G25" s="30">
        <v>348.95</v>
      </c>
      <c r="H25" s="30">
        <v>0</v>
      </c>
      <c r="I25" s="31">
        <f t="shared" si="0"/>
        <v>5687.5</v>
      </c>
      <c r="J25" s="32">
        <f t="shared" si="8"/>
        <v>5862.49999999994</v>
      </c>
      <c r="K25" s="32">
        <v>0</v>
      </c>
      <c r="L25" s="32">
        <f t="shared" si="2"/>
        <v>6.5999999999999659</v>
      </c>
      <c r="M25" s="33">
        <f t="shared" si="3"/>
        <v>11549.99999999994</v>
      </c>
    </row>
    <row r="26" spans="1:13" s="23" customFormat="1" ht="19.5" customHeight="1">
      <c r="A26" s="24">
        <v>43136</v>
      </c>
      <c r="B26" s="25" t="s">
        <v>65</v>
      </c>
      <c r="C26" s="25">
        <v>5000</v>
      </c>
      <c r="D26" s="25" t="s">
        <v>18</v>
      </c>
      <c r="E26" s="25">
        <v>80</v>
      </c>
      <c r="F26" s="25">
        <v>80.7</v>
      </c>
      <c r="G26" s="25">
        <v>81.650000000000006</v>
      </c>
      <c r="H26" s="25">
        <v>82.45</v>
      </c>
      <c r="I26" s="26">
        <f t="shared" si="0"/>
        <v>3500.0000000000141</v>
      </c>
      <c r="J26" s="27">
        <f t="shared" si="8"/>
        <v>4750.0000000000146</v>
      </c>
      <c r="K26" s="27">
        <f t="shared" ref="K26:K29" si="10">(IF(D26="SHORT",IF(H26="",0,G26-H26),IF(D26="LONG",IF(H26="",0,(H26-G26)))))*C26</f>
        <v>3999.9999999999859</v>
      </c>
      <c r="L26" s="27">
        <f t="shared" si="2"/>
        <v>2.4500000000000028</v>
      </c>
      <c r="M26" s="28">
        <f t="shared" si="3"/>
        <v>12250.000000000015</v>
      </c>
    </row>
    <row r="27" spans="1:13" s="23" customFormat="1" ht="19.5" customHeight="1">
      <c r="A27" s="24">
        <v>43136</v>
      </c>
      <c r="B27" s="25" t="s">
        <v>45</v>
      </c>
      <c r="C27" s="25">
        <v>7000</v>
      </c>
      <c r="D27" s="25" t="s">
        <v>18</v>
      </c>
      <c r="E27" s="25">
        <v>121.3</v>
      </c>
      <c r="F27" s="25">
        <v>122.55</v>
      </c>
      <c r="G27" s="25">
        <v>123.9</v>
      </c>
      <c r="H27" s="25">
        <v>125.25</v>
      </c>
      <c r="I27" s="26">
        <f t="shared" si="0"/>
        <v>8750</v>
      </c>
      <c r="J27" s="27">
        <f t="shared" si="8"/>
        <v>9450.00000000006</v>
      </c>
      <c r="K27" s="27">
        <f t="shared" si="10"/>
        <v>9449.99999999996</v>
      </c>
      <c r="L27" s="27">
        <f t="shared" si="2"/>
        <v>3.9500000000000024</v>
      </c>
      <c r="M27" s="28">
        <f t="shared" si="3"/>
        <v>27650.000000000018</v>
      </c>
    </row>
    <row r="28" spans="1:13" s="23" customFormat="1" ht="19.5" customHeight="1">
      <c r="A28" s="24">
        <v>43133</v>
      </c>
      <c r="B28" s="25" t="s">
        <v>33</v>
      </c>
      <c r="C28" s="25">
        <v>1500</v>
      </c>
      <c r="D28" s="25" t="s">
        <v>18</v>
      </c>
      <c r="E28" s="25">
        <v>340</v>
      </c>
      <c r="F28" s="25">
        <v>344.5</v>
      </c>
      <c r="G28" s="25">
        <v>349.25</v>
      </c>
      <c r="H28" s="25">
        <v>353.75</v>
      </c>
      <c r="I28" s="26">
        <f t="shared" si="0"/>
        <v>6750</v>
      </c>
      <c r="J28" s="27">
        <f t="shared" si="8"/>
        <v>7125</v>
      </c>
      <c r="K28" s="27">
        <f t="shared" si="10"/>
        <v>6750</v>
      </c>
      <c r="L28" s="27">
        <f t="shared" si="2"/>
        <v>13.75</v>
      </c>
      <c r="M28" s="28">
        <f t="shared" si="3"/>
        <v>20625</v>
      </c>
    </row>
    <row r="29" spans="1:13" s="23" customFormat="1" ht="19.5" customHeight="1">
      <c r="A29" s="24">
        <v>43133</v>
      </c>
      <c r="B29" s="25" t="s">
        <v>31</v>
      </c>
      <c r="C29" s="25">
        <v>500</v>
      </c>
      <c r="D29" s="25" t="s">
        <v>13</v>
      </c>
      <c r="E29" s="25">
        <v>1770</v>
      </c>
      <c r="F29" s="25">
        <v>1755</v>
      </c>
      <c r="G29" s="25">
        <v>1737.5</v>
      </c>
      <c r="H29" s="25">
        <v>1722</v>
      </c>
      <c r="I29" s="26">
        <f t="shared" si="0"/>
        <v>7500</v>
      </c>
      <c r="J29" s="27">
        <f t="shared" si="8"/>
        <v>8750</v>
      </c>
      <c r="K29" s="27">
        <f t="shared" si="10"/>
        <v>7750</v>
      </c>
      <c r="L29" s="27">
        <f t="shared" si="2"/>
        <v>48</v>
      </c>
      <c r="M29" s="28">
        <f t="shared" si="3"/>
        <v>24000</v>
      </c>
    </row>
    <row r="30" spans="1:13" s="23" customFormat="1" ht="19.5" customHeight="1">
      <c r="A30" s="29">
        <v>43132</v>
      </c>
      <c r="B30" s="34" t="s">
        <v>66</v>
      </c>
      <c r="C30" s="34">
        <v>2200</v>
      </c>
      <c r="D30" s="34" t="s">
        <v>18</v>
      </c>
      <c r="E30" s="30">
        <v>254.5</v>
      </c>
      <c r="F30" s="30">
        <v>256.5</v>
      </c>
      <c r="G30" s="30">
        <v>258.75</v>
      </c>
      <c r="H30" s="30">
        <v>0</v>
      </c>
      <c r="I30" s="31">
        <f t="shared" si="0"/>
        <v>4400</v>
      </c>
      <c r="J30" s="32">
        <f t="shared" si="8"/>
        <v>4950</v>
      </c>
      <c r="K30" s="32">
        <v>0</v>
      </c>
      <c r="L30" s="32">
        <f t="shared" si="2"/>
        <v>4.25</v>
      </c>
      <c r="M30" s="33">
        <f t="shared" si="3"/>
        <v>9350</v>
      </c>
    </row>
    <row r="31" spans="1:13" s="23" customFormat="1" ht="19.5" customHeight="1">
      <c r="A31" s="29">
        <v>43132</v>
      </c>
      <c r="B31" s="34" t="s">
        <v>33</v>
      </c>
      <c r="C31" s="34">
        <v>1500</v>
      </c>
      <c r="D31" s="34" t="s">
        <v>18</v>
      </c>
      <c r="E31" s="30">
        <v>491.1</v>
      </c>
      <c r="F31" s="30">
        <v>495.35</v>
      </c>
      <c r="G31" s="30">
        <v>0</v>
      </c>
      <c r="H31" s="30">
        <v>0</v>
      </c>
      <c r="I31" s="31">
        <f t="shared" si="0"/>
        <v>6375</v>
      </c>
      <c r="J31" s="32">
        <v>0</v>
      </c>
      <c r="K31" s="32">
        <v>0</v>
      </c>
      <c r="L31" s="32">
        <f t="shared" si="2"/>
        <v>4.25</v>
      </c>
      <c r="M31" s="33">
        <f t="shared" si="3"/>
        <v>6375</v>
      </c>
    </row>
    <row r="32" spans="1:1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</sheetData>
  <mergeCells count="1">
    <mergeCell ref="I6:K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3"/>
  <sheetViews>
    <sheetView topLeftCell="A7" workbookViewId="0">
      <selection activeCell="A4" sqref="A4:B4"/>
    </sheetView>
  </sheetViews>
  <sheetFormatPr defaultRowHeight="15"/>
  <cols>
    <col min="1" max="1" width="14.28515625" customWidth="1"/>
    <col min="2" max="2" width="15.85546875" customWidth="1"/>
    <col min="12" max="12" width="12.140625" customWidth="1"/>
  </cols>
  <sheetData>
    <row r="1" spans="1:13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0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20.25" customHeight="1">
      <c r="A3" s="1"/>
      <c r="B3" s="1"/>
      <c r="C3" s="1"/>
      <c r="D3" s="1"/>
      <c r="E3" s="1"/>
      <c r="F3" s="2"/>
      <c r="G3" s="1"/>
      <c r="H3" s="1"/>
      <c r="I3" s="1"/>
      <c r="J3" s="1"/>
      <c r="K3" s="1"/>
      <c r="L3" s="1"/>
      <c r="M3" s="1"/>
    </row>
    <row r="4" spans="1:13" ht="20.25" customHeight="1">
      <c r="A4" s="57" t="s">
        <v>81</v>
      </c>
      <c r="B4" s="57"/>
      <c r="C4" s="1"/>
      <c r="D4" s="1"/>
      <c r="E4" s="1"/>
      <c r="F4" s="1"/>
      <c r="G4" s="1"/>
      <c r="H4" s="1"/>
      <c r="I4" s="1"/>
      <c r="J4" s="1"/>
      <c r="K4" s="1"/>
      <c r="L4" s="3" t="s">
        <v>0</v>
      </c>
      <c r="M4" s="1"/>
    </row>
    <row r="5" spans="1:13" ht="20.25" customHeight="1">
      <c r="A5" s="4"/>
      <c r="B5" s="5"/>
      <c r="C5" s="5"/>
      <c r="D5" s="5"/>
      <c r="E5" s="5"/>
      <c r="F5" s="6"/>
      <c r="G5" s="5"/>
      <c r="H5" s="7"/>
      <c r="I5" s="7"/>
      <c r="J5" s="6"/>
      <c r="K5" s="5"/>
      <c r="L5" s="5"/>
      <c r="M5" s="5"/>
    </row>
    <row r="6" spans="1:13" ht="15.75">
      <c r="A6" s="9" t="s">
        <v>1</v>
      </c>
      <c r="B6" s="10" t="s">
        <v>2</v>
      </c>
      <c r="C6" s="10" t="s">
        <v>3</v>
      </c>
      <c r="D6" s="10" t="s">
        <v>4</v>
      </c>
      <c r="E6" s="10" t="s">
        <v>5</v>
      </c>
      <c r="F6" s="10" t="s">
        <v>6</v>
      </c>
      <c r="G6" s="10" t="s">
        <v>7</v>
      </c>
      <c r="H6" s="10" t="s">
        <v>8</v>
      </c>
      <c r="I6" s="54" t="s">
        <v>9</v>
      </c>
      <c r="J6" s="55"/>
      <c r="K6" s="56"/>
      <c r="L6" s="11" t="s">
        <v>10</v>
      </c>
      <c r="M6" s="10" t="s">
        <v>11</v>
      </c>
    </row>
    <row r="7" spans="1:13">
      <c r="A7" s="12">
        <v>43131</v>
      </c>
      <c r="B7" s="13" t="s">
        <v>12</v>
      </c>
      <c r="C7" s="13">
        <v>200</v>
      </c>
      <c r="D7" s="13" t="s">
        <v>13</v>
      </c>
      <c r="E7" s="14">
        <v>4363</v>
      </c>
      <c r="F7" s="14">
        <v>4382</v>
      </c>
      <c r="G7" s="14"/>
      <c r="H7" s="14"/>
      <c r="I7" s="15">
        <f t="shared" ref="I7:I43" si="0">(IF(D7="SHORT",E7-F7,IF(D7="LONG",F7-E7)))*C7</f>
        <v>-3800</v>
      </c>
      <c r="J7" s="16"/>
      <c r="K7" s="16"/>
      <c r="L7" s="16">
        <f t="shared" ref="L7:L43" si="1">(J7+I7+K7)/C7</f>
        <v>-19</v>
      </c>
      <c r="M7" s="17">
        <f t="shared" ref="M7:M43" si="2">L7*C7</f>
        <v>-3800</v>
      </c>
    </row>
    <row r="8" spans="1:13">
      <c r="A8" s="12">
        <v>43131</v>
      </c>
      <c r="B8" s="13" t="s">
        <v>14</v>
      </c>
      <c r="C8" s="13">
        <v>1200</v>
      </c>
      <c r="D8" s="13" t="s">
        <v>13</v>
      </c>
      <c r="E8" s="14">
        <v>758.35</v>
      </c>
      <c r="F8" s="14">
        <v>754</v>
      </c>
      <c r="G8" s="14"/>
      <c r="H8" s="14"/>
      <c r="I8" s="15">
        <f t="shared" si="0"/>
        <v>5220.0000000000273</v>
      </c>
      <c r="J8" s="16"/>
      <c r="K8" s="16"/>
      <c r="L8" s="16">
        <f t="shared" si="1"/>
        <v>4.3500000000000227</v>
      </c>
      <c r="M8" s="17">
        <f t="shared" si="2"/>
        <v>5220.0000000000273</v>
      </c>
    </row>
    <row r="9" spans="1:13">
      <c r="A9" s="12">
        <v>43130</v>
      </c>
      <c r="B9" s="13" t="s">
        <v>15</v>
      </c>
      <c r="C9" s="13">
        <v>1500</v>
      </c>
      <c r="D9" s="13" t="s">
        <v>13</v>
      </c>
      <c r="E9" s="14">
        <v>896.85</v>
      </c>
      <c r="F9" s="14">
        <v>889</v>
      </c>
      <c r="G9" s="14"/>
      <c r="H9" s="14"/>
      <c r="I9" s="15">
        <f t="shared" si="0"/>
        <v>11775.000000000035</v>
      </c>
      <c r="J9" s="16"/>
      <c r="K9" s="16"/>
      <c r="L9" s="16">
        <f t="shared" si="1"/>
        <v>7.8500000000000227</v>
      </c>
      <c r="M9" s="17">
        <f t="shared" si="2"/>
        <v>11775.000000000035</v>
      </c>
    </row>
    <row r="10" spans="1:13">
      <c r="A10" s="12">
        <v>43130</v>
      </c>
      <c r="B10" s="13" t="s">
        <v>14</v>
      </c>
      <c r="C10" s="13">
        <v>1200</v>
      </c>
      <c r="D10" s="13" t="s">
        <v>13</v>
      </c>
      <c r="E10" s="14">
        <v>763.9</v>
      </c>
      <c r="F10" s="14">
        <v>757.4</v>
      </c>
      <c r="G10" s="14"/>
      <c r="H10" s="14"/>
      <c r="I10" s="15">
        <f t="shared" si="0"/>
        <v>7800</v>
      </c>
      <c r="J10" s="16"/>
      <c r="K10" s="16"/>
      <c r="L10" s="16">
        <f t="shared" si="1"/>
        <v>6.5</v>
      </c>
      <c r="M10" s="17">
        <f t="shared" si="2"/>
        <v>7800</v>
      </c>
    </row>
    <row r="11" spans="1:13">
      <c r="A11" s="12">
        <v>43129</v>
      </c>
      <c r="B11" s="13" t="s">
        <v>16</v>
      </c>
      <c r="C11" s="13">
        <v>6000</v>
      </c>
      <c r="D11" s="13" t="s">
        <v>13</v>
      </c>
      <c r="E11" s="14">
        <v>121</v>
      </c>
      <c r="F11" s="14">
        <v>120</v>
      </c>
      <c r="G11" s="14"/>
      <c r="H11" s="14"/>
      <c r="I11" s="15">
        <f t="shared" si="0"/>
        <v>6000</v>
      </c>
      <c r="J11" s="16"/>
      <c r="K11" s="16"/>
      <c r="L11" s="16">
        <f t="shared" si="1"/>
        <v>1</v>
      </c>
      <c r="M11" s="17">
        <f t="shared" si="2"/>
        <v>6000</v>
      </c>
    </row>
    <row r="12" spans="1:13">
      <c r="A12" s="12">
        <v>43129</v>
      </c>
      <c r="B12" s="13" t="s">
        <v>17</v>
      </c>
      <c r="C12" s="13">
        <v>2200</v>
      </c>
      <c r="D12" s="13" t="s">
        <v>18</v>
      </c>
      <c r="E12" s="14">
        <v>295</v>
      </c>
      <c r="F12" s="14">
        <v>297.35000000000002</v>
      </c>
      <c r="G12" s="14"/>
      <c r="H12" s="14"/>
      <c r="I12" s="15">
        <f t="shared" si="0"/>
        <v>5170.00000000005</v>
      </c>
      <c r="J12" s="16"/>
      <c r="K12" s="16"/>
      <c r="L12" s="16">
        <f t="shared" si="1"/>
        <v>2.3500000000000227</v>
      </c>
      <c r="M12" s="17">
        <f t="shared" si="2"/>
        <v>5170.00000000005</v>
      </c>
    </row>
    <row r="13" spans="1:13">
      <c r="A13" s="12">
        <v>43125</v>
      </c>
      <c r="B13" s="13" t="s">
        <v>19</v>
      </c>
      <c r="C13" s="13">
        <v>800</v>
      </c>
      <c r="D13" s="13" t="s">
        <v>18</v>
      </c>
      <c r="E13" s="14">
        <v>1105</v>
      </c>
      <c r="F13" s="14">
        <v>1094.55</v>
      </c>
      <c r="G13" s="14"/>
      <c r="H13" s="14"/>
      <c r="I13" s="15">
        <f t="shared" si="0"/>
        <v>-8360.0000000000364</v>
      </c>
      <c r="J13" s="16"/>
      <c r="K13" s="16"/>
      <c r="L13" s="16">
        <f t="shared" si="1"/>
        <v>-10.450000000000045</v>
      </c>
      <c r="M13" s="17">
        <f t="shared" si="2"/>
        <v>-8360.0000000000364</v>
      </c>
    </row>
    <row r="14" spans="1:13">
      <c r="A14" s="12">
        <v>43125</v>
      </c>
      <c r="B14" s="13" t="s">
        <v>20</v>
      </c>
      <c r="C14" s="13">
        <v>1000</v>
      </c>
      <c r="D14" s="13" t="s">
        <v>13</v>
      </c>
      <c r="E14" s="14">
        <v>1037</v>
      </c>
      <c r="F14" s="14">
        <v>1032</v>
      </c>
      <c r="G14" s="14"/>
      <c r="H14" s="14"/>
      <c r="I14" s="15">
        <f t="shared" si="0"/>
        <v>5000</v>
      </c>
      <c r="J14" s="16"/>
      <c r="K14" s="16"/>
      <c r="L14" s="16">
        <f t="shared" si="1"/>
        <v>5</v>
      </c>
      <c r="M14" s="17">
        <f t="shared" si="2"/>
        <v>5000</v>
      </c>
    </row>
    <row r="15" spans="1:13">
      <c r="A15" s="12">
        <v>43124</v>
      </c>
      <c r="B15" s="13" t="s">
        <v>21</v>
      </c>
      <c r="C15" s="13">
        <v>1100</v>
      </c>
      <c r="D15" s="13" t="s">
        <v>18</v>
      </c>
      <c r="E15" s="14">
        <v>821</v>
      </c>
      <c r="F15" s="14">
        <v>827</v>
      </c>
      <c r="G15" s="14"/>
      <c r="H15" s="14"/>
      <c r="I15" s="15">
        <f t="shared" si="0"/>
        <v>6600</v>
      </c>
      <c r="J15" s="16"/>
      <c r="K15" s="16"/>
      <c r="L15" s="16">
        <f t="shared" si="1"/>
        <v>6</v>
      </c>
      <c r="M15" s="17">
        <f t="shared" si="2"/>
        <v>6600</v>
      </c>
    </row>
    <row r="16" spans="1:13">
      <c r="A16" s="12">
        <v>43124</v>
      </c>
      <c r="B16" s="13" t="s">
        <v>22</v>
      </c>
      <c r="C16" s="13">
        <v>1200</v>
      </c>
      <c r="D16" s="13" t="s">
        <v>18</v>
      </c>
      <c r="E16" s="14">
        <v>600.75</v>
      </c>
      <c r="F16" s="14">
        <v>606.5</v>
      </c>
      <c r="G16" s="14">
        <v>612.75</v>
      </c>
      <c r="H16" s="14"/>
      <c r="I16" s="15">
        <f t="shared" si="0"/>
        <v>6900</v>
      </c>
      <c r="J16" s="16">
        <f t="shared" ref="J16" si="3">(IF(D16="SHORT",IF(G16="",0,F16-G16),IF(D16="LONG",IF(G16="",0,G16-F16))))*C16</f>
        <v>7500</v>
      </c>
      <c r="K16" s="16"/>
      <c r="L16" s="16">
        <f t="shared" si="1"/>
        <v>12</v>
      </c>
      <c r="M16" s="17">
        <f t="shared" si="2"/>
        <v>14400</v>
      </c>
    </row>
    <row r="17" spans="1:13">
      <c r="A17" s="12">
        <v>43123</v>
      </c>
      <c r="B17" s="13" t="s">
        <v>23</v>
      </c>
      <c r="C17" s="13">
        <v>500</v>
      </c>
      <c r="D17" s="13" t="s">
        <v>18</v>
      </c>
      <c r="E17" s="14">
        <v>1311.3</v>
      </c>
      <c r="F17" s="14">
        <v>1314</v>
      </c>
      <c r="G17" s="14"/>
      <c r="H17" s="14"/>
      <c r="I17" s="15">
        <f t="shared" si="0"/>
        <v>1350.0000000000227</v>
      </c>
      <c r="J17" s="16"/>
      <c r="K17" s="16"/>
      <c r="L17" s="16">
        <f t="shared" si="1"/>
        <v>2.7000000000000455</v>
      </c>
      <c r="M17" s="17">
        <f t="shared" si="2"/>
        <v>1350.0000000000227</v>
      </c>
    </row>
    <row r="18" spans="1:13">
      <c r="A18" s="12">
        <v>43123</v>
      </c>
      <c r="B18" s="13" t="s">
        <v>24</v>
      </c>
      <c r="C18" s="13">
        <v>800</v>
      </c>
      <c r="D18" s="13" t="s">
        <v>18</v>
      </c>
      <c r="E18" s="14">
        <v>1079</v>
      </c>
      <c r="F18" s="14">
        <v>1080.5</v>
      </c>
      <c r="G18" s="14"/>
      <c r="H18" s="14"/>
      <c r="I18" s="15">
        <f t="shared" si="0"/>
        <v>1200</v>
      </c>
      <c r="J18" s="16"/>
      <c r="K18" s="16"/>
      <c r="L18" s="16">
        <f t="shared" si="1"/>
        <v>1.5</v>
      </c>
      <c r="M18" s="17">
        <f t="shared" si="2"/>
        <v>1200</v>
      </c>
    </row>
    <row r="19" spans="1:13">
      <c r="A19" s="12">
        <v>43123</v>
      </c>
      <c r="B19" s="13" t="s">
        <v>25</v>
      </c>
      <c r="C19" s="13">
        <v>1600</v>
      </c>
      <c r="D19" s="13" t="s">
        <v>18</v>
      </c>
      <c r="E19" s="14">
        <v>373</v>
      </c>
      <c r="F19" s="14">
        <v>376.5</v>
      </c>
      <c r="G19" s="14"/>
      <c r="H19" s="14"/>
      <c r="I19" s="15">
        <f t="shared" si="0"/>
        <v>5600</v>
      </c>
      <c r="J19" s="16"/>
      <c r="K19" s="16"/>
      <c r="L19" s="16">
        <f t="shared" si="1"/>
        <v>3.5</v>
      </c>
      <c r="M19" s="17">
        <f t="shared" si="2"/>
        <v>5600</v>
      </c>
    </row>
    <row r="20" spans="1:13">
      <c r="A20" s="12">
        <v>43122</v>
      </c>
      <c r="B20" s="13" t="s">
        <v>26</v>
      </c>
      <c r="C20" s="13">
        <v>12000</v>
      </c>
      <c r="D20" s="13" t="s">
        <v>18</v>
      </c>
      <c r="E20" s="14">
        <v>96.55</v>
      </c>
      <c r="F20" s="14">
        <v>96.35</v>
      </c>
      <c r="G20" s="14"/>
      <c r="H20" s="14"/>
      <c r="I20" s="15">
        <f t="shared" si="0"/>
        <v>-2400.0000000000341</v>
      </c>
      <c r="J20" s="16"/>
      <c r="K20" s="16"/>
      <c r="L20" s="16">
        <f t="shared" si="1"/>
        <v>-0.20000000000000284</v>
      </c>
      <c r="M20" s="17">
        <f t="shared" si="2"/>
        <v>-2400.0000000000341</v>
      </c>
    </row>
    <row r="21" spans="1:13">
      <c r="A21" s="18">
        <v>43122</v>
      </c>
      <c r="B21" s="19" t="s">
        <v>27</v>
      </c>
      <c r="C21" s="19">
        <v>1500</v>
      </c>
      <c r="D21" s="19" t="s">
        <v>18</v>
      </c>
      <c r="E21" s="19">
        <v>743.5</v>
      </c>
      <c r="F21" s="19">
        <v>750</v>
      </c>
      <c r="G21" s="19">
        <v>756.5</v>
      </c>
      <c r="H21" s="19">
        <v>763.75</v>
      </c>
      <c r="I21" s="20">
        <f t="shared" si="0"/>
        <v>9750</v>
      </c>
      <c r="J21" s="21">
        <f t="shared" ref="J21" si="4">(IF(D21="SHORT",IF(G21="",0,F21-G21),IF(D21="LONG",IF(G21="",0,G21-F21))))*C21</f>
        <v>9750</v>
      </c>
      <c r="K21" s="21">
        <f t="shared" ref="K21" si="5">(IF(D21="SHORT",IF(H21="",0,G21-H21),IF(D21="LONG",IF(H21="",0,(H21-G21)))))*C21</f>
        <v>10875</v>
      </c>
      <c r="L21" s="21">
        <f t="shared" si="1"/>
        <v>20.25</v>
      </c>
      <c r="M21" s="22">
        <f t="shared" si="2"/>
        <v>30375</v>
      </c>
    </row>
    <row r="22" spans="1:13">
      <c r="A22" s="12">
        <v>43119</v>
      </c>
      <c r="B22" s="13" t="s">
        <v>28</v>
      </c>
      <c r="C22" s="13">
        <v>3200</v>
      </c>
      <c r="D22" s="13" t="s">
        <v>13</v>
      </c>
      <c r="E22" s="14">
        <v>152</v>
      </c>
      <c r="F22" s="14">
        <v>153.44999999999999</v>
      </c>
      <c r="G22" s="14"/>
      <c r="H22" s="14"/>
      <c r="I22" s="15">
        <f t="shared" si="0"/>
        <v>-4639.9999999999636</v>
      </c>
      <c r="J22" s="16"/>
      <c r="K22" s="16"/>
      <c r="L22" s="16">
        <f t="shared" si="1"/>
        <v>-1.4499999999999886</v>
      </c>
      <c r="M22" s="17">
        <f t="shared" si="2"/>
        <v>-4639.9999999999636</v>
      </c>
    </row>
    <row r="23" spans="1:13">
      <c r="A23" s="12">
        <v>43118</v>
      </c>
      <c r="B23" s="13" t="s">
        <v>29</v>
      </c>
      <c r="C23" s="13">
        <v>700</v>
      </c>
      <c r="D23" s="13" t="s">
        <v>18</v>
      </c>
      <c r="E23" s="14">
        <v>1130</v>
      </c>
      <c r="F23" s="14">
        <v>1118.7</v>
      </c>
      <c r="G23" s="14"/>
      <c r="H23" s="14"/>
      <c r="I23" s="15">
        <f t="shared" si="0"/>
        <v>-7909.9999999999682</v>
      </c>
      <c r="J23" s="16"/>
      <c r="K23" s="16"/>
      <c r="L23" s="16">
        <f t="shared" si="1"/>
        <v>-11.299999999999955</v>
      </c>
      <c r="M23" s="17">
        <f t="shared" si="2"/>
        <v>-7909.9999999999682</v>
      </c>
    </row>
    <row r="24" spans="1:13">
      <c r="A24" s="18">
        <v>43118</v>
      </c>
      <c r="B24" s="19" t="s">
        <v>30</v>
      </c>
      <c r="C24" s="19">
        <v>400</v>
      </c>
      <c r="D24" s="19" t="s">
        <v>18</v>
      </c>
      <c r="E24" s="19">
        <v>1233</v>
      </c>
      <c r="F24" s="19">
        <v>1243</v>
      </c>
      <c r="G24" s="19">
        <v>1255.5</v>
      </c>
      <c r="H24" s="19">
        <v>1268</v>
      </c>
      <c r="I24" s="20">
        <f t="shared" si="0"/>
        <v>4000</v>
      </c>
      <c r="J24" s="21">
        <f t="shared" ref="J24" si="6">(IF(D24="SHORT",IF(G24="",0,F24-G24),IF(D24="LONG",IF(G24="",0,G24-F24))))*C24</f>
        <v>5000</v>
      </c>
      <c r="K24" s="21">
        <f t="shared" ref="K24" si="7">(IF(D24="SHORT",IF(H24="",0,G24-H24),IF(D24="LONG",IF(H24="",0,(H24-G24)))))*C24</f>
        <v>5000</v>
      </c>
      <c r="L24" s="21">
        <f t="shared" si="1"/>
        <v>35</v>
      </c>
      <c r="M24" s="22">
        <f t="shared" si="2"/>
        <v>14000</v>
      </c>
    </row>
    <row r="25" spans="1:13">
      <c r="A25" s="12">
        <v>43117</v>
      </c>
      <c r="B25" s="13" t="s">
        <v>31</v>
      </c>
      <c r="C25" s="13">
        <v>500</v>
      </c>
      <c r="D25" s="13" t="s">
        <v>18</v>
      </c>
      <c r="E25" s="14">
        <v>1965</v>
      </c>
      <c r="F25" s="14">
        <v>1980</v>
      </c>
      <c r="G25" s="14"/>
      <c r="H25" s="14"/>
      <c r="I25" s="15">
        <f t="shared" si="0"/>
        <v>7500</v>
      </c>
      <c r="J25" s="16"/>
      <c r="K25" s="16"/>
      <c r="L25" s="16">
        <f t="shared" si="1"/>
        <v>15</v>
      </c>
      <c r="M25" s="17">
        <f t="shared" si="2"/>
        <v>7500</v>
      </c>
    </row>
    <row r="26" spans="1:13">
      <c r="A26" s="12">
        <v>43117</v>
      </c>
      <c r="B26" s="13" t="s">
        <v>32</v>
      </c>
      <c r="C26" s="13">
        <v>4950</v>
      </c>
      <c r="D26" s="13" t="s">
        <v>18</v>
      </c>
      <c r="E26" s="14">
        <v>174.25</v>
      </c>
      <c r="F26" s="14">
        <v>175.85</v>
      </c>
      <c r="G26" s="14"/>
      <c r="H26" s="14"/>
      <c r="I26" s="15">
        <f t="shared" si="0"/>
        <v>7919.9999999999718</v>
      </c>
      <c r="J26" s="16"/>
      <c r="K26" s="16"/>
      <c r="L26" s="16">
        <f t="shared" si="1"/>
        <v>1.5999999999999943</v>
      </c>
      <c r="M26" s="17">
        <f t="shared" si="2"/>
        <v>7919.9999999999718</v>
      </c>
    </row>
    <row r="27" spans="1:13">
      <c r="A27" s="12">
        <v>43117</v>
      </c>
      <c r="B27" s="13" t="s">
        <v>12</v>
      </c>
      <c r="C27" s="13">
        <v>200</v>
      </c>
      <c r="D27" s="13" t="s">
        <v>18</v>
      </c>
      <c r="E27" s="14">
        <v>4569</v>
      </c>
      <c r="F27" s="14">
        <v>4534</v>
      </c>
      <c r="G27" s="14"/>
      <c r="H27" s="14"/>
      <c r="I27" s="15">
        <f t="shared" si="0"/>
        <v>-7000</v>
      </c>
      <c r="J27" s="16"/>
      <c r="K27" s="16"/>
      <c r="L27" s="16">
        <f t="shared" si="1"/>
        <v>-35</v>
      </c>
      <c r="M27" s="17">
        <f t="shared" si="2"/>
        <v>-7000</v>
      </c>
    </row>
    <row r="28" spans="1:13">
      <c r="A28" s="12">
        <v>43116</v>
      </c>
      <c r="B28" s="13" t="s">
        <v>33</v>
      </c>
      <c r="C28" s="13">
        <v>1500</v>
      </c>
      <c r="D28" s="13" t="s">
        <v>13</v>
      </c>
      <c r="E28" s="14">
        <v>589.5</v>
      </c>
      <c r="F28" s="14">
        <v>584</v>
      </c>
      <c r="G28" s="14">
        <v>578.25</v>
      </c>
      <c r="H28" s="14"/>
      <c r="I28" s="15">
        <f t="shared" si="0"/>
        <v>8250</v>
      </c>
      <c r="J28" s="16">
        <f t="shared" ref="J28" si="8">(IF(D28="SHORT",IF(G28="",0,F28-G28),IF(D28="LONG",IF(G28="",0,G28-F28))))*C28</f>
        <v>8625</v>
      </c>
      <c r="K28" s="16"/>
      <c r="L28" s="16">
        <f t="shared" si="1"/>
        <v>11.25</v>
      </c>
      <c r="M28" s="17">
        <f t="shared" si="2"/>
        <v>16875</v>
      </c>
    </row>
    <row r="29" spans="1:13">
      <c r="A29" s="12">
        <v>43115</v>
      </c>
      <c r="B29" s="13" t="s">
        <v>34</v>
      </c>
      <c r="C29" s="13">
        <v>6000</v>
      </c>
      <c r="D29" s="13" t="s">
        <v>18</v>
      </c>
      <c r="E29" s="14">
        <v>124</v>
      </c>
      <c r="F29" s="14">
        <v>125.1</v>
      </c>
      <c r="G29" s="14"/>
      <c r="H29" s="14"/>
      <c r="I29" s="15">
        <f t="shared" si="0"/>
        <v>6599.9999999999654</v>
      </c>
      <c r="J29" s="16"/>
      <c r="K29" s="16"/>
      <c r="L29" s="16">
        <f t="shared" si="1"/>
        <v>1.0999999999999943</v>
      </c>
      <c r="M29" s="17">
        <f t="shared" si="2"/>
        <v>6599.9999999999654</v>
      </c>
    </row>
    <row r="30" spans="1:13">
      <c r="A30" s="12">
        <v>43112</v>
      </c>
      <c r="B30" s="13" t="s">
        <v>35</v>
      </c>
      <c r="C30" s="13">
        <v>600</v>
      </c>
      <c r="D30" s="13" t="s">
        <v>18</v>
      </c>
      <c r="E30" s="14">
        <v>1525</v>
      </c>
      <c r="F30" s="14">
        <v>1510.75</v>
      </c>
      <c r="G30" s="14"/>
      <c r="H30" s="14"/>
      <c r="I30" s="15">
        <f t="shared" si="0"/>
        <v>-8550</v>
      </c>
      <c r="J30" s="16"/>
      <c r="K30" s="16"/>
      <c r="L30" s="16">
        <f t="shared" si="1"/>
        <v>-14.25</v>
      </c>
      <c r="M30" s="17">
        <f t="shared" si="2"/>
        <v>-8550</v>
      </c>
    </row>
    <row r="31" spans="1:13">
      <c r="A31" s="12">
        <v>43112</v>
      </c>
      <c r="B31" s="13" t="s">
        <v>36</v>
      </c>
      <c r="C31" s="13">
        <v>1500</v>
      </c>
      <c r="D31" s="13" t="s">
        <v>18</v>
      </c>
      <c r="E31" s="14">
        <v>449</v>
      </c>
      <c r="F31" s="14">
        <v>453.25</v>
      </c>
      <c r="G31" s="14"/>
      <c r="H31" s="14"/>
      <c r="I31" s="15">
        <f t="shared" si="0"/>
        <v>6375</v>
      </c>
      <c r="J31" s="16"/>
      <c r="K31" s="16"/>
      <c r="L31" s="16">
        <f t="shared" si="1"/>
        <v>4.25</v>
      </c>
      <c r="M31" s="17">
        <f t="shared" si="2"/>
        <v>6375</v>
      </c>
    </row>
    <row r="32" spans="1:13">
      <c r="A32" s="12">
        <v>43111</v>
      </c>
      <c r="B32" s="13" t="s">
        <v>37</v>
      </c>
      <c r="C32" s="13">
        <v>4000</v>
      </c>
      <c r="D32" s="13" t="s">
        <v>18</v>
      </c>
      <c r="E32" s="14">
        <v>163.19999999999999</v>
      </c>
      <c r="F32" s="14">
        <v>161.55000000000001</v>
      </c>
      <c r="G32" s="14"/>
      <c r="H32" s="14"/>
      <c r="I32" s="15">
        <f t="shared" si="0"/>
        <v>-6599.9999999999091</v>
      </c>
      <c r="J32" s="16"/>
      <c r="K32" s="16"/>
      <c r="L32" s="16">
        <f t="shared" si="1"/>
        <v>-1.6499999999999773</v>
      </c>
      <c r="M32" s="17">
        <f t="shared" si="2"/>
        <v>-6599.9999999999091</v>
      </c>
    </row>
    <row r="33" spans="1:13">
      <c r="A33" s="12">
        <v>43111</v>
      </c>
      <c r="B33" s="13" t="s">
        <v>33</v>
      </c>
      <c r="C33" s="13">
        <v>1500</v>
      </c>
      <c r="D33" s="13" t="s">
        <v>18</v>
      </c>
      <c r="E33" s="14">
        <v>541</v>
      </c>
      <c r="F33" s="14">
        <v>546.20000000000005</v>
      </c>
      <c r="G33" s="14">
        <v>551.70000000000005</v>
      </c>
      <c r="H33" s="14"/>
      <c r="I33" s="15">
        <f t="shared" si="0"/>
        <v>7800.0000000000682</v>
      </c>
      <c r="J33" s="16">
        <f t="shared" ref="J33" si="9">(IF(D33="SHORT",IF(G33="",0,F33-G33),IF(D33="LONG",IF(G33="",0,G33-F33))))*C33</f>
        <v>8250</v>
      </c>
      <c r="K33" s="16"/>
      <c r="L33" s="16">
        <f t="shared" si="1"/>
        <v>10.700000000000045</v>
      </c>
      <c r="M33" s="17">
        <f t="shared" si="2"/>
        <v>16050.000000000069</v>
      </c>
    </row>
    <row r="34" spans="1:13">
      <c r="A34" s="12">
        <v>43110</v>
      </c>
      <c r="B34" s="13" t="s">
        <v>38</v>
      </c>
      <c r="C34" s="13">
        <v>1600</v>
      </c>
      <c r="D34" s="13" t="s">
        <v>18</v>
      </c>
      <c r="E34" s="14">
        <v>416</v>
      </c>
      <c r="F34" s="14">
        <v>411.85</v>
      </c>
      <c r="G34" s="14"/>
      <c r="H34" s="14"/>
      <c r="I34" s="15">
        <f t="shared" si="0"/>
        <v>-6639.9999999999636</v>
      </c>
      <c r="J34" s="16"/>
      <c r="K34" s="16"/>
      <c r="L34" s="16">
        <f t="shared" si="1"/>
        <v>-4.1499999999999773</v>
      </c>
      <c r="M34" s="17">
        <f t="shared" si="2"/>
        <v>-6639.9999999999636</v>
      </c>
    </row>
    <row r="35" spans="1:13">
      <c r="A35" s="12">
        <v>43109</v>
      </c>
      <c r="B35" s="13" t="s">
        <v>39</v>
      </c>
      <c r="C35" s="13">
        <v>1000</v>
      </c>
      <c r="D35" s="13" t="s">
        <v>13</v>
      </c>
      <c r="E35" s="14">
        <v>1294</v>
      </c>
      <c r="F35" s="14">
        <v>1283.05</v>
      </c>
      <c r="G35" s="14"/>
      <c r="H35" s="14"/>
      <c r="I35" s="15">
        <f t="shared" si="0"/>
        <v>10950.000000000045</v>
      </c>
      <c r="J35" s="16"/>
      <c r="K35" s="16"/>
      <c r="L35" s="16">
        <f t="shared" si="1"/>
        <v>10.950000000000045</v>
      </c>
      <c r="M35" s="17">
        <f t="shared" si="2"/>
        <v>10950.000000000045</v>
      </c>
    </row>
    <row r="36" spans="1:13">
      <c r="A36" s="12">
        <v>43108</v>
      </c>
      <c r="B36" s="13" t="s">
        <v>40</v>
      </c>
      <c r="C36" s="13">
        <v>3500</v>
      </c>
      <c r="D36" s="13" t="s">
        <v>18</v>
      </c>
      <c r="E36" s="14">
        <v>276.89999999999998</v>
      </c>
      <c r="F36" s="14">
        <v>274.14999999999998</v>
      </c>
      <c r="G36" s="14"/>
      <c r="H36" s="14"/>
      <c r="I36" s="15">
        <f t="shared" si="0"/>
        <v>-9625</v>
      </c>
      <c r="J36" s="16"/>
      <c r="K36" s="16"/>
      <c r="L36" s="16">
        <f t="shared" si="1"/>
        <v>-2.75</v>
      </c>
      <c r="M36" s="17">
        <f t="shared" si="2"/>
        <v>-9625</v>
      </c>
    </row>
    <row r="37" spans="1:13">
      <c r="A37" s="12">
        <v>43105</v>
      </c>
      <c r="B37" s="13" t="s">
        <v>41</v>
      </c>
      <c r="C37" s="13">
        <v>800</v>
      </c>
      <c r="D37" s="13" t="s">
        <v>13</v>
      </c>
      <c r="E37" s="14">
        <v>1116</v>
      </c>
      <c r="F37" s="14">
        <v>1105.3</v>
      </c>
      <c r="G37" s="14"/>
      <c r="H37" s="14"/>
      <c r="I37" s="15">
        <f t="shared" si="0"/>
        <v>8560.0000000000364</v>
      </c>
      <c r="J37" s="16"/>
      <c r="K37" s="16"/>
      <c r="L37" s="16">
        <f t="shared" si="1"/>
        <v>10.700000000000045</v>
      </c>
      <c r="M37" s="17">
        <f t="shared" si="2"/>
        <v>8560.0000000000364</v>
      </c>
    </row>
    <row r="38" spans="1:13">
      <c r="A38" s="12">
        <v>43104</v>
      </c>
      <c r="B38" s="13" t="s">
        <v>19</v>
      </c>
      <c r="C38" s="13">
        <v>800</v>
      </c>
      <c r="D38" s="13" t="s">
        <v>18</v>
      </c>
      <c r="E38" s="14">
        <v>1004</v>
      </c>
      <c r="F38" s="14">
        <v>1013</v>
      </c>
      <c r="G38" s="14"/>
      <c r="H38" s="14"/>
      <c r="I38" s="15">
        <f t="shared" si="0"/>
        <v>7200</v>
      </c>
      <c r="J38" s="16"/>
      <c r="K38" s="16"/>
      <c r="L38" s="16">
        <f t="shared" si="1"/>
        <v>9</v>
      </c>
      <c r="M38" s="17">
        <f t="shared" si="2"/>
        <v>7200</v>
      </c>
    </row>
    <row r="39" spans="1:13">
      <c r="A39" s="12">
        <v>43104</v>
      </c>
      <c r="B39" s="13" t="s">
        <v>42</v>
      </c>
      <c r="C39" s="13">
        <v>1000</v>
      </c>
      <c r="D39" s="13" t="s">
        <v>18</v>
      </c>
      <c r="E39" s="14">
        <v>609</v>
      </c>
      <c r="F39" s="14">
        <v>614.5</v>
      </c>
      <c r="G39" s="14"/>
      <c r="H39" s="14"/>
      <c r="I39" s="15">
        <f t="shared" si="0"/>
        <v>5500</v>
      </c>
      <c r="J39" s="16"/>
      <c r="K39" s="16"/>
      <c r="L39" s="16">
        <f t="shared" si="1"/>
        <v>5.5</v>
      </c>
      <c r="M39" s="17">
        <f t="shared" si="2"/>
        <v>5500</v>
      </c>
    </row>
    <row r="40" spans="1:13">
      <c r="A40" s="18">
        <v>43103</v>
      </c>
      <c r="B40" s="19" t="s">
        <v>43</v>
      </c>
      <c r="C40" s="19">
        <v>1800</v>
      </c>
      <c r="D40" s="19" t="s">
        <v>18</v>
      </c>
      <c r="E40" s="19">
        <v>543.5</v>
      </c>
      <c r="F40" s="19">
        <v>548.65</v>
      </c>
      <c r="G40" s="19">
        <v>554.20000000000005</v>
      </c>
      <c r="H40" s="19">
        <v>559.65</v>
      </c>
      <c r="I40" s="20">
        <f t="shared" si="0"/>
        <v>9269.99999999996</v>
      </c>
      <c r="J40" s="21">
        <f t="shared" ref="J40" si="10">(IF(D40="SHORT",IF(G40="",0,F40-G40),IF(D40="LONG",IF(G40="",0,G40-F40))))*C40</f>
        <v>9990.0000000001237</v>
      </c>
      <c r="K40" s="21">
        <f t="shared" ref="K40" si="11">(IF(D40="SHORT",IF(H40="",0,G40-H40),IF(D40="LONG",IF(H40="",0,(H40-G40)))))*C40</f>
        <v>9809.9999999998763</v>
      </c>
      <c r="L40" s="21">
        <f t="shared" si="1"/>
        <v>16.149999999999977</v>
      </c>
      <c r="M40" s="22">
        <f t="shared" si="2"/>
        <v>29069.99999999996</v>
      </c>
    </row>
    <row r="41" spans="1:13">
      <c r="A41" s="12">
        <v>43103</v>
      </c>
      <c r="B41" s="13" t="s">
        <v>44</v>
      </c>
      <c r="C41" s="13">
        <v>9000</v>
      </c>
      <c r="D41" s="13" t="s">
        <v>18</v>
      </c>
      <c r="E41" s="14">
        <v>62.75</v>
      </c>
      <c r="F41" s="14">
        <v>63.7</v>
      </c>
      <c r="G41" s="14"/>
      <c r="H41" s="14"/>
      <c r="I41" s="15">
        <f t="shared" si="0"/>
        <v>8550.0000000000255</v>
      </c>
      <c r="J41" s="16"/>
      <c r="K41" s="16"/>
      <c r="L41" s="16">
        <f t="shared" si="1"/>
        <v>0.95000000000000284</v>
      </c>
      <c r="M41" s="17">
        <f t="shared" si="2"/>
        <v>8550.0000000000255</v>
      </c>
    </row>
    <row r="42" spans="1:13">
      <c r="A42" s="12">
        <v>43102</v>
      </c>
      <c r="B42" s="13" t="s">
        <v>45</v>
      </c>
      <c r="C42" s="13">
        <v>7000</v>
      </c>
      <c r="D42" s="13" t="s">
        <v>13</v>
      </c>
      <c r="E42" s="14">
        <v>122</v>
      </c>
      <c r="F42" s="14">
        <v>123.2</v>
      </c>
      <c r="G42" s="14"/>
      <c r="H42" s="14"/>
      <c r="I42" s="15">
        <f t="shared" si="0"/>
        <v>-8400.00000000002</v>
      </c>
      <c r="J42" s="16"/>
      <c r="K42" s="16"/>
      <c r="L42" s="16">
        <f t="shared" si="1"/>
        <v>-1.2000000000000028</v>
      </c>
      <c r="M42" s="17">
        <f t="shared" si="2"/>
        <v>-8400.00000000002</v>
      </c>
    </row>
    <row r="43" spans="1:13">
      <c r="A43" s="12">
        <v>43101</v>
      </c>
      <c r="B43" s="13" t="s">
        <v>28</v>
      </c>
      <c r="C43" s="13">
        <v>3200</v>
      </c>
      <c r="D43" s="13" t="s">
        <v>18</v>
      </c>
      <c r="E43" s="14">
        <v>150.69999999999999</v>
      </c>
      <c r="F43" s="14">
        <v>149.25</v>
      </c>
      <c r="G43" s="14"/>
      <c r="H43" s="14"/>
      <c r="I43" s="15">
        <f t="shared" si="0"/>
        <v>-4639.9999999999636</v>
      </c>
      <c r="J43" s="16"/>
      <c r="K43" s="16"/>
      <c r="L43" s="16">
        <f t="shared" si="1"/>
        <v>-1.4499999999999886</v>
      </c>
      <c r="M43" s="17">
        <f t="shared" si="2"/>
        <v>-4639.9999999999636</v>
      </c>
    </row>
  </sheetData>
  <mergeCells count="2">
    <mergeCell ref="A4:B4"/>
    <mergeCell ref="I6:K6"/>
  </mergeCells>
  <hyperlinks>
    <hyperlink ref="L4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</vt:lpstr>
      <vt:lpstr>FEB</vt:lpstr>
      <vt:lpstr>JAN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2018-03-15T09:37:58Z</dcterms:created>
  <dcterms:modified xsi:type="dcterms:W3CDTF">2018-03-30T08:53:20Z</dcterms:modified>
</cp:coreProperties>
</file>