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codeName="ThisWorkbook" defaultThemeVersion="166925"/>
  <xr:revisionPtr revIDLastSave="0" documentId="8_{A5A6232A-69EB-C144-BB4D-802E2C616F51}" xr6:coauthVersionLast="47" xr6:coauthVersionMax="47" xr10:uidLastSave="{00000000-0000-0000-0000-000000000000}"/>
  <bookViews>
    <workbookView minimized="1" xWindow="0" yWindow="760" windowWidth="23260" windowHeight="12720" tabRatio="927" firstSheet="5" activeTab="1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3" l="1"/>
  <c r="D10" i="13"/>
  <c r="D9" i="13"/>
  <c r="F5" i="15"/>
  <c r="F6" i="15"/>
  <c r="F7" i="15"/>
  <c r="F8" i="15"/>
  <c r="F9" i="15"/>
  <c r="F10" i="15"/>
  <c r="F4" i="15"/>
  <c r="E5" i="15"/>
  <c r="E6" i="15"/>
  <c r="E7" i="15"/>
  <c r="E8" i="15"/>
  <c r="E9" i="15"/>
  <c r="E10" i="15"/>
  <c r="E4" i="15"/>
  <c r="D28" i="10"/>
  <c r="D6" i="10"/>
  <c r="D8" i="10" s="1"/>
  <c r="G15" i="11"/>
  <c r="D15" i="11"/>
  <c r="G7" i="11"/>
  <c r="D7" i="11"/>
  <c r="G15" i="1"/>
  <c r="D51" i="16"/>
  <c r="D15" i="1"/>
  <c r="G7" i="1"/>
  <c r="D7" i="1"/>
  <c r="D15" i="16"/>
  <c r="G7" i="16"/>
  <c r="G15" i="16"/>
  <c r="F7" i="19"/>
  <c r="F6" i="19"/>
  <c r="F5" i="19"/>
  <c r="F4" i="19"/>
  <c r="F3" i="19"/>
  <c r="D36" i="10"/>
  <c r="A38" i="7"/>
  <c r="E106" i="7"/>
  <c r="D10" i="20"/>
  <c r="G51" i="16"/>
  <c r="D12" i="13"/>
  <c r="D7" i="16"/>
  <c r="G7" i="19"/>
  <c r="D36" i="21"/>
  <c r="D9" i="21"/>
  <c r="J43" i="19"/>
  <c r="G6" i="19"/>
  <c r="G5" i="19"/>
  <c r="G4" i="19"/>
  <c r="G3" i="19"/>
  <c r="G43" i="9"/>
  <c r="D43" i="9"/>
  <c r="F3" i="15"/>
  <c r="E3" i="15"/>
  <c r="H64" i="7"/>
  <c r="D64" i="7"/>
  <c r="D123" i="7"/>
  <c r="F29" i="13"/>
  <c r="F28" i="13"/>
  <c r="F31" i="13" s="1"/>
  <c r="F33" i="13" s="1"/>
  <c r="F37" i="13" s="1"/>
  <c r="D39" i="16"/>
  <c r="D29" i="15"/>
  <c r="C37" i="15" s="1"/>
  <c r="D28" i="15"/>
  <c r="C36" i="15" s="1"/>
  <c r="E31" i="13"/>
  <c r="D11" i="10" l="1"/>
  <c r="F6" i="10"/>
  <c r="C33" i="15"/>
  <c r="C32" i="15"/>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<sst xmlns="http://schemas.openxmlformats.org/spreadsheetml/2006/main" count="646" uniqueCount="318">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</sst>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7">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 fillId="5" borderId="7" xfId="13" applyFont="1" applyBorder="1"/>
    <xf numFmtId="14" fontId="30" fillId="0" borderId="0" xfId="11" applyNumberFormat="1" applyFont="1"/>
    <xf numFmtId="0" fontId="1" fillId="5" borderId="7" xfId="9" applyFont="1" applyBorder="1" applyAlignment="1">
      <alignment horizontal="right"/>
    </xf>
    <xf numFmtId="2" fontId="5" fillId="4" borderId="11" xfId="10" applyNumberForma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go.microsoft.com/fwlink/?linkid=859433" TargetMode="External"/><Relationship Id="rId7" Type="http://schemas.openxmlformats.org/officeDocument/2006/relationships/image" Target="../media/image27.svg"/><Relationship Id="rId2" Type="http://schemas.openxmlformats.org/officeDocument/2006/relationships/hyperlink" Target="https://go.microsoft.com/fwlink/?linkid=859431" TargetMode="External"/><Relationship Id="rId1" Type="http://schemas.openxmlformats.org/officeDocument/2006/relationships/hyperlink" Target="https://go.microsoft.com/fwlink/?linkid=859430" TargetMode="External"/><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21548725" y="14947900"/>
          <a:ext cx="371792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57176"/>
          <a:ext cx="5842000"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347101"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347101"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82099"/>
          <a:ext cx="5842000" cy="37959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10154851" y="3964967"/>
          <a:ext cx="4748599"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165225"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756275"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72000"/>
          <a:ext cx="5851525"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337576"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42925"/>
          <a:ext cx="5337576"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155700" y="11182350"/>
          <a:ext cx="3971925" cy="19748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95407"/>
          <a:ext cx="5516973"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7883525" y="2511425"/>
          <a:ext cx="2857500" cy="1719803"/>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48525"/>
          <a:ext cx="5857113"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808044"/>
          <a:ext cx="2990419"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83110"/>
          <a:ext cx="3018994"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76028"/>
          <a:ext cx="2640461"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63486"/>
          <a:ext cx="3018994"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519737"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82864"/>
          <a:ext cx="5319712" cy="608907"/>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534964" y="3723979"/>
          <a:ext cx="86918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353451" cy="6089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70463"/>
          <a:ext cx="5353451"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97875"/>
          <a:ext cx="5353451"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8178800" y="7556500"/>
          <a:ext cx="3391957" cy="1164366"/>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7350125" y="4922557"/>
          <a:ext cx="282892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55225"/>
          <a:ext cx="5857113"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95694"/>
          <a:ext cx="2990419"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70760"/>
          <a:ext cx="3018994"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63678"/>
          <a:ext cx="2640461"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51136"/>
          <a:ext cx="3923868"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333376</xdr:colOff>
      <xdr:row>0</xdr:row>
      <xdr:rowOff>352425</xdr:rowOff>
    </xdr:from>
    <xdr:ext cx="9309411" cy="4097099"/>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4097099"/>
          <a:chOff x="171451" y="285750"/>
          <a:chExt cx="9309411" cy="4097099"/>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4097099"/>
            <a:chOff x="171451" y="285750"/>
            <a:chExt cx="9309411" cy="4097099"/>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3731895"/>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30499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19224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22" name="TextBox 21" descr="Learn more">
            <a:hlinkClick xmlns:r="http://schemas.openxmlformats.org/officeDocument/2006/relationships" r:id="rId1"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2"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33778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3"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33778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2"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23717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1"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23698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1"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1104901" y="26019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3"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23717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2"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5"/>
          <a:stretch>
            <a:fillRect/>
          </a:stretch>
        </xdr:blipFill>
        <xdr:spPr>
          <a:xfrm>
            <a:off x="3952875" y="2514716"/>
            <a:ext cx="926984" cy="774603"/>
          </a:xfrm>
          <a:prstGeom prst="rect">
            <a:avLst/>
          </a:prstGeom>
        </xdr:spPr>
      </xdr:pic>
    </xdr:grpSp>
    <xdr:clientData/>
  </xdr:oneCellAnchor>
  <xdr:oneCellAnchor>
    <xdr:from>
      <xdr:col>1</xdr:col>
      <xdr:colOff>6288963</xdr:colOff>
      <xdr:row>11</xdr:row>
      <xdr:rowOff>75852</xdr:rowOff>
    </xdr:from>
    <xdr:ext cx="974505" cy="786961"/>
    <xdr:grpSp>
      <xdr:nvGrpSpPr>
        <xdr:cNvPr id="5" name="Group 4" descr="What else is new?">
          <a:hlinkClick xmlns:r="http://schemas.openxmlformats.org/officeDocument/2006/relationships" r:id="rId3" tooltip="Learn more about what's new in Excel on the web"/>
          <a:extLst>
            <a:ext uri="{FF2B5EF4-FFF2-40B4-BE49-F238E27FC236}">
              <a16:creationId xmlns:a16="http://schemas.microsoft.com/office/drawing/2014/main" id="{C26483B0-64DC-4BE9-92D8-7D9943F8404A}"/>
            </a:ext>
          </a:extLst>
        </xdr:cNvPr>
        <xdr:cNvGrpSpPr/>
      </xdr:nvGrpSpPr>
      <xdr:grpSpPr>
        <a:xfrm>
          <a:off x="6962063" y="274285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850763" cy="46164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10441755" y="1917699"/>
          <a:ext cx="2641599" cy="1165225"/>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72824"/>
          <a:ext cx="5850763"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71495"/>
          <a:ext cx="2887397"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57525"/>
          <a:ext cx="2915009"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57323"/>
          <a:ext cx="2822054"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50182"/>
          <a:ext cx="3067046"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31182"/>
          <a:ext cx="2537058"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456363" y="1349833"/>
          <a:ext cx="3327439" cy="1647368"/>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1647206" y="5768574"/>
          <a:ext cx="4334924" cy="1933927"/>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289010" y="7758266"/>
          <a:ext cx="479812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289011" y="9611532"/>
          <a:ext cx="7627581"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850763"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7353300" y="10293346"/>
          <a:ext cx="400049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9316520" y="6978650"/>
          <a:ext cx="3602554"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10163174" y="3457576"/>
          <a:ext cx="3162299"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368509</xdr:colOff>
      <xdr:row>22</xdr:row>
      <xdr:rowOff>104780</xdr:rowOff>
    </xdr:from>
    <xdr:to>
      <xdr:col>1</xdr:col>
      <xdr:colOff>5254072</xdr:colOff>
      <xdr:row>63</xdr:row>
      <xdr:rowOff>142875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68509" y="4867280"/>
          <a:ext cx="5850763"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523097"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577803"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851525"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10141808" y="3362896"/>
          <a:ext cx="3196189" cy="1355688"/>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00802"/>
          <a:ext cx="5818562" cy="2335372"/>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235812"/>
          <a:ext cx="2989206" cy="349090"/>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600264"/>
          <a:ext cx="3017781" cy="354401"/>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4984939"/>
          <a:ext cx="2591966" cy="349090"/>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364305"/>
          <a:ext cx="2626639" cy="354400"/>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799512" cy="3234076"/>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1529923" y="851542"/>
          <a:ext cx="2882713" cy="1374740"/>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335337"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335343"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386142"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813425"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984069"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3012644"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621502"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8039100" y="3581400"/>
          <a:ext cx="37560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7372350" y="3043568"/>
          <a:ext cx="4029075" cy="1490331"/>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851525" cy="37623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00525"/>
          <a:ext cx="5851525" cy="81862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451600" y="10321559"/>
          <a:ext cx="4406900"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480925"/>
          <a:ext cx="5850763"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097594"/>
          <a:ext cx="2984069"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13141"/>
          <a:ext cx="3012644"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389403"/>
          <a:ext cx="2621502"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33998"/>
          <a:ext cx="3012644"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10236033" y="2050754"/>
          <a:ext cx="4342508" cy="138459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851525"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418262" y="8505825"/>
          <a:ext cx="4424891"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850763"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3002861"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3031623"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637916"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851525"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9664700" y="6924675"/>
          <a:ext cx="3587749"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851525"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7697193" y="3221238"/>
          <a:ext cx="4136043"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442075" y="8645525"/>
          <a:ext cx="473710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1982451" y="6643399"/>
          <a:ext cx="3794123" cy="17654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851525" cy="5807075"/>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912475"/>
          <a:ext cx="5850763"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52944"/>
          <a:ext cx="2984069"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828010"/>
          <a:ext cx="3012644"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620928"/>
          <a:ext cx="2634111"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208386"/>
          <a:ext cx="3012644"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347101"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347101"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850763"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984069"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393644"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634111"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3012644"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593668"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851525"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8721726" y="8839208"/>
          <a:ext cx="4429125"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1065219"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8173959" y="4829174"/>
          <a:ext cx="4487429"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baseColWidth="10" defaultColWidth="11.1640625" defaultRowHeight="20.25" customHeight="1" x14ac:dyDescent="0.2"/>
  <cols>
    <col min="1" max="1" width="129.6640625" style="1" customWidth="1"/>
    <col min="2" max="2" width="3.5" style="1" customWidth="1"/>
    <col min="3" max="16384" width="11.1640625" style="1"/>
  </cols>
  <sheetData>
    <row r="1" spans="1:1" ht="20.25" customHeight="1" x14ac:dyDescent="0.95">
      <c r="A1" s="70"/>
    </row>
    <row r="2" spans="1:1" ht="102" customHeight="1" x14ac:dyDescent="0.95">
      <c r="A2" s="70" t="s">
        <v>294</v>
      </c>
    </row>
    <row r="3" spans="1:1" ht="48" x14ac:dyDescent="0.3">
      <c r="A3" s="2" t="s">
        <v>293</v>
      </c>
    </row>
    <row r="4" spans="1:1" ht="264" customHeight="1" x14ac:dyDescent="0.2">
      <c r="A4" s="3" t="s">
        <v>0</v>
      </c>
    </row>
    <row r="5" spans="1:1" ht="20.25" customHeight="1" x14ac:dyDescent="0.3">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heetViews>
  <sheetFormatPr baseColWidth="10" defaultColWidth="8.83203125" defaultRowHeight="15" x14ac:dyDescent="0.2"/>
  <cols>
    <col min="1" max="1" width="12.6640625" style="9" customWidth="1"/>
    <col min="2" max="2" width="82.83203125" style="24" customWidth="1"/>
    <col min="3" max="4" width="12.6640625" style="20" customWidth="1"/>
    <col min="5" max="5" width="8.5" style="20" bestFit="1" customWidth="1"/>
    <col min="6" max="8" width="12.6640625" style="20" customWidth="1"/>
    <col min="9" max="25" width="8.83203125" style="20"/>
    <col min="26" max="26" width="8.83203125" style="20" hidden="1" customWidth="1"/>
    <col min="27" max="27" width="2.33203125" style="20" hidden="1" customWidth="1"/>
    <col min="28" max="28" width="11" style="20" hidden="1" customWidth="1"/>
    <col min="29" max="29" width="2.33203125" style="20" hidden="1" customWidth="1"/>
    <col min="30" max="30" width="11" style="20" hidden="1" customWidth="1"/>
    <col min="31" max="31" width="2.33203125" style="20" hidden="1" customWidth="1"/>
    <col min="32" max="32" width="11" style="20" hidden="1" customWidth="1"/>
    <col min="33" max="33" width="2.33203125" style="20" hidden="1" customWidth="1"/>
    <col min="34" max="34" width="11" style="20" hidden="1" customWidth="1"/>
    <col min="35" max="16384" width="8.83203125" style="20"/>
  </cols>
  <sheetData>
    <row r="1" spans="1:34" ht="60" customHeight="1" x14ac:dyDescent="0.2">
      <c r="A1" s="29" t="s">
        <v>222</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
      <c r="A2" s="29" t="s">
        <v>223</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
      <c r="A3" s="29" t="s">
        <v>224</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
      <c r="A4" s="29" t="s">
        <v>225</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25">
      <c r="A5" s="29" t="s">
        <v>226</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
      <c r="A6" s="29" t="s">
        <v>227</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
      <c r="A7" s="29" t="s">
        <v>287</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
      <c r="A8" s="29" t="s">
        <v>228</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
      <c r="A9" s="29" t="s">
        <v>229</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
      <c r="A10" s="29" t="s">
        <v>230</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
      <c r="A11" s="29" t="s">
        <v>231</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
      <c r="A12" s="29" t="s">
        <v>232</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
      <c r="A13" s="31" t="s">
        <v>233</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
      <c r="A14" s="30" t="s">
        <v>234</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
      <c r="A15" s="31" t="s">
        <v>298</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25">
      <c r="A16" s="29" t="s">
        <v>136</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25">
      <c r="A17" s="29" t="s">
        <v>137</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
      <c r="A18" s="29" t="s">
        <v>235</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
      <c r="A19" s="29" t="s">
        <v>236</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
      <c r="A20" s="29" t="s">
        <v>309</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
      <c r="A21" s="29" t="s">
        <v>237</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
      <c r="A22" s="29" t="s">
        <v>226</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
      <c r="A23" s="29" t="s">
        <v>227</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
      <c r="A24" s="31" t="s">
        <v>308</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
      <c r="A25" s="29" t="s">
        <v>238</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
      <c r="A26" s="29" t="s">
        <v>239</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
      <c r="A27" s="29" t="s">
        <v>232</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
      <c r="A28" s="29" t="s">
        <v>240</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
      <c r="A29" s="29" t="s">
        <v>241</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
      <c r="A30" s="29" t="s">
        <v>136</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
      <c r="A31" s="29" t="s">
        <v>147</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
      <c r="A32" s="26" t="s">
        <v>242</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
      <c r="A33" s="99" t="s">
        <v>310</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
      <c r="A34" s="26" t="s">
        <v>136</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
      <c r="A35" s="26" t="s">
        <v>147</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
      <c r="A36" s="9" t="s">
        <v>243</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
      <c r="A37" s="9" t="s">
        <v>244</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
      <c r="A39" s="9" t="s">
        <v>245</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
      <c r="A40" s="9" t="s">
        <v>246</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
      <c r="A41" s="9" t="s">
        <v>247</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
      <c r="A42" s="9" t="s">
        <v>248</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
      <c r="A45" s="9" t="s">
        <v>249</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
      <c r="A46" s="9" t="s">
        <v>250</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
      <c r="A47" s="9" t="s">
        <v>251</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
      <c r="A48" s="9" t="s">
        <v>252</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
      <c r="A49" s="9" t="s">
        <v>253</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
      <c r="A50" s="9" t="s">
        <v>254</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
      <c r="A51" s="9" t="s">
        <v>255</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
      <c r="A52" s="9" t="s">
        <v>256</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
      <c r="A54" s="9" t="s">
        <v>165</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
      <c r="A55" s="9" t="s">
        <v>147</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6" thickBot="1" x14ac:dyDescent="0.25">
      <c r="B63" s="9"/>
      <c r="C63" s="46" t="s">
        <v>1</v>
      </c>
      <c r="D63" s="25" t="s">
        <v>83</v>
      </c>
      <c r="E63" s="47"/>
      <c r="F63" s="46" t="s">
        <v>1</v>
      </c>
      <c r="G63" s="46" t="s">
        <v>44</v>
      </c>
      <c r="H63" s="25" t="s">
        <v>84</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7" thickTop="1" thickBot="1" x14ac:dyDescent="0.25">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6" thickTop="1" x14ac:dyDescent="0.2">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
      <c r="B101" s="9"/>
      <c r="C101" s="48" t="s">
        <v>6</v>
      </c>
      <c r="D101" s="48" t="s">
        <v>50</v>
      </c>
      <c r="E101" s="49">
        <v>20</v>
      </c>
      <c r="F101" s="45"/>
      <c r="G101" s="45"/>
    </row>
    <row r="102" spans="2:34" ht="15" customHeight="1" x14ac:dyDescent="0.2">
      <c r="B102" s="9"/>
      <c r="C102" s="48" t="s">
        <v>8</v>
      </c>
      <c r="D102" s="48" t="s">
        <v>47</v>
      </c>
      <c r="E102" s="49">
        <v>60</v>
      </c>
      <c r="F102" s="45"/>
      <c r="G102" s="45"/>
    </row>
    <row r="103" spans="2:34" ht="15" customHeight="1" x14ac:dyDescent="0.2">
      <c r="B103" s="9"/>
      <c r="C103" s="48" t="s">
        <v>10</v>
      </c>
      <c r="D103" s="48" t="s">
        <v>52</v>
      </c>
      <c r="E103" s="49">
        <v>40</v>
      </c>
      <c r="F103" s="45"/>
      <c r="G103" s="45"/>
    </row>
    <row r="104" spans="2:34" ht="15" customHeight="1" x14ac:dyDescent="0.2">
      <c r="B104" s="9"/>
      <c r="C104" s="46"/>
      <c r="D104" s="46"/>
      <c r="E104" s="47"/>
    </row>
    <row r="105" spans="2:34" ht="15" customHeight="1" thickBot="1" x14ac:dyDescent="0.25">
      <c r="B105" s="9"/>
      <c r="C105" s="46" t="s">
        <v>1</v>
      </c>
      <c r="D105" s="46" t="s">
        <v>44</v>
      </c>
      <c r="E105" s="25" t="s">
        <v>82</v>
      </c>
    </row>
    <row r="106" spans="2:34" ht="15" customHeight="1" thickTop="1" thickBot="1" x14ac:dyDescent="0.25">
      <c r="B106" s="9"/>
      <c r="C106" s="54" t="s">
        <v>10</v>
      </c>
      <c r="D106" s="54" t="s">
        <v>52</v>
      </c>
      <c r="E106" s="50">
        <f>SUMIFS(E92:E103,C92:C103,C106,D92:D103,D106)</f>
        <v>80</v>
      </c>
    </row>
    <row r="107" spans="2:34" ht="15" customHeight="1" thickTop="1" x14ac:dyDescent="0.2">
      <c r="B107" s="9"/>
      <c r="E107" s="45"/>
    </row>
    <row r="108" spans="2:34" x14ac:dyDescent="0.2">
      <c r="E108" s="45"/>
    </row>
    <row r="109" spans="2:34" x14ac:dyDescent="0.2">
      <c r="E109" s="45"/>
    </row>
    <row r="110" spans="2:34" x14ac:dyDescent="0.2">
      <c r="E110" s="45"/>
    </row>
    <row r="117" spans="3:4" x14ac:dyDescent="0.2">
      <c r="C117" s="7" t="s">
        <v>12</v>
      </c>
      <c r="D117" s="7" t="s">
        <v>2</v>
      </c>
    </row>
    <row r="118" spans="3:4" x14ac:dyDescent="0.2">
      <c r="C118" s="13" t="s">
        <v>13</v>
      </c>
      <c r="D118" s="13">
        <v>50</v>
      </c>
    </row>
    <row r="119" spans="3:4" x14ac:dyDescent="0.2">
      <c r="C119" s="13" t="s">
        <v>14</v>
      </c>
      <c r="D119" s="13">
        <v>100</v>
      </c>
    </row>
    <row r="120" spans="3:4" x14ac:dyDescent="0.2">
      <c r="C120" s="13" t="s">
        <v>15</v>
      </c>
      <c r="D120" s="13">
        <v>40</v>
      </c>
    </row>
    <row r="121" spans="3:4" x14ac:dyDescent="0.2">
      <c r="C121" s="13" t="s">
        <v>16</v>
      </c>
      <c r="D121" s="13">
        <v>50</v>
      </c>
    </row>
    <row r="122" spans="3:4" ht="16" thickBot="1" x14ac:dyDescent="0.25">
      <c r="C122" s="13" t="s">
        <v>17</v>
      </c>
      <c r="D122" s="13">
        <v>20</v>
      </c>
    </row>
    <row r="123" spans="3:4" ht="17" thickTop="1" thickBot="1" x14ac:dyDescent="0.25">
      <c r="C123" s="59"/>
      <c r="D123" s="60">
        <f>SUMIF(D118:D122,"&gt;=50")</f>
        <v>200</v>
      </c>
    </row>
    <row r="124" spans="3:4" ht="16" thickTop="1" x14ac:dyDescent="0.2"/>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baseColWidth="10" defaultColWidth="8.83203125" defaultRowHeight="15" x14ac:dyDescent="0.2"/>
  <cols>
    <col min="1" max="1" width="13" customWidth="1"/>
    <col min="2" max="2" width="82.83203125" customWidth="1"/>
    <col min="3" max="4" width="13.1640625" customWidth="1"/>
  </cols>
  <sheetData>
    <row r="1" spans="1:4" ht="60" customHeight="1" x14ac:dyDescent="0.2">
      <c r="A1" s="29" t="s">
        <v>257</v>
      </c>
      <c r="C1" s="80"/>
      <c r="D1" s="93"/>
    </row>
    <row r="2" spans="1:4" x14ac:dyDescent="0.2">
      <c r="A2" s="29" t="s">
        <v>258</v>
      </c>
    </row>
    <row r="3" spans="1:4" ht="15" customHeight="1" x14ac:dyDescent="0.2">
      <c r="A3" s="31" t="s">
        <v>313</v>
      </c>
    </row>
    <row r="4" spans="1:4" ht="15" customHeight="1" x14ac:dyDescent="0.2">
      <c r="A4" s="31" t="s">
        <v>288</v>
      </c>
      <c r="C4" s="39" t="s">
        <v>1</v>
      </c>
      <c r="D4" s="34" t="s">
        <v>2</v>
      </c>
    </row>
    <row r="5" spans="1:4" ht="15" customHeight="1" x14ac:dyDescent="0.2">
      <c r="A5" s="31" t="s">
        <v>299</v>
      </c>
      <c r="C5" s="48" t="s">
        <v>4</v>
      </c>
      <c r="D5" s="49">
        <v>50</v>
      </c>
    </row>
    <row r="6" spans="1:4" x14ac:dyDescent="0.2">
      <c r="A6" s="29" t="s">
        <v>259</v>
      </c>
      <c r="C6" s="48" t="s">
        <v>6</v>
      </c>
      <c r="D6" s="49">
        <v>20</v>
      </c>
    </row>
    <row r="7" spans="1:4" ht="15" customHeight="1" x14ac:dyDescent="0.2">
      <c r="A7" s="31" t="s">
        <v>289</v>
      </c>
      <c r="C7" s="48" t="s">
        <v>8</v>
      </c>
      <c r="D7" s="49">
        <v>60</v>
      </c>
    </row>
    <row r="8" spans="1:4" ht="15" customHeight="1" x14ac:dyDescent="0.2">
      <c r="A8" s="29" t="s">
        <v>146</v>
      </c>
      <c r="C8" s="48" t="s">
        <v>10</v>
      </c>
      <c r="D8" s="49">
        <v>40</v>
      </c>
    </row>
    <row r="9" spans="1:4" ht="15" customHeight="1" thickBot="1" x14ac:dyDescent="0.25">
      <c r="A9" s="29" t="s">
        <v>147</v>
      </c>
      <c r="C9" s="46"/>
      <c r="D9" s="46"/>
    </row>
    <row r="10" spans="1:4" ht="17" thickTop="1" thickBot="1" x14ac:dyDescent="0.25">
      <c r="A10" s="29" t="s">
        <v>30</v>
      </c>
      <c r="C10" s="62" t="s">
        <v>4</v>
      </c>
      <c r="D10" s="50">
        <f>VLOOKUP(C10,C5:D8,2,FALSE)</f>
        <v>50</v>
      </c>
    </row>
    <row r="11" spans="1:4" ht="16" thickTop="1" x14ac:dyDescent="0.2">
      <c r="A11" s="29" t="s">
        <v>149</v>
      </c>
    </row>
    <row r="12" spans="1:4" x14ac:dyDescent="0.2">
      <c r="A12" s="29" t="s">
        <v>260</v>
      </c>
    </row>
    <row r="13" spans="1:4" x14ac:dyDescent="0.2">
      <c r="A13" s="29" t="s">
        <v>261</v>
      </c>
    </row>
    <row r="14" spans="1:4" x14ac:dyDescent="0.2">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tabSelected="1" workbookViewId="0"/>
  </sheetViews>
  <sheetFormatPr baseColWidth="10" defaultColWidth="8.83203125" defaultRowHeight="15" x14ac:dyDescent="0.2"/>
  <cols>
    <col min="1" max="1" width="13" customWidth="1"/>
    <col min="2" max="2" width="82.83203125" customWidth="1"/>
    <col min="3" max="4" width="13.33203125" customWidth="1"/>
  </cols>
  <sheetData>
    <row r="1" spans="1:4" ht="60" customHeight="1" x14ac:dyDescent="0.2">
      <c r="A1" s="29" t="s">
        <v>262</v>
      </c>
      <c r="C1" s="80"/>
      <c r="D1" s="98"/>
    </row>
    <row r="2" spans="1:4" ht="15" customHeight="1" x14ac:dyDescent="0.2">
      <c r="A2" s="29" t="s">
        <v>263</v>
      </c>
      <c r="C2" s="97"/>
      <c r="D2" s="97"/>
    </row>
    <row r="3" spans="1:4" x14ac:dyDescent="0.2">
      <c r="A3" s="29" t="s">
        <v>264</v>
      </c>
      <c r="C3" s="39" t="s">
        <v>1</v>
      </c>
      <c r="D3" s="34" t="s">
        <v>2</v>
      </c>
    </row>
    <row r="4" spans="1:4" x14ac:dyDescent="0.2">
      <c r="A4" s="29" t="s">
        <v>265</v>
      </c>
      <c r="C4" s="116" t="s">
        <v>4</v>
      </c>
      <c r="D4" s="117">
        <v>50</v>
      </c>
    </row>
    <row r="5" spans="1:4" x14ac:dyDescent="0.2">
      <c r="A5" s="29" t="s">
        <v>266</v>
      </c>
      <c r="C5" s="116" t="s">
        <v>6</v>
      </c>
      <c r="D5" s="117">
        <v>20</v>
      </c>
    </row>
    <row r="6" spans="1:4" x14ac:dyDescent="0.2">
      <c r="A6" s="29" t="s">
        <v>267</v>
      </c>
      <c r="C6" s="116" t="s">
        <v>8</v>
      </c>
      <c r="D6" s="117">
        <v>60</v>
      </c>
    </row>
    <row r="7" spans="1:4" ht="15" customHeight="1" x14ac:dyDescent="0.2">
      <c r="A7" s="31" t="s">
        <v>290</v>
      </c>
      <c r="C7" s="116" t="s">
        <v>10</v>
      </c>
      <c r="D7" s="117">
        <v>40</v>
      </c>
    </row>
    <row r="8" spans="1:4" ht="16" thickBot="1" x14ac:dyDescent="0.25">
      <c r="A8" s="29" t="s">
        <v>146</v>
      </c>
      <c r="C8" s="46"/>
      <c r="D8" s="46"/>
    </row>
    <row r="9" spans="1:4" ht="17" thickTop="1" thickBot="1" x14ac:dyDescent="0.25">
      <c r="A9" s="29" t="s">
        <v>147</v>
      </c>
      <c r="C9" s="96" t="s">
        <v>121</v>
      </c>
      <c r="D9" s="50" t="e">
        <f>VLOOKUP(C9,C3:D7,2,FALSE)</f>
        <v>#N/A</v>
      </c>
    </row>
    <row r="10" spans="1:4" ht="16" thickTop="1" x14ac:dyDescent="0.2">
      <c r="A10" s="29" t="s">
        <v>30</v>
      </c>
    </row>
    <row r="11" spans="1:4" x14ac:dyDescent="0.2">
      <c r="A11" s="29" t="s">
        <v>268</v>
      </c>
    </row>
    <row r="12" spans="1:4" x14ac:dyDescent="0.2">
      <c r="A12" s="29" t="s">
        <v>269</v>
      </c>
    </row>
    <row r="13" spans="1:4" x14ac:dyDescent="0.2">
      <c r="A13" s="29" t="s">
        <v>270</v>
      </c>
    </row>
    <row r="14" spans="1:4" x14ac:dyDescent="0.2">
      <c r="A14" s="29" t="s">
        <v>33</v>
      </c>
    </row>
    <row r="30" spans="3:4" x14ac:dyDescent="0.2">
      <c r="C30" s="39" t="s">
        <v>1</v>
      </c>
      <c r="D30" s="34" t="s">
        <v>2</v>
      </c>
    </row>
    <row r="31" spans="3:4" x14ac:dyDescent="0.2">
      <c r="C31" s="116" t="s">
        <v>4</v>
      </c>
      <c r="D31" s="117">
        <v>50</v>
      </c>
    </row>
    <row r="32" spans="3:4" x14ac:dyDescent="0.2">
      <c r="C32" s="116" t="s">
        <v>6</v>
      </c>
      <c r="D32" s="117">
        <v>20</v>
      </c>
    </row>
    <row r="33" spans="3:4" x14ac:dyDescent="0.2">
      <c r="C33" s="116" t="s">
        <v>8</v>
      </c>
      <c r="D33" s="117">
        <v>60</v>
      </c>
    </row>
    <row r="34" spans="3:4" x14ac:dyDescent="0.2">
      <c r="C34" s="116" t="s">
        <v>10</v>
      </c>
      <c r="D34" s="117">
        <v>40</v>
      </c>
    </row>
    <row r="35" spans="3:4" ht="16" thickBot="1" x14ac:dyDescent="0.25"/>
    <row r="36" spans="3:4" ht="17" thickTop="1" thickBot="1" x14ac:dyDescent="0.25">
      <c r="C36" s="96" t="s">
        <v>65</v>
      </c>
      <c r="D36" s="50" t="e">
        <f ca="1">sume(D31:D34)</f>
        <v>#NAME?</v>
      </c>
    </row>
    <row r="37" spans="3:4" ht="16" thickTop="1" x14ac:dyDescent="0.2"/>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heetViews>
  <sheetFormatPr baseColWidth="10" defaultColWidth="8.83203125" defaultRowHeight="15" customHeight="1" x14ac:dyDescent="0.2"/>
  <cols>
    <col min="1" max="1" width="8.83203125" style="9"/>
    <col min="2" max="2" width="95.1640625" style="40" customWidth="1"/>
    <col min="3" max="16384" width="8.83203125" style="40"/>
  </cols>
  <sheetData>
    <row r="1" spans="1:2" ht="60" customHeight="1" x14ac:dyDescent="0.2">
      <c r="A1" s="9" t="s">
        <v>75</v>
      </c>
    </row>
    <row r="2" spans="1:2" s="41" customFormat="1" ht="15" customHeight="1" x14ac:dyDescent="0.2">
      <c r="A2" s="9" t="s">
        <v>76</v>
      </c>
      <c r="B2" s="40"/>
    </row>
    <row r="3" spans="1:2" s="41" customFormat="1" ht="15" customHeight="1" x14ac:dyDescent="0.2">
      <c r="A3" s="9" t="s">
        <v>77</v>
      </c>
      <c r="B3" s="40"/>
    </row>
    <row r="4" spans="1:2" s="42" customFormat="1" ht="15" customHeight="1" x14ac:dyDescent="0.4">
      <c r="A4" s="9" t="s">
        <v>78</v>
      </c>
      <c r="B4" s="40"/>
    </row>
    <row r="5" spans="1:2" s="43" customFormat="1" ht="15" customHeight="1" x14ac:dyDescent="0.2">
      <c r="A5" s="9" t="s">
        <v>79</v>
      </c>
      <c r="B5" s="40"/>
    </row>
    <row r="6" spans="1:2" s="43" customFormat="1" ht="15" customHeight="1" x14ac:dyDescent="0.2">
      <c r="A6" s="44" t="s">
        <v>80</v>
      </c>
      <c r="B6" s="40"/>
    </row>
    <row r="7" spans="1:2" ht="15" customHeight="1" x14ac:dyDescent="0.2">
      <c r="A7"/>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6" r:id="rId3" tooltip="Select to learn more about what else is new" display="http://go.microsoft.com/fwlink/?LinkId=846286" xr:uid="{00000000-0004-0000-0C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election activeCell="C5" sqref="C5"/>
    </sheetView>
  </sheetViews>
  <sheetFormatPr baseColWidth="10" defaultColWidth="9.1640625" defaultRowHeight="15" x14ac:dyDescent="0.2"/>
  <cols>
    <col min="1" max="1" width="12.6640625" style="29" customWidth="1"/>
    <col min="2" max="2" width="82.83203125" style="23" customWidth="1"/>
    <col min="3" max="3" width="15.6640625" style="23" bestFit="1" customWidth="1"/>
    <col min="4" max="4" width="2.33203125" style="23" customWidth="1"/>
    <col min="5" max="5" width="18" style="23" bestFit="1" customWidth="1"/>
    <col min="6" max="6" width="15.6640625" style="23" customWidth="1"/>
    <col min="7" max="7" width="13.33203125" style="23" customWidth="1"/>
    <col min="8" max="10" width="9.1640625" style="23"/>
    <col min="11" max="11" width="9.1640625" style="23" customWidth="1"/>
    <col min="12" max="16384" width="9.1640625" style="23"/>
  </cols>
  <sheetData>
    <row r="1" spans="1:7" ht="60" customHeight="1" x14ac:dyDescent="0.2">
      <c r="A1" s="29" t="s">
        <v>130</v>
      </c>
      <c r="C1" s="75"/>
      <c r="D1" s="76"/>
      <c r="E1" s="76"/>
      <c r="F1" s="76"/>
    </row>
    <row r="2" spans="1:7" ht="16" thickBot="1" x14ac:dyDescent="0.25">
      <c r="A2" s="29" t="s">
        <v>131</v>
      </c>
      <c r="C2" s="77" t="s">
        <v>124</v>
      </c>
      <c r="E2" s="7" t="s">
        <v>296</v>
      </c>
      <c r="F2" s="8" t="s">
        <v>295</v>
      </c>
      <c r="G2" s="8" t="s">
        <v>297</v>
      </c>
    </row>
    <row r="3" spans="1:7" ht="17" thickTop="1" thickBot="1" x14ac:dyDescent="0.25">
      <c r="A3" s="29" t="s">
        <v>132</v>
      </c>
      <c r="C3" s="95">
        <v>5</v>
      </c>
      <c r="E3" s="108" t="s">
        <v>125</v>
      </c>
      <c r="F3" s="107">
        <f>SUM(C3:C4)</f>
        <v>15</v>
      </c>
      <c r="G3" s="109">
        <f>C3+C4</f>
        <v>15</v>
      </c>
    </row>
    <row r="4" spans="1:7" ht="17" thickTop="1" thickBot="1" x14ac:dyDescent="0.25">
      <c r="A4" s="29" t="s">
        <v>133</v>
      </c>
      <c r="C4" s="95">
        <v>10</v>
      </c>
      <c r="E4" s="108" t="s">
        <v>126</v>
      </c>
      <c r="F4" s="107">
        <f>C3-C4</f>
        <v>-5</v>
      </c>
      <c r="G4" s="109">
        <f>C3-C4</f>
        <v>-5</v>
      </c>
    </row>
    <row r="5" spans="1:7" ht="16" thickTop="1" x14ac:dyDescent="0.2">
      <c r="A5" s="29" t="s">
        <v>134</v>
      </c>
      <c r="E5" s="108" t="s">
        <v>127</v>
      </c>
      <c r="F5" s="107">
        <f>C3*C4</f>
        <v>50</v>
      </c>
      <c r="G5" s="109">
        <f>C3*C4</f>
        <v>50</v>
      </c>
    </row>
    <row r="6" spans="1:7" ht="16" thickBot="1" x14ac:dyDescent="0.25">
      <c r="A6" s="29" t="s">
        <v>135</v>
      </c>
      <c r="E6" s="108" t="s">
        <v>128</v>
      </c>
      <c r="F6" s="107">
        <f>C3/C4</f>
        <v>0.5</v>
      </c>
      <c r="G6" s="109">
        <f>C3/C4</f>
        <v>0.5</v>
      </c>
    </row>
    <row r="7" spans="1:7" ht="15" customHeight="1" thickTop="1" thickBot="1" x14ac:dyDescent="0.25">
      <c r="A7" s="29" t="s">
        <v>152</v>
      </c>
      <c r="E7" s="108" t="s">
        <v>129</v>
      </c>
      <c r="F7" s="110">
        <f>C3^C4</f>
        <v>9765625</v>
      </c>
      <c r="G7" s="109">
        <f>C3^C4</f>
        <v>9765625</v>
      </c>
    </row>
    <row r="8" spans="1:7" ht="16" thickTop="1" x14ac:dyDescent="0.2">
      <c r="A8" s="29" t="s">
        <v>153</v>
      </c>
    </row>
    <row r="9" spans="1:7" x14ac:dyDescent="0.2">
      <c r="A9" s="29" t="s">
        <v>136</v>
      </c>
    </row>
    <row r="10" spans="1:7" x14ac:dyDescent="0.2">
      <c r="A10" s="29" t="s">
        <v>137</v>
      </c>
    </row>
    <row r="11" spans="1:7" x14ac:dyDescent="0.2">
      <c r="A11" s="29" t="s">
        <v>138</v>
      </c>
    </row>
    <row r="12" spans="1:7" x14ac:dyDescent="0.2">
      <c r="A12" s="29" t="s">
        <v>139</v>
      </c>
    </row>
    <row r="13" spans="1:7" ht="15" customHeight="1" x14ac:dyDescent="0.2">
      <c r="A13" s="31" t="s">
        <v>312</v>
      </c>
    </row>
    <row r="14" spans="1:7" x14ac:dyDescent="0.2">
      <c r="A14" s="29" t="s">
        <v>140</v>
      </c>
    </row>
    <row r="15" spans="1:7" x14ac:dyDescent="0.2">
      <c r="A15" s="29" t="s">
        <v>141</v>
      </c>
    </row>
    <row r="16" spans="1:7" x14ac:dyDescent="0.2">
      <c r="A16" s="29" t="s">
        <v>142</v>
      </c>
    </row>
    <row r="17" spans="1:7" x14ac:dyDescent="0.2">
      <c r="A17" s="29" t="s">
        <v>154</v>
      </c>
    </row>
    <row r="18" spans="1:7" x14ac:dyDescent="0.2">
      <c r="A18" s="29" t="s">
        <v>143</v>
      </c>
    </row>
    <row r="19" spans="1:7" x14ac:dyDescent="0.2">
      <c r="A19" s="29" t="s">
        <v>144</v>
      </c>
    </row>
    <row r="20" spans="1:7" x14ac:dyDescent="0.2">
      <c r="A20" s="29" t="s">
        <v>145</v>
      </c>
    </row>
    <row r="21" spans="1:7" ht="15" customHeight="1" x14ac:dyDescent="0.2">
      <c r="A21" s="31" t="s">
        <v>291</v>
      </c>
    </row>
    <row r="22" spans="1:7" x14ac:dyDescent="0.2">
      <c r="A22" s="29" t="s">
        <v>146</v>
      </c>
    </row>
    <row r="23" spans="1:7" x14ac:dyDescent="0.2">
      <c r="A23" s="29" t="s">
        <v>147</v>
      </c>
    </row>
    <row r="24" spans="1:7" x14ac:dyDescent="0.2">
      <c r="A24" s="29" t="s">
        <v>30</v>
      </c>
    </row>
    <row r="25" spans="1:7" ht="31" x14ac:dyDescent="0.2">
      <c r="A25" s="29" t="s">
        <v>148</v>
      </c>
      <c r="C25" s="75"/>
      <c r="D25" s="76"/>
      <c r="E25" s="76"/>
      <c r="F25" s="76"/>
      <c r="G25" s="76"/>
    </row>
    <row r="26" spans="1:7" x14ac:dyDescent="0.2">
      <c r="A26" s="29" t="s">
        <v>149</v>
      </c>
    </row>
    <row r="27" spans="1:7" x14ac:dyDescent="0.2">
      <c r="A27" s="29" t="s">
        <v>150</v>
      </c>
    </row>
    <row r="28" spans="1:7" ht="27" x14ac:dyDescent="0.35">
      <c r="A28" s="29" t="s">
        <v>151</v>
      </c>
      <c r="E28" s="67"/>
    </row>
    <row r="29" spans="1:7" x14ac:dyDescent="0.2">
      <c r="A29" s="29" t="s">
        <v>33</v>
      </c>
    </row>
    <row r="40" spans="10:14" x14ac:dyDescent="0.2">
      <c r="J40" s="8" t="s">
        <v>81</v>
      </c>
    </row>
    <row r="41" spans="10:14" x14ac:dyDescent="0.2">
      <c r="J41" s="68">
        <v>4</v>
      </c>
    </row>
    <row r="42" spans="10:14" x14ac:dyDescent="0.2">
      <c r="J42" s="68">
        <v>8</v>
      </c>
    </row>
    <row r="43" spans="10:14" x14ac:dyDescent="0.2">
      <c r="J43" s="66">
        <f>SUM(J41:J42)</f>
        <v>12</v>
      </c>
      <c r="N43"/>
    </row>
    <row r="46" spans="10:14" x14ac:dyDescent="0.2">
      <c r="L46"/>
      <c r="M46"/>
    </row>
    <row r="64" spans="7:7" x14ac:dyDescent="0.2">
      <c r="G64" s="69"/>
    </row>
    <row r="65" spans="7:7" x14ac:dyDescent="0.2">
      <c r="G65" s="69"/>
    </row>
    <row r="66" spans="7:7" x14ac:dyDescent="0.2">
      <c r="G66" s="69"/>
    </row>
    <row r="67" spans="7:7" x14ac:dyDescent="0.2">
      <c r="G67" s="69"/>
    </row>
    <row r="86" ht="17.5" customHeight="1" x14ac:dyDescent="0.2"/>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election activeCell="I63" sqref="I63"/>
    </sheetView>
  </sheetViews>
  <sheetFormatPr baseColWidth="10" defaultColWidth="8.83203125" defaultRowHeight="15" customHeight="1" x14ac:dyDescent="0.2"/>
  <cols>
    <col min="1" max="1" width="12.6640625" style="78" customWidth="1"/>
    <col min="2" max="2" width="82.83203125" style="82" customWidth="1"/>
    <col min="3" max="4" width="13.33203125" style="82" customWidth="1"/>
    <col min="5" max="5" width="2.33203125" style="82" customWidth="1"/>
    <col min="6" max="6" width="16" style="82" bestFit="1" customWidth="1"/>
    <col min="7" max="7" width="13.33203125" style="82" customWidth="1"/>
    <col min="8" max="16384" width="8.83203125" style="82"/>
  </cols>
  <sheetData>
    <row r="1" spans="1:13" ht="60" customHeight="1" x14ac:dyDescent="0.4">
      <c r="A1" s="9" t="s">
        <v>155</v>
      </c>
      <c r="B1" s="79"/>
      <c r="C1" s="80"/>
      <c r="D1" s="81"/>
      <c r="E1" s="81"/>
      <c r="F1" s="81"/>
      <c r="G1" s="81"/>
    </row>
    <row r="2" spans="1:13" ht="15" customHeight="1" x14ac:dyDescent="0.2">
      <c r="A2" s="78" t="s">
        <v>156</v>
      </c>
      <c r="C2" s="83" t="s">
        <v>1</v>
      </c>
      <c r="D2" s="84" t="s">
        <v>2</v>
      </c>
      <c r="F2" s="83" t="s">
        <v>3</v>
      </c>
      <c r="G2" s="84" t="s">
        <v>2</v>
      </c>
    </row>
    <row r="3" spans="1:13" ht="15" customHeight="1" x14ac:dyDescent="0.2">
      <c r="A3" s="44" t="s">
        <v>292</v>
      </c>
      <c r="B3" s="85"/>
      <c r="C3" s="112" t="s">
        <v>4</v>
      </c>
      <c r="D3" s="112">
        <v>50</v>
      </c>
      <c r="F3" s="112" t="s">
        <v>5</v>
      </c>
      <c r="G3" s="112">
        <v>50</v>
      </c>
    </row>
    <row r="4" spans="1:13" ht="15" customHeight="1" x14ac:dyDescent="0.2">
      <c r="A4" s="78" t="s">
        <v>157</v>
      </c>
      <c r="C4" s="112" t="s">
        <v>6</v>
      </c>
      <c r="D4" s="112">
        <v>20</v>
      </c>
      <c r="E4" s="86"/>
      <c r="F4" s="112" t="s">
        <v>7</v>
      </c>
      <c r="G4" s="112">
        <v>30</v>
      </c>
    </row>
    <row r="5" spans="1:13" s="86" customFormat="1" ht="15" customHeight="1" x14ac:dyDescent="0.2">
      <c r="A5" s="9" t="s">
        <v>271</v>
      </c>
      <c r="C5" s="112" t="s">
        <v>8</v>
      </c>
      <c r="D5" s="112">
        <v>60</v>
      </c>
      <c r="F5" s="112" t="s">
        <v>9</v>
      </c>
      <c r="G5" s="112">
        <v>10</v>
      </c>
    </row>
    <row r="6" spans="1:13" s="86" customFormat="1" ht="15" customHeight="1" x14ac:dyDescent="0.2">
      <c r="A6" s="78" t="s">
        <v>136</v>
      </c>
      <c r="B6" s="87"/>
      <c r="C6" s="112" t="s">
        <v>10</v>
      </c>
      <c r="D6" s="113">
        <v>40</v>
      </c>
      <c r="F6" s="112" t="s">
        <v>11</v>
      </c>
      <c r="G6" s="113">
        <v>50</v>
      </c>
    </row>
    <row r="7" spans="1:13" s="86" customFormat="1" ht="15" customHeight="1" x14ac:dyDescent="0.2">
      <c r="A7" s="78" t="s">
        <v>158</v>
      </c>
      <c r="C7" s="130" t="s">
        <v>300</v>
      </c>
      <c r="D7" s="114">
        <f>SUM(D3:D6)</f>
        <v>170</v>
      </c>
      <c r="F7" s="130" t="s">
        <v>300</v>
      </c>
      <c r="G7" s="114">
        <f>SUM(G3:G6)</f>
        <v>140</v>
      </c>
      <c r="M7" s="88"/>
    </row>
    <row r="8" spans="1:13" s="86" customFormat="1" ht="15" customHeight="1" x14ac:dyDescent="0.2">
      <c r="A8" s="78" t="s">
        <v>137</v>
      </c>
      <c r="M8" s="88"/>
    </row>
    <row r="9" spans="1:13" s="86" customFormat="1" ht="15" customHeight="1" x14ac:dyDescent="0.2">
      <c r="A9" s="78" t="s">
        <v>159</v>
      </c>
      <c r="C9" s="83" t="s">
        <v>12</v>
      </c>
      <c r="D9" s="84" t="s">
        <v>2</v>
      </c>
      <c r="F9" s="83" t="s">
        <v>12</v>
      </c>
      <c r="G9" s="84" t="s">
        <v>2</v>
      </c>
      <c r="M9" s="88"/>
    </row>
    <row r="10" spans="1:13" s="86" customFormat="1" ht="15" customHeight="1" x14ac:dyDescent="0.25">
      <c r="A10" s="89" t="s">
        <v>160</v>
      </c>
      <c r="C10" s="112" t="s">
        <v>13</v>
      </c>
      <c r="D10" s="112">
        <v>50</v>
      </c>
      <c r="F10" s="112" t="s">
        <v>13</v>
      </c>
      <c r="G10" s="112">
        <v>50</v>
      </c>
      <c r="M10" s="88"/>
    </row>
    <row r="11" spans="1:13" s="86" customFormat="1" ht="15" customHeight="1" x14ac:dyDescent="0.2">
      <c r="A11" s="78" t="s">
        <v>161</v>
      </c>
      <c r="C11" s="112" t="s">
        <v>14</v>
      </c>
      <c r="D11" s="112">
        <v>100</v>
      </c>
      <c r="F11" s="112" t="s">
        <v>14</v>
      </c>
      <c r="G11" s="112">
        <v>100</v>
      </c>
      <c r="M11" s="88"/>
    </row>
    <row r="12" spans="1:13" s="86" customFormat="1" ht="15" customHeight="1" x14ac:dyDescent="0.2">
      <c r="A12" s="78" t="s">
        <v>162</v>
      </c>
      <c r="C12" s="112" t="s">
        <v>15</v>
      </c>
      <c r="D12" s="112">
        <v>40</v>
      </c>
      <c r="F12" s="112" t="s">
        <v>15</v>
      </c>
      <c r="G12" s="112">
        <v>40</v>
      </c>
      <c r="M12" s="88"/>
    </row>
    <row r="13" spans="1:13" s="86" customFormat="1" ht="15" customHeight="1" x14ac:dyDescent="0.2">
      <c r="A13" s="78" t="s">
        <v>163</v>
      </c>
      <c r="C13" s="112" t="s">
        <v>16</v>
      </c>
      <c r="D13" s="112">
        <v>50</v>
      </c>
      <c r="F13" s="112" t="s">
        <v>16</v>
      </c>
      <c r="G13" s="112">
        <v>50</v>
      </c>
      <c r="M13" s="88"/>
    </row>
    <row r="14" spans="1:13" s="86" customFormat="1" ht="15" customHeight="1" thickBot="1" x14ac:dyDescent="0.25">
      <c r="A14" s="132" t="s">
        <v>311</v>
      </c>
      <c r="C14" s="112" t="s">
        <v>17</v>
      </c>
      <c r="D14" s="112">
        <v>20</v>
      </c>
      <c r="F14" s="112" t="s">
        <v>17</v>
      </c>
      <c r="G14" s="112">
        <v>20</v>
      </c>
      <c r="M14" s="88"/>
    </row>
    <row r="15" spans="1:13" s="86" customFormat="1" ht="15" customHeight="1" thickTop="1" thickBot="1" x14ac:dyDescent="0.25">
      <c r="A15" s="78" t="s">
        <v>30</v>
      </c>
      <c r="C15" s="130" t="s">
        <v>300</v>
      </c>
      <c r="D15" s="133">
        <f>SUM(D10:D14)</f>
        <v>260</v>
      </c>
      <c r="F15" s="130" t="s">
        <v>301</v>
      </c>
      <c r="G15" s="90">
        <f>COUNT(G10:G14)</f>
        <v>5</v>
      </c>
      <c r="M15" s="88"/>
    </row>
    <row r="16" spans="1:13" s="86" customFormat="1" ht="15" customHeight="1" thickTop="1" x14ac:dyDescent="0.2">
      <c r="A16" s="78" t="s">
        <v>37</v>
      </c>
      <c r="M16" s="88"/>
    </row>
    <row r="17" spans="1:13" s="86" customFormat="1" ht="15" customHeight="1" x14ac:dyDescent="0.2">
      <c r="A17" s="78" t="s">
        <v>164</v>
      </c>
      <c r="M17" s="88"/>
    </row>
    <row r="18" spans="1:13" s="86" customFormat="1" ht="15" customHeight="1" x14ac:dyDescent="0.2">
      <c r="A18" s="78" t="s">
        <v>36</v>
      </c>
      <c r="M18" s="88"/>
    </row>
    <row r="19" spans="1:13" s="86" customFormat="1" ht="15" customHeight="1" x14ac:dyDescent="0.2">
      <c r="A19" s="78" t="s">
        <v>33</v>
      </c>
      <c r="C19" s="88"/>
      <c r="M19" s="88"/>
    </row>
    <row r="20" spans="1:13" s="86" customFormat="1" ht="15" customHeight="1" x14ac:dyDescent="0.2">
      <c r="A20" s="78" t="s">
        <v>165</v>
      </c>
      <c r="M20" s="88"/>
    </row>
    <row r="21" spans="1:13" s="86" customFormat="1" ht="15" customHeight="1" x14ac:dyDescent="0.2">
      <c r="A21" s="78" t="s">
        <v>137</v>
      </c>
      <c r="M21" s="88"/>
    </row>
    <row r="22" spans="1:13" s="86" customFormat="1" ht="15" customHeight="1" x14ac:dyDescent="0.2">
      <c r="A22" s="78"/>
      <c r="M22" s="88"/>
    </row>
    <row r="23" spans="1:13" s="86" customFormat="1" ht="15" customHeight="1" x14ac:dyDescent="0.2">
      <c r="A23" s="78"/>
    </row>
    <row r="26" spans="1:13" ht="15" customHeight="1" x14ac:dyDescent="0.2">
      <c r="H26" s="88"/>
    </row>
    <row r="34" spans="3:7" ht="15" customHeight="1" x14ac:dyDescent="0.2">
      <c r="C34" s="83" t="s">
        <v>1</v>
      </c>
      <c r="D34" s="84" t="s">
        <v>2</v>
      </c>
    </row>
    <row r="35" spans="3:7" ht="15" customHeight="1" x14ac:dyDescent="0.2">
      <c r="C35" s="112" t="s">
        <v>4</v>
      </c>
      <c r="D35" s="112">
        <v>50</v>
      </c>
      <c r="E35" s="86"/>
    </row>
    <row r="36" spans="3:7" ht="15" customHeight="1" x14ac:dyDescent="0.2">
      <c r="C36" s="112" t="s">
        <v>6</v>
      </c>
      <c r="D36" s="112">
        <v>20</v>
      </c>
      <c r="E36" s="86"/>
    </row>
    <row r="37" spans="3:7" ht="15" customHeight="1" x14ac:dyDescent="0.2">
      <c r="C37" s="112" t="s">
        <v>8</v>
      </c>
      <c r="D37" s="112">
        <v>60</v>
      </c>
      <c r="E37" s="86"/>
    </row>
    <row r="38" spans="3:7" ht="15" customHeight="1" x14ac:dyDescent="0.2">
      <c r="C38" s="112" t="s">
        <v>10</v>
      </c>
      <c r="D38" s="112">
        <v>40</v>
      </c>
      <c r="E38" s="86"/>
    </row>
    <row r="39" spans="3:7" ht="15" customHeight="1" x14ac:dyDescent="0.2">
      <c r="C39" s="130" t="s">
        <v>300</v>
      </c>
      <c r="D39" s="111">
        <f>SUM(D35:D38)</f>
        <v>170</v>
      </c>
      <c r="E39" s="86"/>
      <c r="F39" s="86"/>
      <c r="G39" s="86"/>
    </row>
    <row r="44" spans="3:7" ht="15" customHeight="1" x14ac:dyDescent="0.2">
      <c r="C44" s="83" t="s">
        <v>12</v>
      </c>
      <c r="D44" s="84" t="s">
        <v>2</v>
      </c>
      <c r="E44" s="86"/>
    </row>
    <row r="45" spans="3:7" ht="15" customHeight="1" x14ac:dyDescent="0.2">
      <c r="C45" s="112" t="s">
        <v>25</v>
      </c>
      <c r="D45" s="112">
        <v>20</v>
      </c>
      <c r="E45" s="86"/>
    </row>
    <row r="46" spans="3:7" ht="15" customHeight="1" x14ac:dyDescent="0.2">
      <c r="C46" s="112" t="s">
        <v>26</v>
      </c>
      <c r="D46" s="112">
        <v>10</v>
      </c>
      <c r="E46" s="86"/>
    </row>
    <row r="47" spans="3:7" ht="15" customHeight="1" x14ac:dyDescent="0.2">
      <c r="C47" s="112" t="s">
        <v>27</v>
      </c>
      <c r="D47" s="112">
        <v>10</v>
      </c>
      <c r="E47" s="86"/>
    </row>
    <row r="48" spans="3:7" ht="15" customHeight="1" x14ac:dyDescent="0.2">
      <c r="C48" s="112" t="s">
        <v>28</v>
      </c>
      <c r="D48" s="112">
        <v>40</v>
      </c>
      <c r="E48" s="86"/>
    </row>
    <row r="50" spans="4:7" ht="15" customHeight="1" x14ac:dyDescent="0.2">
      <c r="D50" s="84" t="s">
        <v>29</v>
      </c>
      <c r="F50" s="84" t="s">
        <v>307</v>
      </c>
      <c r="G50" s="84" t="s">
        <v>306</v>
      </c>
    </row>
    <row r="51" spans="4:7" ht="15" customHeight="1" x14ac:dyDescent="0.2">
      <c r="D51" s="91">
        <f>SUM(D45:D48,100)</f>
        <v>180</v>
      </c>
      <c r="F51" s="131">
        <v>100</v>
      </c>
      <c r="G51" s="131">
        <f>SUM(D45:D48,F51)</f>
        <v>180</v>
      </c>
    </row>
    <row r="66" spans="4:4" ht="15" customHeight="1" x14ac:dyDescent="0.2">
      <c r="D66" s="134"/>
    </row>
    <row r="87" spans="1:1" ht="15" customHeight="1" x14ac:dyDescent="0.2">
      <c r="A87" s="78" t="s">
        <v>33</v>
      </c>
    </row>
    <row r="88" spans="1:1" ht="15" customHeight="1" x14ac:dyDescent="0.2">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zoomScale="89" workbookViewId="0">
      <selection activeCell="F25" sqref="F25"/>
    </sheetView>
  </sheetViews>
  <sheetFormatPr baseColWidth="10" defaultColWidth="8.83203125" defaultRowHeight="15" x14ac:dyDescent="0.2"/>
  <cols>
    <col min="1" max="1" width="12.6640625" style="14" customWidth="1"/>
    <col min="2" max="2" width="82.83203125" style="1" customWidth="1"/>
    <col min="3" max="3" width="13.33203125" style="9" customWidth="1"/>
    <col min="4" max="4" width="13.33203125" style="1" customWidth="1"/>
    <col min="5" max="5" width="2.33203125" style="1" customWidth="1"/>
    <col min="6" max="6" width="13.33203125" style="4" customWidth="1"/>
    <col min="7" max="7" width="13.33203125" style="1" customWidth="1"/>
    <col min="8" max="16384" width="8.83203125" style="1"/>
  </cols>
  <sheetData>
    <row r="1" spans="1:10" ht="60" customHeight="1" x14ac:dyDescent="0.2">
      <c r="A1" s="15" t="s">
        <v>166</v>
      </c>
      <c r="B1" s="45"/>
      <c r="C1" s="80"/>
      <c r="D1" s="92"/>
      <c r="E1" s="92"/>
      <c r="F1" s="92"/>
      <c r="G1" s="92"/>
      <c r="H1" s="45"/>
      <c r="I1" s="45"/>
      <c r="J1" s="45"/>
    </row>
    <row r="2" spans="1:10" ht="15" customHeight="1" x14ac:dyDescent="0.25">
      <c r="A2" s="89" t="s">
        <v>175</v>
      </c>
      <c r="B2" s="45"/>
      <c r="C2" s="7" t="s">
        <v>1</v>
      </c>
      <c r="D2" s="8" t="s">
        <v>2</v>
      </c>
      <c r="E2" s="47"/>
      <c r="F2" s="11" t="s">
        <v>3</v>
      </c>
      <c r="G2" s="8" t="s">
        <v>2</v>
      </c>
      <c r="H2" s="45"/>
      <c r="I2" s="45"/>
      <c r="J2" s="5"/>
    </row>
    <row r="3" spans="1:10" ht="15" customHeight="1" x14ac:dyDescent="0.25">
      <c r="A3" s="89" t="s">
        <v>176</v>
      </c>
      <c r="B3" s="45"/>
      <c r="C3" s="116" t="s">
        <v>4</v>
      </c>
      <c r="D3" s="117">
        <v>50</v>
      </c>
      <c r="E3" s="47"/>
      <c r="F3" s="118" t="s">
        <v>5</v>
      </c>
      <c r="G3" s="117">
        <v>50</v>
      </c>
      <c r="H3" s="45"/>
      <c r="I3" s="45"/>
      <c r="J3" s="5"/>
    </row>
    <row r="4" spans="1:10" ht="15" customHeight="1" x14ac:dyDescent="0.25">
      <c r="A4" s="89" t="s">
        <v>177</v>
      </c>
      <c r="B4" s="45"/>
      <c r="C4" s="116" t="s">
        <v>6</v>
      </c>
      <c r="D4" s="117">
        <v>20</v>
      </c>
      <c r="E4" s="47"/>
      <c r="F4" s="118" t="s">
        <v>7</v>
      </c>
      <c r="G4" s="117">
        <v>30</v>
      </c>
      <c r="H4" s="45"/>
      <c r="I4" s="45"/>
      <c r="J4" s="5"/>
    </row>
    <row r="5" spans="1:10" s="4" customFormat="1" ht="15" customHeight="1" x14ac:dyDescent="0.25">
      <c r="A5" s="89" t="s">
        <v>178</v>
      </c>
      <c r="B5" s="46"/>
      <c r="C5" s="116" t="s">
        <v>8</v>
      </c>
      <c r="D5" s="117">
        <v>60</v>
      </c>
      <c r="E5" s="47"/>
      <c r="F5" s="118" t="s">
        <v>9</v>
      </c>
      <c r="G5" s="117">
        <v>10</v>
      </c>
      <c r="H5" s="46"/>
      <c r="I5" s="46"/>
      <c r="J5" s="5"/>
    </row>
    <row r="6" spans="1:10" s="4" customFormat="1" ht="15" customHeight="1" x14ac:dyDescent="0.2">
      <c r="A6" s="99" t="s">
        <v>272</v>
      </c>
      <c r="B6" s="46"/>
      <c r="C6" s="116" t="s">
        <v>10</v>
      </c>
      <c r="D6" s="117">
        <v>40</v>
      </c>
      <c r="E6" s="47"/>
      <c r="F6" s="118" t="s">
        <v>11</v>
      </c>
      <c r="G6" s="117">
        <v>50</v>
      </c>
      <c r="H6" s="46"/>
      <c r="I6" s="46"/>
      <c r="J6" s="5"/>
    </row>
    <row r="7" spans="1:10" s="4" customFormat="1" ht="15" customHeight="1" x14ac:dyDescent="0.2">
      <c r="A7" s="28" t="s">
        <v>167</v>
      </c>
      <c r="B7" s="46"/>
      <c r="C7" s="10" t="s">
        <v>302</v>
      </c>
      <c r="D7" s="115">
        <f>AVERAGE(D3:D6)</f>
        <v>42.5</v>
      </c>
      <c r="E7" s="47"/>
      <c r="F7" s="10" t="s">
        <v>302</v>
      </c>
      <c r="G7" s="115">
        <f>AVERAGE(G3:G6)</f>
        <v>35</v>
      </c>
      <c r="H7" s="46"/>
      <c r="I7" s="46"/>
      <c r="J7" s="5"/>
    </row>
    <row r="8" spans="1:10" s="4" customFormat="1" ht="15" customHeight="1" x14ac:dyDescent="0.2">
      <c r="A8" s="17" t="s">
        <v>168</v>
      </c>
      <c r="B8" s="46"/>
      <c r="C8" s="46"/>
      <c r="D8" s="47"/>
      <c r="E8" s="47"/>
      <c r="F8" s="46"/>
      <c r="G8" s="47"/>
      <c r="H8" s="46"/>
      <c r="I8" s="46"/>
      <c r="J8" s="5"/>
    </row>
    <row r="9" spans="1:10" s="4" customFormat="1" ht="15" customHeight="1" x14ac:dyDescent="0.2">
      <c r="A9" s="99" t="s">
        <v>174</v>
      </c>
      <c r="B9" s="46"/>
      <c r="C9" s="7" t="s">
        <v>12</v>
      </c>
      <c r="D9" s="8" t="s">
        <v>2</v>
      </c>
      <c r="E9" s="47"/>
      <c r="F9" s="11" t="s">
        <v>12</v>
      </c>
      <c r="G9" s="8" t="s">
        <v>2</v>
      </c>
      <c r="H9" s="46"/>
      <c r="I9" s="46"/>
      <c r="J9" s="5"/>
    </row>
    <row r="10" spans="1:10" s="4" customFormat="1" ht="15" customHeight="1" x14ac:dyDescent="0.2">
      <c r="A10" s="28" t="s">
        <v>169</v>
      </c>
      <c r="B10" s="46"/>
      <c r="C10" s="116" t="s">
        <v>13</v>
      </c>
      <c r="D10" s="117">
        <v>50</v>
      </c>
      <c r="E10" s="47"/>
      <c r="F10" s="118" t="s">
        <v>13</v>
      </c>
      <c r="G10" s="117">
        <v>50</v>
      </c>
      <c r="H10" s="46"/>
      <c r="I10" s="46"/>
      <c r="J10" s="5"/>
    </row>
    <row r="11" spans="1:10" s="4" customFormat="1" ht="15" customHeight="1" x14ac:dyDescent="0.2">
      <c r="A11" s="17" t="s">
        <v>170</v>
      </c>
      <c r="B11" s="46"/>
      <c r="C11" s="116" t="s">
        <v>14</v>
      </c>
      <c r="D11" s="117">
        <v>100</v>
      </c>
      <c r="E11" s="47"/>
      <c r="F11" s="118" t="s">
        <v>14</v>
      </c>
      <c r="G11" s="117">
        <v>100</v>
      </c>
      <c r="H11" s="46"/>
      <c r="I11" s="46"/>
      <c r="J11" s="5"/>
    </row>
    <row r="12" spans="1:10" s="4" customFormat="1" ht="15" customHeight="1" x14ac:dyDescent="0.2">
      <c r="A12" s="17" t="s">
        <v>171</v>
      </c>
      <c r="B12" s="46"/>
      <c r="C12" s="116" t="s">
        <v>15</v>
      </c>
      <c r="D12" s="117">
        <v>40</v>
      </c>
      <c r="E12" s="47"/>
      <c r="F12" s="118" t="s">
        <v>15</v>
      </c>
      <c r="G12" s="117">
        <v>40</v>
      </c>
      <c r="H12" s="46"/>
      <c r="I12" s="46"/>
      <c r="J12" s="5"/>
    </row>
    <row r="13" spans="1:10" s="4" customFormat="1" ht="15" customHeight="1" x14ac:dyDescent="0.2">
      <c r="A13" s="17" t="s">
        <v>172</v>
      </c>
      <c r="B13" s="46"/>
      <c r="C13" s="116" t="s">
        <v>16</v>
      </c>
      <c r="D13" s="117">
        <v>50</v>
      </c>
      <c r="E13" s="47"/>
      <c r="F13" s="118" t="s">
        <v>16</v>
      </c>
      <c r="G13" s="117">
        <v>50</v>
      </c>
      <c r="H13" s="46"/>
      <c r="I13" s="46"/>
      <c r="J13" s="5"/>
    </row>
    <row r="14" spans="1:10" s="4" customFormat="1" ht="15" customHeight="1" thickBot="1" x14ac:dyDescent="0.25">
      <c r="A14" s="17" t="s">
        <v>173</v>
      </c>
      <c r="B14" s="46"/>
      <c r="C14" s="116" t="s">
        <v>17</v>
      </c>
      <c r="D14" s="117">
        <v>20</v>
      </c>
      <c r="E14" s="47"/>
      <c r="F14" s="118" t="s">
        <v>17</v>
      </c>
      <c r="G14" s="117">
        <v>20</v>
      </c>
      <c r="H14" s="46"/>
      <c r="I14" s="46"/>
      <c r="J14" s="46"/>
    </row>
    <row r="15" spans="1:10" s="4" customFormat="1" ht="15" customHeight="1" thickTop="1" thickBot="1" x14ac:dyDescent="0.25">
      <c r="A15" s="27"/>
      <c r="B15" s="46"/>
      <c r="C15" s="10" t="s">
        <v>302</v>
      </c>
      <c r="D15" s="115">
        <f>AVERAGE(D11:D14)</f>
        <v>52.5</v>
      </c>
      <c r="E15" s="47"/>
      <c r="F15" s="46"/>
      <c r="G15" s="95">
        <f>MODE(G10:G14)</f>
        <v>50</v>
      </c>
      <c r="H15" s="46"/>
      <c r="I15" s="46"/>
      <c r="J15" s="46"/>
    </row>
    <row r="16" spans="1:10" s="4" customFormat="1" ht="15" customHeight="1" thickTop="1" x14ac:dyDescent="0.2">
      <c r="A16" s="17"/>
      <c r="B16" s="46"/>
      <c r="C16" s="46"/>
      <c r="D16" s="46"/>
      <c r="E16" s="46"/>
      <c r="F16" s="46"/>
      <c r="G16" s="46"/>
      <c r="H16" s="46"/>
      <c r="I16" s="46"/>
      <c r="J16" s="46"/>
    </row>
    <row r="17" spans="1:3" s="4" customFormat="1" ht="15" customHeight="1" x14ac:dyDescent="0.2">
      <c r="A17" s="17"/>
      <c r="B17" s="46"/>
      <c r="C17" s="9"/>
    </row>
    <row r="18" spans="1:3" s="4" customFormat="1" ht="15" customHeight="1" x14ac:dyDescent="0.2">
      <c r="A18" s="17"/>
      <c r="B18" s="46"/>
      <c r="C18" s="9"/>
    </row>
    <row r="19" spans="1:3" s="4" customFormat="1" ht="15" customHeight="1" x14ac:dyDescent="0.2">
      <c r="A19" s="17"/>
      <c r="B19" s="46"/>
      <c r="C19" s="9"/>
    </row>
    <row r="20" spans="1:3" s="4" customFormat="1" ht="15" customHeight="1" x14ac:dyDescent="0.2">
      <c r="A20" s="17"/>
      <c r="B20" s="46"/>
      <c r="C20" s="9"/>
    </row>
    <row r="21" spans="1:3" s="4" customFormat="1" ht="15" customHeight="1" x14ac:dyDescent="0.2">
      <c r="A21" s="17"/>
      <c r="B21" s="46"/>
      <c r="C21" s="9"/>
    </row>
    <row r="22" spans="1:3" s="4" customFormat="1" ht="15" customHeight="1" x14ac:dyDescent="0.2">
      <c r="A22" s="17"/>
      <c r="B22" s="46"/>
      <c r="C22" s="9"/>
    </row>
    <row r="23" spans="1:3" s="4" customFormat="1" ht="15" customHeight="1" x14ac:dyDescent="0.2">
      <c r="A23" s="17"/>
      <c r="B23" s="46"/>
      <c r="C23" s="9"/>
    </row>
    <row r="24" spans="1:3" s="4" customFormat="1" ht="15" customHeight="1" x14ac:dyDescent="0.2">
      <c r="A24" s="17"/>
      <c r="B24" s="46"/>
      <c r="C24" s="9"/>
    </row>
    <row r="25" spans="1:3" s="4" customFormat="1" ht="15" customHeight="1" x14ac:dyDescent="0.2">
      <c r="A25" s="17"/>
      <c r="B25" s="46"/>
      <c r="C25" s="9"/>
    </row>
    <row r="26" spans="1:3" s="4" customFormat="1" ht="15" customHeight="1" x14ac:dyDescent="0.2">
      <c r="A26" s="17"/>
      <c r="B26" s="46"/>
      <c r="C26" s="9"/>
    </row>
    <row r="27" spans="1:3" x14ac:dyDescent="0.2">
      <c r="A27" s="17"/>
      <c r="B27" s="45"/>
    </row>
    <row r="28" spans="1:3" x14ac:dyDescent="0.2">
      <c r="A28" s="17"/>
      <c r="B28" s="45"/>
    </row>
    <row r="29" spans="1:3" ht="15" customHeight="1" x14ac:dyDescent="0.2">
      <c r="A29" s="17"/>
      <c r="B29" s="45"/>
      <c r="C29" s="9" t="s">
        <v>18</v>
      </c>
    </row>
    <row r="30" spans="1:3" ht="15" customHeight="1" x14ac:dyDescent="0.2">
      <c r="A30" s="17"/>
      <c r="B30" s="45"/>
      <c r="C30" s="9" t="s">
        <v>19</v>
      </c>
    </row>
    <row r="31" spans="1:3" ht="15" customHeight="1" x14ac:dyDescent="0.2">
      <c r="A31" s="17"/>
      <c r="B31" s="45"/>
      <c r="C31" s="9" t="s">
        <v>20</v>
      </c>
    </row>
    <row r="32" spans="1:3" ht="15" customHeight="1" x14ac:dyDescent="0.2">
      <c r="A32" s="17"/>
      <c r="B32" s="45"/>
      <c r="C32" s="9" t="s">
        <v>21</v>
      </c>
    </row>
    <row r="33" spans="1:9" ht="15" customHeight="1" x14ac:dyDescent="0.2">
      <c r="A33" s="17"/>
      <c r="B33" s="45"/>
      <c r="C33" s="9" t="s">
        <v>22</v>
      </c>
      <c r="D33" s="45"/>
      <c r="E33" s="45"/>
      <c r="F33" s="46"/>
      <c r="G33" s="45"/>
      <c r="H33" s="45"/>
      <c r="I33" s="45"/>
    </row>
    <row r="34" spans="1:9" ht="15" customHeight="1" x14ac:dyDescent="0.2">
      <c r="A34" s="17"/>
      <c r="B34" s="45"/>
      <c r="C34" s="9" t="s">
        <v>23</v>
      </c>
      <c r="D34" s="45"/>
      <c r="E34" s="45"/>
      <c r="F34" s="46"/>
      <c r="G34" s="45"/>
      <c r="H34" s="45"/>
      <c r="I34" s="45"/>
    </row>
    <row r="35" spans="1:9" ht="15" customHeight="1" x14ac:dyDescent="0.2">
      <c r="A35" s="17"/>
      <c r="B35" s="45"/>
      <c r="C35" s="9" t="s">
        <v>24</v>
      </c>
      <c r="D35" s="45"/>
      <c r="E35" s="45"/>
      <c r="F35" s="46"/>
      <c r="G35" s="45"/>
      <c r="H35" s="45"/>
      <c r="I35" s="45"/>
    </row>
    <row r="36" spans="1:9" x14ac:dyDescent="0.2">
      <c r="A36" s="17"/>
      <c r="B36" s="45"/>
      <c r="D36" s="45"/>
      <c r="E36" s="45"/>
      <c r="F36" s="46"/>
      <c r="G36" s="45"/>
      <c r="H36" s="45"/>
      <c r="I36" s="45"/>
    </row>
    <row r="41" spans="1:9" ht="15" customHeight="1" x14ac:dyDescent="0.2">
      <c r="B41" s="45"/>
      <c r="C41" s="9" t="s">
        <v>30</v>
      </c>
      <c r="D41" s="45"/>
      <c r="E41" s="45"/>
      <c r="F41" s="46"/>
      <c r="G41" s="45"/>
      <c r="H41" s="45"/>
      <c r="I41" s="45"/>
    </row>
    <row r="42" spans="1:9" ht="15" customHeight="1" x14ac:dyDescent="0.2">
      <c r="B42" s="45"/>
      <c r="C42" s="9" t="s">
        <v>37</v>
      </c>
      <c r="D42" s="45"/>
      <c r="E42" s="45"/>
      <c r="F42" s="46"/>
      <c r="G42" s="45"/>
      <c r="H42" s="45"/>
      <c r="I42" s="45"/>
    </row>
    <row r="43" spans="1:9" ht="15" customHeight="1" x14ac:dyDescent="0.2">
      <c r="B43" s="45"/>
      <c r="C43" s="9" t="s">
        <v>31</v>
      </c>
      <c r="D43" s="45"/>
      <c r="E43" s="45"/>
      <c r="F43" s="46"/>
      <c r="G43" s="45"/>
      <c r="H43" s="45"/>
      <c r="I43" s="45"/>
    </row>
    <row r="44" spans="1:9" ht="15" customHeight="1" x14ac:dyDescent="0.2">
      <c r="B44" s="45"/>
      <c r="C44" s="9" t="s">
        <v>32</v>
      </c>
      <c r="D44" s="45"/>
      <c r="E44" s="45"/>
      <c r="F44" s="46"/>
      <c r="G44" s="45"/>
      <c r="H44" s="45"/>
      <c r="I44" s="45"/>
    </row>
    <row r="45" spans="1:9" ht="15" customHeight="1" x14ac:dyDescent="0.2">
      <c r="B45" s="45"/>
      <c r="C45" s="9" t="s">
        <v>33</v>
      </c>
      <c r="D45" s="45"/>
      <c r="E45" s="45"/>
      <c r="F45" s="46"/>
      <c r="G45" s="45"/>
      <c r="H45" s="45"/>
      <c r="I45" s="45"/>
    </row>
    <row r="46" spans="1:9" ht="15" customHeight="1" x14ac:dyDescent="0.2">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C20" sqref="C20"/>
    </sheetView>
  </sheetViews>
  <sheetFormatPr baseColWidth="10" defaultColWidth="8.83203125" defaultRowHeight="15" x14ac:dyDescent="0.2"/>
  <cols>
    <col min="1" max="1" width="12.6640625" style="18"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8" ht="60" customHeight="1" x14ac:dyDescent="0.2">
      <c r="A1" s="18" t="s">
        <v>38</v>
      </c>
      <c r="B1" s="45"/>
      <c r="C1" s="80"/>
      <c r="D1" s="92"/>
      <c r="E1" s="92"/>
      <c r="F1" s="92"/>
      <c r="G1" s="92"/>
      <c r="H1" s="45"/>
    </row>
    <row r="2" spans="1:8" ht="15" customHeight="1" x14ac:dyDescent="0.2">
      <c r="A2" s="16" t="s">
        <v>39</v>
      </c>
      <c r="B2" s="45"/>
      <c r="C2" s="7" t="s">
        <v>1</v>
      </c>
      <c r="D2" s="8" t="s">
        <v>2</v>
      </c>
      <c r="E2" s="47"/>
      <c r="F2" s="11" t="s">
        <v>3</v>
      </c>
      <c r="G2" s="8" t="s">
        <v>2</v>
      </c>
      <c r="H2" s="5"/>
    </row>
    <row r="3" spans="1:8" ht="15" customHeight="1" x14ac:dyDescent="0.2">
      <c r="A3" s="16" t="s">
        <v>40</v>
      </c>
      <c r="B3" s="45"/>
      <c r="C3" s="116" t="s">
        <v>4</v>
      </c>
      <c r="D3" s="117">
        <v>50</v>
      </c>
      <c r="E3" s="47"/>
      <c r="F3" s="118" t="s">
        <v>5</v>
      </c>
      <c r="G3" s="117">
        <v>50</v>
      </c>
      <c r="H3" s="5"/>
    </row>
    <row r="4" spans="1:8" ht="15" customHeight="1" x14ac:dyDescent="0.2">
      <c r="A4" s="100" t="s">
        <v>179</v>
      </c>
      <c r="B4" s="45"/>
      <c r="C4" s="116" t="s">
        <v>6</v>
      </c>
      <c r="D4" s="117">
        <v>20</v>
      </c>
      <c r="E4" s="47"/>
      <c r="F4" s="118" t="s">
        <v>7</v>
      </c>
      <c r="G4" s="117">
        <v>30</v>
      </c>
      <c r="H4" s="5"/>
    </row>
    <row r="5" spans="1:8" s="4" customFormat="1" ht="15" customHeight="1" x14ac:dyDescent="0.2">
      <c r="A5" s="100" t="s">
        <v>180</v>
      </c>
      <c r="B5" s="46"/>
      <c r="C5" s="116" t="s">
        <v>8</v>
      </c>
      <c r="D5" s="117">
        <v>60</v>
      </c>
      <c r="E5" s="47"/>
      <c r="F5" s="118" t="s">
        <v>9</v>
      </c>
      <c r="G5" s="117">
        <v>10</v>
      </c>
      <c r="H5" s="5"/>
    </row>
    <row r="6" spans="1:8" s="4" customFormat="1" ht="15" customHeight="1" x14ac:dyDescent="0.2">
      <c r="A6" s="100" t="s">
        <v>181</v>
      </c>
      <c r="B6" s="46"/>
      <c r="C6" s="116" t="s">
        <v>10</v>
      </c>
      <c r="D6" s="117">
        <v>40</v>
      </c>
      <c r="E6" s="47"/>
      <c r="F6" s="118" t="s">
        <v>11</v>
      </c>
      <c r="G6" s="117">
        <v>50</v>
      </c>
      <c r="H6" s="5"/>
    </row>
    <row r="7" spans="1:8" s="4" customFormat="1" ht="15" customHeight="1" x14ac:dyDescent="0.2">
      <c r="A7" s="101" t="s">
        <v>35</v>
      </c>
      <c r="B7" s="46"/>
      <c r="C7" s="10" t="s">
        <v>303</v>
      </c>
      <c r="D7" s="135">
        <f>MIN(D3:D6)</f>
        <v>20</v>
      </c>
      <c r="E7" s="47"/>
      <c r="F7" s="10" t="s">
        <v>304</v>
      </c>
      <c r="G7" s="135">
        <f>MAX(G3:G6)</f>
        <v>50</v>
      </c>
      <c r="H7" s="5"/>
    </row>
    <row r="8" spans="1:8" s="4" customFormat="1" ht="15" customHeight="1" x14ac:dyDescent="0.2">
      <c r="A8" s="17" t="s">
        <v>182</v>
      </c>
      <c r="B8" s="46"/>
      <c r="C8" s="46"/>
      <c r="D8" s="47"/>
      <c r="E8" s="47"/>
      <c r="F8" s="46"/>
      <c r="G8" s="47"/>
      <c r="H8" s="5"/>
    </row>
    <row r="9" spans="1:8" s="4" customFormat="1" ht="15" customHeight="1" x14ac:dyDescent="0.2">
      <c r="A9" s="17" t="s">
        <v>183</v>
      </c>
      <c r="B9" s="46"/>
      <c r="C9" s="7" t="s">
        <v>12</v>
      </c>
      <c r="D9" s="8" t="s">
        <v>2</v>
      </c>
      <c r="E9" s="47"/>
      <c r="F9" s="11" t="s">
        <v>12</v>
      </c>
      <c r="G9" s="8" t="s">
        <v>2</v>
      </c>
      <c r="H9" s="5"/>
    </row>
    <row r="10" spans="1:8" s="4" customFormat="1" ht="15" customHeight="1" x14ac:dyDescent="0.2">
      <c r="A10" s="16" t="s">
        <v>33</v>
      </c>
      <c r="B10" s="46"/>
      <c r="C10" s="116" t="s">
        <v>13</v>
      </c>
      <c r="D10" s="117">
        <v>50</v>
      </c>
      <c r="E10" s="47"/>
      <c r="F10" s="118" t="s">
        <v>13</v>
      </c>
      <c r="G10" s="117">
        <v>50</v>
      </c>
      <c r="H10" s="5"/>
    </row>
    <row r="11" spans="1:8" s="4" customFormat="1" ht="15" customHeight="1" x14ac:dyDescent="0.2">
      <c r="A11" s="101" t="s">
        <v>273</v>
      </c>
      <c r="B11" s="46"/>
      <c r="C11" s="116" t="s">
        <v>14</v>
      </c>
      <c r="D11" s="117">
        <v>100</v>
      </c>
      <c r="E11" s="47"/>
      <c r="F11" s="118" t="s">
        <v>14</v>
      </c>
      <c r="G11" s="117">
        <v>100</v>
      </c>
      <c r="H11" s="5"/>
    </row>
    <row r="12" spans="1:8" s="4" customFormat="1" ht="15" customHeight="1" x14ac:dyDescent="0.2">
      <c r="A12" s="17"/>
      <c r="B12" s="46"/>
      <c r="C12" s="116" t="s">
        <v>15</v>
      </c>
      <c r="D12" s="117">
        <v>40</v>
      </c>
      <c r="E12" s="47"/>
      <c r="F12" s="118" t="s">
        <v>15</v>
      </c>
      <c r="G12" s="117">
        <v>40</v>
      </c>
      <c r="H12" s="5"/>
    </row>
    <row r="13" spans="1:8" s="4" customFormat="1" ht="15" customHeight="1" x14ac:dyDescent="0.2">
      <c r="A13" s="17"/>
      <c r="B13" s="46"/>
      <c r="C13" s="116" t="s">
        <v>16</v>
      </c>
      <c r="D13" s="117">
        <v>50</v>
      </c>
      <c r="E13" s="47"/>
      <c r="F13" s="118" t="s">
        <v>16</v>
      </c>
      <c r="G13" s="117">
        <v>50</v>
      </c>
      <c r="H13" s="5"/>
    </row>
    <row r="14" spans="1:8" s="4" customFormat="1" ht="15" customHeight="1" x14ac:dyDescent="0.2">
      <c r="A14" s="17"/>
      <c r="B14" s="46"/>
      <c r="C14" s="116" t="s">
        <v>17</v>
      </c>
      <c r="D14" s="117">
        <v>20</v>
      </c>
      <c r="E14" s="47"/>
      <c r="F14" s="118" t="s">
        <v>17</v>
      </c>
      <c r="G14" s="117">
        <v>20</v>
      </c>
      <c r="H14" s="46"/>
    </row>
    <row r="15" spans="1:8" s="4" customFormat="1" ht="15" customHeight="1" x14ac:dyDescent="0.2">
      <c r="A15" s="18"/>
      <c r="B15" s="46"/>
      <c r="C15" s="10" t="s">
        <v>305</v>
      </c>
      <c r="D15" s="115">
        <f>MIN(D10:D14)</f>
        <v>20</v>
      </c>
      <c r="E15" s="47"/>
      <c r="F15" s="10"/>
      <c r="G15" s="115">
        <f>MIN(G10:G14,10)</f>
        <v>10</v>
      </c>
      <c r="H15" s="46"/>
    </row>
    <row r="16" spans="1:8" s="4" customFormat="1" ht="15" customHeight="1" x14ac:dyDescent="0.2">
      <c r="A16" s="18"/>
      <c r="B16" s="46"/>
      <c r="C16" s="46"/>
      <c r="D16" s="46"/>
      <c r="E16" s="46"/>
      <c r="F16" s="46"/>
      <c r="G16" s="46"/>
      <c r="H16" s="46"/>
    </row>
    <row r="17" spans="1:1" s="4" customFormat="1" ht="15" customHeight="1" x14ac:dyDescent="0.2">
      <c r="A17" s="18"/>
    </row>
    <row r="18" spans="1:1" s="4" customFormat="1" ht="15" customHeight="1" x14ac:dyDescent="0.2">
      <c r="A18" s="19"/>
    </row>
    <row r="19" spans="1:1" s="4" customFormat="1" ht="15" customHeight="1" x14ac:dyDescent="0.2">
      <c r="A19" s="16" t="s">
        <v>41</v>
      </c>
    </row>
    <row r="20" spans="1:1" s="4" customFormat="1" ht="15" customHeight="1" x14ac:dyDescent="0.2">
      <c r="A20" s="18"/>
    </row>
    <row r="21" spans="1:1" s="4" customFormat="1" ht="15" customHeight="1" x14ac:dyDescent="0.2">
      <c r="A21" s="16" t="s">
        <v>30</v>
      </c>
    </row>
    <row r="22" spans="1:1" s="4" customFormat="1" ht="15" customHeight="1" x14ac:dyDescent="0.2">
      <c r="A22" s="16" t="s">
        <v>42</v>
      </c>
    </row>
    <row r="23" spans="1:1" s="4" customFormat="1" ht="15" customHeight="1" x14ac:dyDescent="0.2">
      <c r="A23" s="16" t="s">
        <v>43</v>
      </c>
    </row>
    <row r="24" spans="1:1" s="4" customFormat="1" ht="15" customHeight="1" x14ac:dyDescent="0.2">
      <c r="A24" s="16" t="s">
        <v>32</v>
      </c>
    </row>
    <row r="25" spans="1:1" s="4" customFormat="1" ht="15" customHeight="1" x14ac:dyDescent="0.2">
      <c r="A25" s="16" t="s">
        <v>33</v>
      </c>
    </row>
    <row r="27" spans="1:1" ht="15" customHeight="1" x14ac:dyDescent="0.2"/>
    <row r="28" spans="1:1" ht="15" customHeight="1" x14ac:dyDescent="0.2"/>
    <row r="29" spans="1:1" ht="15" customHeight="1" x14ac:dyDescent="0.2"/>
    <row r="30" spans="1:1" ht="15" customHeight="1" x14ac:dyDescent="0.2"/>
    <row r="31" spans="1:1" ht="15" customHeight="1" x14ac:dyDescent="0.2"/>
    <row r="32" spans="1:1" ht="15" customHeight="1" x14ac:dyDescent="0.2"/>
    <row r="33" spans="3:7" ht="15" customHeight="1" x14ac:dyDescent="0.2">
      <c r="C33" s="45"/>
      <c r="D33" s="46"/>
      <c r="E33" s="45"/>
      <c r="F33" s="45"/>
      <c r="G33" s="45"/>
    </row>
    <row r="39" spans="3:7" ht="15" customHeight="1" x14ac:dyDescent="0.2">
      <c r="C39" s="45"/>
      <c r="D39" s="46"/>
      <c r="E39" s="45"/>
      <c r="F39" s="45"/>
      <c r="G39" s="45"/>
    </row>
    <row r="40" spans="3:7" ht="15" customHeight="1" x14ac:dyDescent="0.2">
      <c r="C40" s="45"/>
      <c r="D40" s="46"/>
      <c r="E40" s="45"/>
      <c r="F40" s="45"/>
      <c r="G40" s="45"/>
    </row>
    <row r="41" spans="3:7" ht="15" customHeight="1" x14ac:dyDescent="0.2">
      <c r="C41" s="45"/>
      <c r="D41" s="46"/>
      <c r="E41" s="45"/>
      <c r="F41" s="45"/>
      <c r="G41" s="45"/>
    </row>
    <row r="42" spans="3:7" ht="15" customHeight="1" x14ac:dyDescent="0.2">
      <c r="C42" s="45"/>
      <c r="D42" s="46"/>
      <c r="E42" s="45"/>
      <c r="F42" s="45"/>
      <c r="G42" s="45"/>
    </row>
    <row r="43" spans="3:7" ht="15" customHeight="1" x14ac:dyDescent="0.2">
      <c r="C43" s="45"/>
      <c r="D43" s="46"/>
      <c r="E43" s="45"/>
      <c r="F43" s="45"/>
      <c r="G43" s="45"/>
    </row>
    <row r="44" spans="3:7" ht="15" customHeight="1" x14ac:dyDescent="0.2">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election activeCell="D47" sqref="D47"/>
    </sheetView>
  </sheetViews>
  <sheetFormatPr baseColWidth="10" defaultColWidth="8.83203125" defaultRowHeight="15" x14ac:dyDescent="0.2"/>
  <cols>
    <col min="1" max="1" width="12.6640625" customWidth="1"/>
    <col min="2" max="2" width="82.83203125" customWidth="1"/>
    <col min="3" max="3" width="23" bestFit="1" customWidth="1"/>
    <col min="4" max="4" width="15.1640625" customWidth="1"/>
  </cols>
  <sheetData>
    <row r="1" spans="1:6" ht="60" customHeight="1" x14ac:dyDescent="0.2">
      <c r="A1" s="29" t="s">
        <v>87</v>
      </c>
    </row>
    <row r="2" spans="1:6" x14ac:dyDescent="0.2">
      <c r="A2" s="29" t="s">
        <v>184</v>
      </c>
    </row>
    <row r="3" spans="1:6" ht="31" x14ac:dyDescent="0.2">
      <c r="A3" s="29" t="s">
        <v>185</v>
      </c>
      <c r="C3" s="80"/>
      <c r="D3" s="93"/>
    </row>
    <row r="4" spans="1:6" x14ac:dyDescent="0.2">
      <c r="A4" s="29" t="s">
        <v>186</v>
      </c>
    </row>
    <row r="5" spans="1:6" x14ac:dyDescent="0.2">
      <c r="A5" s="29" t="s">
        <v>187</v>
      </c>
      <c r="C5" s="32" t="s">
        <v>87</v>
      </c>
      <c r="D5" s="32"/>
    </row>
    <row r="6" spans="1:6" ht="16.5" customHeight="1" x14ac:dyDescent="0.25">
      <c r="A6" s="29" t="s">
        <v>188</v>
      </c>
      <c r="C6" s="109" t="s">
        <v>55</v>
      </c>
      <c r="D6" s="119">
        <f ca="1">TODAY()</f>
        <v>45769</v>
      </c>
      <c r="F6" s="102" t="str">
        <f ca="1">IF(D6=TODAY(),"You got it!","")</f>
        <v>You got it!</v>
      </c>
    </row>
    <row r="7" spans="1:6" ht="16.5" customHeight="1" thickBot="1" x14ac:dyDescent="0.25">
      <c r="A7" s="31" t="s">
        <v>275</v>
      </c>
      <c r="C7" s="109" t="s">
        <v>85</v>
      </c>
      <c r="D7" s="119">
        <v>46038</v>
      </c>
    </row>
    <row r="8" spans="1:6" ht="16.5" customHeight="1" thickTop="1" thickBot="1" x14ac:dyDescent="0.25">
      <c r="A8" s="29" t="s">
        <v>88</v>
      </c>
      <c r="C8" s="109" t="s">
        <v>86</v>
      </c>
      <c r="D8" s="136">
        <f ca="1">IF(D7="","",(D7-D6))</f>
        <v>269</v>
      </c>
    </row>
    <row r="9" spans="1:6" ht="16" thickTop="1" x14ac:dyDescent="0.2">
      <c r="A9" s="29" t="s">
        <v>189</v>
      </c>
    </row>
    <row r="10" spans="1:6" ht="15" customHeight="1" thickBot="1" x14ac:dyDescent="0.25">
      <c r="A10" s="31" t="s">
        <v>315</v>
      </c>
      <c r="C10" s="109" t="s">
        <v>97</v>
      </c>
      <c r="D10" s="121">
        <v>10</v>
      </c>
    </row>
    <row r="11" spans="1:6" ht="15" customHeight="1" thickTop="1" thickBot="1" x14ac:dyDescent="0.25">
      <c r="A11" s="31" t="s">
        <v>316</v>
      </c>
      <c r="C11" s="109" t="s">
        <v>96</v>
      </c>
      <c r="D11" s="122">
        <f ca="1">D6+D10</f>
        <v>45779</v>
      </c>
    </row>
    <row r="12" spans="1:6" ht="16" thickTop="1" x14ac:dyDescent="0.2">
      <c r="A12" s="29" t="s">
        <v>274</v>
      </c>
    </row>
    <row r="13" spans="1:6" x14ac:dyDescent="0.2">
      <c r="A13" s="29" t="s">
        <v>146</v>
      </c>
    </row>
    <row r="14" spans="1:6" x14ac:dyDescent="0.2">
      <c r="A14" s="29" t="s">
        <v>147</v>
      </c>
    </row>
    <row r="15" spans="1:6" x14ac:dyDescent="0.2">
      <c r="A15" s="29" t="s">
        <v>30</v>
      </c>
    </row>
    <row r="16" spans="1:6" x14ac:dyDescent="0.2">
      <c r="A16" s="29" t="s">
        <v>190</v>
      </c>
    </row>
    <row r="17" spans="1:4" x14ac:dyDescent="0.2">
      <c r="A17" s="29" t="s">
        <v>191</v>
      </c>
    </row>
    <row r="18" spans="1:4" x14ac:dyDescent="0.2">
      <c r="A18" s="29" t="s">
        <v>192</v>
      </c>
    </row>
    <row r="19" spans="1:4" x14ac:dyDescent="0.2">
      <c r="A19" s="29" t="s">
        <v>33</v>
      </c>
    </row>
    <row r="25" spans="1:4" ht="15" customHeight="1" x14ac:dyDescent="0.2">
      <c r="C25" s="80"/>
      <c r="D25" s="93"/>
    </row>
    <row r="27" spans="1:4" x14ac:dyDescent="0.2">
      <c r="C27" s="32" t="s">
        <v>88</v>
      </c>
      <c r="D27" s="32"/>
    </row>
    <row r="28" spans="1:4" x14ac:dyDescent="0.2">
      <c r="C28" s="109" t="s">
        <v>89</v>
      </c>
      <c r="D28" s="123">
        <f ca="1">NOW()</f>
        <v>45769.622970023149</v>
      </c>
    </row>
    <row r="31" spans="1:4" x14ac:dyDescent="0.2">
      <c r="C31" s="32" t="s">
        <v>94</v>
      </c>
      <c r="D31" s="32"/>
    </row>
    <row r="32" spans="1:4" x14ac:dyDescent="0.2">
      <c r="C32" s="109" t="s">
        <v>90</v>
      </c>
      <c r="D32" s="124">
        <v>0.33333333333333331</v>
      </c>
    </row>
    <row r="33" spans="3:4" x14ac:dyDescent="0.2">
      <c r="C33" s="109" t="s">
        <v>92</v>
      </c>
      <c r="D33" s="124">
        <v>0.5</v>
      </c>
    </row>
    <row r="34" spans="3:4" x14ac:dyDescent="0.2">
      <c r="C34" s="109" t="s">
        <v>93</v>
      </c>
      <c r="D34" s="124">
        <v>0.54166666666666663</v>
      </c>
    </row>
    <row r="35" spans="3:4" ht="16" thickBot="1" x14ac:dyDescent="0.25">
      <c r="C35" s="109" t="s">
        <v>91</v>
      </c>
      <c r="D35" s="124">
        <v>0.70833333333333337</v>
      </c>
    </row>
    <row r="36" spans="3:4" ht="17" thickTop="1" thickBot="1" x14ac:dyDescent="0.25">
      <c r="C36" s="109" t="s">
        <v>95</v>
      </c>
      <c r="D36" s="120">
        <f>((D35-D32)-(D34-D33))*24</f>
        <v>8.0000000000000018</v>
      </c>
    </row>
    <row r="37" spans="3:4" ht="16" thickTop="1" x14ac:dyDescent="0.2"/>
    <row r="45" spans="3:4" x14ac:dyDescent="0.2">
      <c r="C45" s="32" t="s">
        <v>98</v>
      </c>
      <c r="D45" s="32"/>
    </row>
    <row r="46" spans="3:4" x14ac:dyDescent="0.2">
      <c r="C46" s="125" t="s">
        <v>99</v>
      </c>
      <c r="D46" s="126">
        <v>43005</v>
      </c>
    </row>
    <row r="47" spans="3:4" x14ac:dyDescent="0.2">
      <c r="C47" s="125" t="s">
        <v>100</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24" zoomScaleNormal="100" workbookViewId="0">
      <selection activeCell="C34" sqref="C34"/>
    </sheetView>
  </sheetViews>
  <sheetFormatPr baseColWidth="10" defaultColWidth="8.83203125" defaultRowHeight="15" x14ac:dyDescent="0.2"/>
  <cols>
    <col min="1" max="1" width="12.6640625" style="29" customWidth="1"/>
    <col min="2" max="2" width="82.83203125" customWidth="1"/>
    <col min="3" max="3" width="16.33203125" customWidth="1"/>
    <col min="4" max="4" width="15" customWidth="1"/>
    <col min="5" max="5" width="21" bestFit="1" customWidth="1"/>
    <col min="6" max="6" width="18.33203125" customWidth="1"/>
  </cols>
  <sheetData>
    <row r="1" spans="1:6" ht="60" customHeight="1" x14ac:dyDescent="0.2">
      <c r="A1" s="29" t="s">
        <v>193</v>
      </c>
      <c r="C1" s="80"/>
      <c r="D1" s="93"/>
      <c r="E1" s="93"/>
      <c r="F1" s="93"/>
    </row>
    <row r="2" spans="1:6" x14ac:dyDescent="0.2">
      <c r="A2" s="29" t="s">
        <v>194</v>
      </c>
      <c r="C2" s="7" t="s">
        <v>101</v>
      </c>
      <c r="D2" s="7" t="s">
        <v>102</v>
      </c>
      <c r="E2" s="7" t="s">
        <v>103</v>
      </c>
      <c r="F2" s="7" t="s">
        <v>120</v>
      </c>
    </row>
    <row r="3" spans="1:6" x14ac:dyDescent="0.2">
      <c r="A3" s="29" t="s">
        <v>195</v>
      </c>
      <c r="C3" s="109" t="s">
        <v>104</v>
      </c>
      <c r="D3" s="109" t="s">
        <v>105</v>
      </c>
      <c r="E3" s="121" t="str">
        <f>D3&amp;", "&amp;C3</f>
        <v>Smith, Nancy</v>
      </c>
      <c r="F3" s="63" t="str">
        <f>C3&amp;" "&amp;D3</f>
        <v>Nancy Smith</v>
      </c>
    </row>
    <row r="4" spans="1:6" x14ac:dyDescent="0.2">
      <c r="A4" s="29" t="s">
        <v>196</v>
      </c>
      <c r="C4" s="109" t="s">
        <v>106</v>
      </c>
      <c r="D4" s="109" t="s">
        <v>107</v>
      </c>
      <c r="E4" s="121" t="str">
        <f>_xlfn.CONCAT(C4,", ",D4)</f>
        <v>Andy, North</v>
      </c>
      <c r="F4" s="63" t="str">
        <f>_xlfn.CONCAT(D4," ",C4)</f>
        <v>North Andy</v>
      </c>
    </row>
    <row r="5" spans="1:6" x14ac:dyDescent="0.2">
      <c r="A5" s="29" t="s">
        <v>197</v>
      </c>
      <c r="C5" s="109" t="s">
        <v>108</v>
      </c>
      <c r="D5" s="109" t="s">
        <v>109</v>
      </c>
      <c r="E5" s="121" t="str">
        <f t="shared" ref="E5:E10" si="0">_xlfn.CONCAT(C5,", ",D5)</f>
        <v>Jan, Kotas</v>
      </c>
      <c r="F5" s="63" t="str">
        <f t="shared" ref="F5:F10" si="1">_xlfn.CONCAT(D5," ",C5)</f>
        <v>Kotas Jan</v>
      </c>
    </row>
    <row r="6" spans="1:6" x14ac:dyDescent="0.2">
      <c r="A6" s="29" t="s">
        <v>136</v>
      </c>
      <c r="C6" s="109" t="s">
        <v>110</v>
      </c>
      <c r="D6" s="109" t="s">
        <v>111</v>
      </c>
      <c r="E6" s="121" t="str">
        <f t="shared" si="0"/>
        <v>Mariya, Jones</v>
      </c>
      <c r="F6" s="63" t="str">
        <f t="shared" si="1"/>
        <v>Jones Mariya</v>
      </c>
    </row>
    <row r="7" spans="1:6" x14ac:dyDescent="0.2">
      <c r="A7" s="29" t="s">
        <v>147</v>
      </c>
      <c r="C7" s="109" t="s">
        <v>112</v>
      </c>
      <c r="D7" s="109" t="s">
        <v>113</v>
      </c>
      <c r="E7" s="121" t="str">
        <f t="shared" si="0"/>
        <v>Steven, Thorpe</v>
      </c>
      <c r="F7" s="63" t="str">
        <f t="shared" si="1"/>
        <v>Thorpe Steven</v>
      </c>
    </row>
    <row r="8" spans="1:6" x14ac:dyDescent="0.2">
      <c r="A8" s="29" t="s">
        <v>57</v>
      </c>
      <c r="C8" s="109" t="s">
        <v>114</v>
      </c>
      <c r="D8" s="109" t="s">
        <v>115</v>
      </c>
      <c r="E8" s="121" t="str">
        <f t="shared" si="0"/>
        <v>Michael, Neipper</v>
      </c>
      <c r="F8" s="63" t="str">
        <f t="shared" si="1"/>
        <v>Neipper Michael</v>
      </c>
    </row>
    <row r="9" spans="1:6" x14ac:dyDescent="0.2">
      <c r="A9" s="29" t="s">
        <v>198</v>
      </c>
      <c r="C9" s="109" t="s">
        <v>116</v>
      </c>
      <c r="D9" s="109" t="s">
        <v>117</v>
      </c>
      <c r="E9" s="121" t="str">
        <f t="shared" si="0"/>
        <v>Robert, Zare</v>
      </c>
      <c r="F9" s="63" t="str">
        <f t="shared" si="1"/>
        <v>Zare Robert</v>
      </c>
    </row>
    <row r="10" spans="1:6" x14ac:dyDescent="0.2">
      <c r="A10" s="29" t="s">
        <v>199</v>
      </c>
      <c r="C10" s="109" t="s">
        <v>118</v>
      </c>
      <c r="D10" s="109" t="s">
        <v>119</v>
      </c>
      <c r="E10" s="121" t="str">
        <f t="shared" si="0"/>
        <v>Yvonne, McKay</v>
      </c>
      <c r="F10" s="63" t="str">
        <f t="shared" si="1"/>
        <v>McKay Yvonne</v>
      </c>
    </row>
    <row r="11" spans="1:6" x14ac:dyDescent="0.2">
      <c r="A11" s="29" t="s">
        <v>200</v>
      </c>
    </row>
    <row r="12" spans="1:6" x14ac:dyDescent="0.2">
      <c r="A12" s="29" t="s">
        <v>201</v>
      </c>
    </row>
    <row r="13" spans="1:6" x14ac:dyDescent="0.2">
      <c r="A13" s="29" t="s">
        <v>317</v>
      </c>
    </row>
    <row r="14" spans="1:6" x14ac:dyDescent="0.2">
      <c r="A14" s="29" t="s">
        <v>30</v>
      </c>
    </row>
    <row r="15" spans="1:6" x14ac:dyDescent="0.2">
      <c r="A15" s="29" t="s">
        <v>202</v>
      </c>
    </row>
    <row r="16" spans="1:6" x14ac:dyDescent="0.2">
      <c r="A16" s="29" t="s">
        <v>203</v>
      </c>
    </row>
    <row r="17" spans="1:4" x14ac:dyDescent="0.2">
      <c r="A17" s="29" t="s">
        <v>33</v>
      </c>
    </row>
    <row r="21" spans="1:4" x14ac:dyDescent="0.2">
      <c r="D21" s="12"/>
    </row>
    <row r="27" spans="1:4" x14ac:dyDescent="0.2">
      <c r="C27" s="32" t="s">
        <v>58</v>
      </c>
      <c r="D27" s="32"/>
    </row>
    <row r="28" spans="1:4" x14ac:dyDescent="0.2">
      <c r="C28" s="109" t="s">
        <v>55</v>
      </c>
      <c r="D28" s="119">
        <f ca="1">TODAY()</f>
        <v>45769</v>
      </c>
    </row>
    <row r="29" spans="1:4" x14ac:dyDescent="0.2">
      <c r="C29" s="109" t="s">
        <v>56</v>
      </c>
      <c r="D29" s="128">
        <f ca="1">NOW()</f>
        <v>45769.622970023149</v>
      </c>
    </row>
    <row r="31" spans="1:4" x14ac:dyDescent="0.2">
      <c r="C31" s="32" t="s">
        <v>59</v>
      </c>
      <c r="D31" s="32"/>
    </row>
    <row r="32" spans="1:4" x14ac:dyDescent="0.2">
      <c r="C32" s="109" t="str">
        <f ca="1">C28&amp;" "&amp;D28</f>
        <v>Today's date: 45769</v>
      </c>
      <c r="D32" s="109"/>
    </row>
    <row r="33" spans="3:4" x14ac:dyDescent="0.2">
      <c r="C33" s="109" t="str">
        <f ca="1">C29&amp;" "&amp;D29</f>
        <v>Current time: 45769.6229700231</v>
      </c>
      <c r="D33" s="109"/>
    </row>
    <row r="35" spans="3:4" x14ac:dyDescent="0.2">
      <c r="C35" s="32" t="s">
        <v>60</v>
      </c>
      <c r="D35" s="32"/>
    </row>
    <row r="36" spans="3:4" x14ac:dyDescent="0.2">
      <c r="C36" s="63" t="str">
        <f ca="1">C28 &amp;" "&amp; TEXT(D28,"MM/DD/YYYY")</f>
        <v>Today's date: 04/22/2025</v>
      </c>
      <c r="D36" s="63"/>
    </row>
    <row r="37" spans="3:4" x14ac:dyDescent="0.2">
      <c r="C37" s="63" t="str">
        <f ca="1">C29&amp;" "&amp;TEXT(D29,"HH:MM AM/PM")</f>
        <v>Current time: 02:57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F36" sqref="F36"/>
    </sheetView>
  </sheetViews>
  <sheetFormatPr baseColWidth="10" defaultColWidth="8.83203125" defaultRowHeight="15" x14ac:dyDescent="0.2"/>
  <cols>
    <col min="1" max="1" width="12.6640625" customWidth="1"/>
    <col min="2" max="2" width="82.83203125" customWidth="1"/>
    <col min="3" max="3" width="17.1640625" customWidth="1"/>
    <col min="4" max="4" width="26.1640625" bestFit="1" customWidth="1"/>
  </cols>
  <sheetData>
    <row r="1" spans="1:6" ht="60" customHeight="1" x14ac:dyDescent="0.2">
      <c r="A1" s="29" t="s">
        <v>61</v>
      </c>
      <c r="D1" s="93"/>
    </row>
    <row r="2" spans="1:6" x14ac:dyDescent="0.2">
      <c r="A2" s="29" t="s">
        <v>204</v>
      </c>
      <c r="E2" s="36"/>
      <c r="F2" s="36"/>
    </row>
    <row r="3" spans="1:6" ht="15" customHeight="1" x14ac:dyDescent="0.2">
      <c r="A3" s="31" t="s">
        <v>276</v>
      </c>
      <c r="E3" s="36"/>
      <c r="F3" s="36"/>
    </row>
    <row r="4" spans="1:6" ht="15" customHeight="1" x14ac:dyDescent="0.2">
      <c r="A4" s="31" t="s">
        <v>277</v>
      </c>
      <c r="E4" s="36"/>
      <c r="F4" s="36"/>
    </row>
    <row r="5" spans="1:6" ht="15" customHeight="1" x14ac:dyDescent="0.2">
      <c r="A5" s="31" t="s">
        <v>314</v>
      </c>
      <c r="C5" s="103"/>
      <c r="E5" s="36"/>
      <c r="F5" s="36"/>
    </row>
    <row r="6" spans="1:6" x14ac:dyDescent="0.2">
      <c r="A6" s="29" t="s">
        <v>205</v>
      </c>
      <c r="E6" s="36"/>
      <c r="F6" s="36"/>
    </row>
    <row r="7" spans="1:6" x14ac:dyDescent="0.2">
      <c r="A7" s="29" t="s">
        <v>136</v>
      </c>
      <c r="C7" s="36"/>
      <c r="D7" s="36"/>
      <c r="E7" s="36"/>
      <c r="F7" s="36"/>
    </row>
    <row r="8" spans="1:6" x14ac:dyDescent="0.2">
      <c r="A8" s="29" t="s">
        <v>147</v>
      </c>
      <c r="C8" s="35" t="s">
        <v>61</v>
      </c>
      <c r="D8" s="35"/>
    </row>
    <row r="9" spans="1:6" x14ac:dyDescent="0.2">
      <c r="A9" s="29" t="s">
        <v>206</v>
      </c>
      <c r="C9" s="129" t="s">
        <v>121</v>
      </c>
      <c r="D9" s="55" t="b">
        <f>IF(C9="Apple",TRUE, FALSE)</f>
        <v>1</v>
      </c>
    </row>
    <row r="10" spans="1:6" x14ac:dyDescent="0.2">
      <c r="A10" s="29" t="s">
        <v>207</v>
      </c>
      <c r="C10" s="129" t="s">
        <v>122</v>
      </c>
      <c r="D10" s="55" t="b">
        <f>IF(C10="Apple",TRUE, FALSE)</f>
        <v>0</v>
      </c>
    </row>
    <row r="11" spans="1:6" ht="15" customHeight="1" thickBot="1" x14ac:dyDescent="0.25">
      <c r="A11" s="31" t="s">
        <v>278</v>
      </c>
      <c r="C11" s="36"/>
      <c r="D11" s="36"/>
    </row>
    <row r="12" spans="1:6" ht="15" customHeight="1" thickTop="1" thickBot="1" x14ac:dyDescent="0.25">
      <c r="A12" s="31" t="s">
        <v>279</v>
      </c>
      <c r="C12" s="61">
        <v>50</v>
      </c>
      <c r="D12" s="55" t="str">
        <f>IF(C12&lt;100,"Less than 100","Greater than or equal to 100")</f>
        <v>Less than 100</v>
      </c>
    </row>
    <row r="13" spans="1:6" ht="15" customHeight="1" thickTop="1" x14ac:dyDescent="0.2">
      <c r="A13" s="31" t="s">
        <v>280</v>
      </c>
    </row>
    <row r="14" spans="1:6" x14ac:dyDescent="0.2">
      <c r="A14" s="29" t="s">
        <v>208</v>
      </c>
    </row>
    <row r="15" spans="1:6" ht="15" customHeight="1" x14ac:dyDescent="0.2">
      <c r="A15" s="31" t="s">
        <v>281</v>
      </c>
    </row>
    <row r="16" spans="1:6" x14ac:dyDescent="0.2">
      <c r="A16" s="29" t="s">
        <v>146</v>
      </c>
    </row>
    <row r="17" spans="1:6" x14ac:dyDescent="0.2">
      <c r="A17" s="29" t="s">
        <v>147</v>
      </c>
    </row>
    <row r="18" spans="1:6" x14ac:dyDescent="0.2">
      <c r="A18" s="29" t="s">
        <v>30</v>
      </c>
      <c r="C18" s="12"/>
    </row>
    <row r="19" spans="1:6" x14ac:dyDescent="0.2">
      <c r="A19" s="29" t="s">
        <v>209</v>
      </c>
    </row>
    <row r="20" spans="1:6" x14ac:dyDescent="0.2">
      <c r="A20" s="29" t="s">
        <v>210</v>
      </c>
    </row>
    <row r="21" spans="1:6" x14ac:dyDescent="0.2">
      <c r="A21" s="29" t="s">
        <v>211</v>
      </c>
    </row>
    <row r="22" spans="1:6" x14ac:dyDescent="0.2">
      <c r="A22" s="29" t="s">
        <v>33</v>
      </c>
    </row>
    <row r="26" spans="1:6" ht="16" thickBot="1" x14ac:dyDescent="0.25"/>
    <row r="27" spans="1:6" ht="16" thickBot="1" x14ac:dyDescent="0.25">
      <c r="C27" s="71" t="s">
        <v>12</v>
      </c>
      <c r="D27" s="72" t="s">
        <v>63</v>
      </c>
      <c r="E27" s="72" t="s">
        <v>64</v>
      </c>
      <c r="F27" s="72" t="s">
        <v>65</v>
      </c>
    </row>
    <row r="28" spans="1:6" x14ac:dyDescent="0.2">
      <c r="C28" s="73" t="s">
        <v>66</v>
      </c>
      <c r="D28" s="73">
        <v>2</v>
      </c>
      <c r="E28" s="74">
        <v>9.7607115856835538</v>
      </c>
      <c r="F28" s="74">
        <f>'IF statements'!$E$28:$E$29*'IF statements'!$D$28:$D$29</f>
        <v>19.521423171367108</v>
      </c>
    </row>
    <row r="29" spans="1:6" ht="16" thickBot="1" x14ac:dyDescent="0.25">
      <c r="C29" s="64" t="s">
        <v>67</v>
      </c>
      <c r="D29" s="64">
        <v>3</v>
      </c>
      <c r="E29" s="65">
        <v>3.4189202461080024</v>
      </c>
      <c r="F29" s="65">
        <f>'IF statements'!$E$28:$E$29*'IF statements'!$D$28:$D$29</f>
        <v>10.256760738324008</v>
      </c>
    </row>
    <row r="30" spans="1:6" x14ac:dyDescent="0.2">
      <c r="C30" s="36"/>
      <c r="D30" s="36"/>
      <c r="E30" s="36"/>
      <c r="F30" s="36"/>
    </row>
    <row r="31" spans="1:6" x14ac:dyDescent="0.2">
      <c r="C31" s="36"/>
      <c r="D31" s="36" t="s">
        <v>68</v>
      </c>
      <c r="E31" s="37">
        <f>SUM('IF statements'!$E$28:$E$29)</f>
        <v>13.179631831791557</v>
      </c>
      <c r="F31" s="37">
        <f>SUM('IF statements'!F28:F29)</f>
        <v>29.778183909691116</v>
      </c>
    </row>
    <row r="32" spans="1:6" ht="16" thickBot="1" x14ac:dyDescent="0.25">
      <c r="C32" s="36"/>
      <c r="D32" s="36"/>
      <c r="E32" s="36"/>
      <c r="F32" s="36"/>
    </row>
    <row r="33" spans="3:6" ht="17" thickTop="1" thickBot="1" x14ac:dyDescent="0.25">
      <c r="C33" s="36"/>
      <c r="D33" s="36" t="s">
        <v>69</v>
      </c>
      <c r="E33" s="61" t="s">
        <v>62</v>
      </c>
      <c r="F33" s="38">
        <f>IF(E33="Yes",F31*SalesTax,0)</f>
        <v>2.456700172549517</v>
      </c>
    </row>
    <row r="34" spans="3:6" ht="17" thickTop="1" thickBot="1" x14ac:dyDescent="0.25">
      <c r="C34" s="36"/>
      <c r="D34" s="36"/>
      <c r="E34" s="36"/>
      <c r="F34" s="36"/>
    </row>
    <row r="35" spans="3:6" ht="17" thickTop="1" thickBot="1" x14ac:dyDescent="0.25">
      <c r="C35" s="36"/>
      <c r="D35" s="36" t="s">
        <v>123</v>
      </c>
      <c r="E35" s="61" t="s">
        <v>62</v>
      </c>
      <c r="F35" s="38">
        <f>IF(E35="Yes",SUM(D28:D29)*Shipping,0)</f>
        <v>6.25</v>
      </c>
    </row>
    <row r="36" spans="3:6" ht="16" thickTop="1" x14ac:dyDescent="0.2"/>
    <row r="37" spans="3:6" x14ac:dyDescent="0.2">
      <c r="D37" s="36" t="s">
        <v>65</v>
      </c>
      <c r="E37" s="36"/>
      <c r="F37" s="37">
        <f>SUM(F33,F31,F35)</f>
        <v>38.484884082240633</v>
      </c>
    </row>
  </sheetData>
  <dataValidations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35" zoomScaleNormal="100" workbookViewId="0"/>
  </sheetViews>
  <sheetFormatPr baseColWidth="10" defaultColWidth="8.83203125" defaultRowHeight="15" customHeight="1" x14ac:dyDescent="0.2"/>
  <cols>
    <col min="1" max="1" width="12.6640625" style="9" customWidth="1"/>
    <col min="2" max="2" width="82.83203125" style="1" customWidth="1"/>
    <col min="3" max="3" width="13.33203125" style="1" customWidth="1"/>
    <col min="4" max="4" width="13.33203125" style="4" customWidth="1"/>
    <col min="5" max="5" width="2.33203125" style="1" customWidth="1"/>
    <col min="6" max="7" width="13.33203125" style="1" customWidth="1"/>
    <col min="8" max="16384" width="8.83203125" style="1"/>
  </cols>
  <sheetData>
    <row r="1" spans="1:7" ht="60" customHeight="1" x14ac:dyDescent="0.2">
      <c r="A1" s="9" t="s">
        <v>70</v>
      </c>
      <c r="B1" s="45"/>
      <c r="D1" s="92"/>
      <c r="E1" s="92"/>
      <c r="F1" s="92"/>
      <c r="G1" s="92"/>
    </row>
    <row r="2" spans="1:7" ht="15" customHeight="1" x14ac:dyDescent="0.2">
      <c r="A2" s="9" t="s">
        <v>212</v>
      </c>
      <c r="B2" s="45"/>
    </row>
    <row r="3" spans="1:7" ht="15" customHeight="1" x14ac:dyDescent="0.2">
      <c r="A3" s="9" t="s">
        <v>213</v>
      </c>
      <c r="B3" s="45"/>
    </row>
    <row r="4" spans="1:7" ht="15" customHeight="1" x14ac:dyDescent="0.2">
      <c r="A4" s="9" t="s">
        <v>214</v>
      </c>
      <c r="B4" s="45"/>
    </row>
    <row r="5" spans="1:7" s="4" customFormat="1" ht="15" customHeight="1" x14ac:dyDescent="0.2">
      <c r="A5" s="26" t="s">
        <v>215</v>
      </c>
      <c r="B5" s="46"/>
    </row>
    <row r="6" spans="1:7" s="4" customFormat="1" ht="15" customHeight="1" x14ac:dyDescent="0.2">
      <c r="A6" s="26" t="s">
        <v>216</v>
      </c>
      <c r="B6" s="46"/>
    </row>
    <row r="7" spans="1:7" s="4" customFormat="1" ht="15" customHeight="1" x14ac:dyDescent="0.2">
      <c r="A7" s="26" t="s">
        <v>217</v>
      </c>
      <c r="B7" s="46"/>
    </row>
    <row r="8" spans="1:7" s="4" customFormat="1" ht="15" customHeight="1" x14ac:dyDescent="0.2">
      <c r="A8" s="99" t="s">
        <v>282</v>
      </c>
      <c r="B8" s="46"/>
    </row>
    <row r="9" spans="1:7" s="4" customFormat="1" ht="15" customHeight="1" x14ac:dyDescent="0.2">
      <c r="A9" s="99" t="s">
        <v>283</v>
      </c>
      <c r="B9" s="46"/>
    </row>
    <row r="10" spans="1:7" s="4" customFormat="1" ht="15" customHeight="1" x14ac:dyDescent="0.2">
      <c r="A10" s="26" t="s">
        <v>218</v>
      </c>
      <c r="B10" s="46"/>
    </row>
    <row r="11" spans="1:7" s="4" customFormat="1" ht="15" customHeight="1" x14ac:dyDescent="0.2">
      <c r="A11" s="26" t="s">
        <v>136</v>
      </c>
      <c r="B11" s="46"/>
    </row>
    <row r="12" spans="1:7" s="4" customFormat="1" ht="15" customHeight="1" x14ac:dyDescent="0.2">
      <c r="A12" s="26" t="s">
        <v>147</v>
      </c>
      <c r="B12" s="46"/>
    </row>
    <row r="13" spans="1:7" s="4" customFormat="1" ht="15" customHeight="1" x14ac:dyDescent="0.2">
      <c r="A13" s="26" t="s">
        <v>219</v>
      </c>
      <c r="B13" s="46"/>
      <c r="C13" s="103"/>
      <c r="D13" s="106"/>
      <c r="E13" s="106"/>
      <c r="F13" s="106"/>
      <c r="G13" s="106"/>
    </row>
    <row r="14" spans="1:7" s="4" customFormat="1" ht="15" customHeight="1" x14ac:dyDescent="0.2">
      <c r="A14" s="26" t="s">
        <v>220</v>
      </c>
      <c r="B14" s="46"/>
      <c r="C14" s="106"/>
      <c r="D14" s="106"/>
      <c r="E14" s="106"/>
      <c r="F14" s="106"/>
      <c r="G14" s="106"/>
    </row>
    <row r="15" spans="1:7" s="4" customFormat="1" ht="15" customHeight="1" x14ac:dyDescent="0.2">
      <c r="A15" s="99" t="s">
        <v>284</v>
      </c>
      <c r="B15" s="46"/>
    </row>
    <row r="16" spans="1:7" s="4" customFormat="1" ht="15" customHeight="1" x14ac:dyDescent="0.2">
      <c r="A16" s="31" t="s">
        <v>285</v>
      </c>
      <c r="B16" s="46"/>
      <c r="C16" s="39" t="s">
        <v>1</v>
      </c>
      <c r="D16" s="34" t="s">
        <v>2</v>
      </c>
      <c r="E16" s="25"/>
      <c r="F16" s="33" t="s">
        <v>3</v>
      </c>
      <c r="G16" s="34" t="s">
        <v>2</v>
      </c>
    </row>
    <row r="17" spans="1:12" s="4" customFormat="1" ht="15" customHeight="1" x14ac:dyDescent="0.2">
      <c r="A17" s="26" t="s">
        <v>221</v>
      </c>
      <c r="C17" s="116" t="s">
        <v>4</v>
      </c>
      <c r="D17" s="117">
        <v>50</v>
      </c>
      <c r="E17" s="47"/>
      <c r="F17" s="118" t="s">
        <v>5</v>
      </c>
      <c r="G17" s="117">
        <v>50</v>
      </c>
      <c r="H17" s="46"/>
      <c r="I17" s="46"/>
      <c r="J17" s="46"/>
      <c r="K17" s="46"/>
      <c r="L17" s="46"/>
    </row>
    <row r="18" spans="1:12" s="4" customFormat="1" ht="15" customHeight="1" x14ac:dyDescent="0.2">
      <c r="A18" s="26" t="s">
        <v>146</v>
      </c>
      <c r="C18" s="116" t="s">
        <v>6</v>
      </c>
      <c r="D18" s="117">
        <v>20</v>
      </c>
      <c r="E18" s="47"/>
      <c r="F18" s="118" t="s">
        <v>7</v>
      </c>
      <c r="G18" s="117">
        <v>30</v>
      </c>
      <c r="H18" s="46"/>
      <c r="I18" s="46"/>
      <c r="J18" s="46"/>
      <c r="K18" s="46"/>
      <c r="L18" s="46"/>
    </row>
    <row r="19" spans="1:12" s="4" customFormat="1" ht="15" customHeight="1" x14ac:dyDescent="0.2">
      <c r="A19" s="26" t="s">
        <v>147</v>
      </c>
      <c r="C19" s="116" t="s">
        <v>8</v>
      </c>
      <c r="D19" s="117">
        <v>60</v>
      </c>
      <c r="E19" s="47"/>
      <c r="F19" s="118" t="s">
        <v>9</v>
      </c>
      <c r="G19" s="117">
        <v>10</v>
      </c>
      <c r="H19" s="46"/>
      <c r="I19" s="46"/>
      <c r="J19" s="46"/>
      <c r="K19" s="46"/>
      <c r="L19" s="46"/>
    </row>
    <row r="20" spans="1:12" s="4" customFormat="1" ht="15" customHeight="1" x14ac:dyDescent="0.2">
      <c r="A20" s="26" t="s">
        <v>30</v>
      </c>
      <c r="C20" s="116" t="s">
        <v>10</v>
      </c>
      <c r="D20" s="117">
        <v>40</v>
      </c>
      <c r="E20" s="47"/>
      <c r="F20" s="118" t="s">
        <v>11</v>
      </c>
      <c r="G20" s="117">
        <v>50</v>
      </c>
      <c r="H20" s="46"/>
      <c r="I20" s="46"/>
      <c r="J20" s="46"/>
      <c r="K20" s="46"/>
      <c r="L20" s="46"/>
    </row>
    <row r="21" spans="1:12" s="4" customFormat="1" ht="15" customHeight="1" thickBot="1" x14ac:dyDescent="0.25">
      <c r="A21" s="26" t="s">
        <v>71</v>
      </c>
      <c r="C21" s="46"/>
      <c r="D21" s="46"/>
      <c r="E21" s="46"/>
      <c r="F21" s="46"/>
      <c r="G21" s="46"/>
      <c r="H21" s="46"/>
      <c r="I21" s="46"/>
      <c r="J21" s="46"/>
      <c r="K21" s="46"/>
      <c r="L21" s="46"/>
    </row>
    <row r="22" spans="1:12" s="4" customFormat="1" ht="15" customHeight="1" thickTop="1" thickBot="1" x14ac:dyDescent="0.25">
      <c r="A22" s="26" t="s">
        <v>72</v>
      </c>
      <c r="C22" s="62" t="s">
        <v>4</v>
      </c>
      <c r="D22" s="50"/>
      <c r="E22" s="47"/>
      <c r="F22" s="62" t="s">
        <v>9</v>
      </c>
      <c r="G22" s="50"/>
      <c r="H22" s="46"/>
      <c r="I22" s="46"/>
      <c r="J22" s="46"/>
      <c r="K22" s="46"/>
      <c r="L22" s="46"/>
    </row>
    <row r="23" spans="1:12" s="4" customFormat="1" ht="15" customHeight="1" thickTop="1" x14ac:dyDescent="0.2">
      <c r="A23" s="26" t="s">
        <v>73</v>
      </c>
      <c r="C23" s="46"/>
      <c r="D23" s="47"/>
      <c r="E23" s="47"/>
      <c r="F23" s="46"/>
      <c r="G23" s="47"/>
      <c r="H23" s="46"/>
      <c r="I23" s="46"/>
      <c r="J23" s="46"/>
      <c r="K23" s="46"/>
      <c r="L23" s="46"/>
    </row>
    <row r="24" spans="1:12" s="4" customFormat="1" ht="15" customHeight="1" x14ac:dyDescent="0.2">
      <c r="A24" s="26" t="s">
        <v>74</v>
      </c>
      <c r="H24" s="46"/>
      <c r="I24" s="46"/>
      <c r="J24" s="46"/>
      <c r="K24" s="46"/>
      <c r="L24" s="46"/>
    </row>
    <row r="25" spans="1:12" s="4" customFormat="1" ht="15" customHeight="1" x14ac:dyDescent="0.2">
      <c r="A25" s="26" t="s">
        <v>33</v>
      </c>
      <c r="H25" s="46"/>
      <c r="I25" s="46"/>
      <c r="J25" s="46"/>
      <c r="K25" s="46"/>
      <c r="L25" s="46"/>
    </row>
    <row r="26" spans="1:12" ht="15" customHeight="1" x14ac:dyDescent="0.2">
      <c r="C26" s="4"/>
      <c r="E26" s="4"/>
      <c r="F26" s="4"/>
      <c r="G26" s="4"/>
      <c r="H26" s="45"/>
      <c r="I26" s="46"/>
      <c r="J26" s="46"/>
      <c r="K26" s="46"/>
      <c r="L26" s="46"/>
    </row>
    <row r="27" spans="1:12" ht="15" customHeight="1" x14ac:dyDescent="0.2">
      <c r="C27" s="4"/>
      <c r="E27" s="4"/>
      <c r="F27" s="4"/>
      <c r="G27" s="4"/>
      <c r="H27" s="45"/>
      <c r="I27" s="45"/>
      <c r="J27" s="45"/>
      <c r="K27" s="45"/>
      <c r="L27" s="45"/>
    </row>
    <row r="28" spans="1:12" ht="15" customHeight="1" x14ac:dyDescent="0.2">
      <c r="C28" s="4"/>
      <c r="E28" s="4"/>
      <c r="F28" s="4"/>
      <c r="G28" s="4"/>
      <c r="H28" s="45"/>
      <c r="I28" s="45"/>
      <c r="J28" s="45"/>
      <c r="K28" s="45"/>
      <c r="L28" s="45"/>
    </row>
    <row r="29" spans="1:12" ht="15" customHeight="1" x14ac:dyDescent="0.2">
      <c r="H29" s="45"/>
      <c r="I29" s="45"/>
      <c r="J29" s="45"/>
      <c r="K29" s="45"/>
      <c r="L29" s="45"/>
    </row>
    <row r="30" spans="1:12" ht="15" customHeight="1" x14ac:dyDescent="0.2">
      <c r="H30" s="45"/>
      <c r="I30" s="45"/>
      <c r="J30" s="45"/>
      <c r="K30" s="45"/>
      <c r="L30" s="45"/>
    </row>
    <row r="31" spans="1:12" ht="15" customHeight="1" x14ac:dyDescent="0.2">
      <c r="H31" s="45"/>
      <c r="I31" s="45"/>
      <c r="J31" s="45"/>
      <c r="K31" s="45"/>
      <c r="L31" s="45"/>
    </row>
    <row r="32" spans="1:12" ht="15" customHeight="1" x14ac:dyDescent="0.2">
      <c r="H32" s="45"/>
      <c r="I32" s="45"/>
      <c r="J32" s="45"/>
      <c r="K32" s="45"/>
      <c r="L32" s="45"/>
    </row>
    <row r="33" spans="2:7" ht="15" customHeight="1" x14ac:dyDescent="0.2">
      <c r="B33" s="45"/>
      <c r="C33" s="104"/>
      <c r="D33" s="105"/>
      <c r="E33" s="105"/>
      <c r="F33" s="105"/>
      <c r="G33" s="105"/>
    </row>
    <row r="34" spans="2:7" ht="15" customHeight="1" x14ac:dyDescent="0.2">
      <c r="B34" s="45"/>
      <c r="C34" s="105"/>
      <c r="D34" s="105"/>
      <c r="E34" s="105"/>
      <c r="F34" s="105"/>
      <c r="G34" s="105"/>
    </row>
    <row r="35" spans="2:7" ht="15" customHeight="1" x14ac:dyDescent="0.2">
      <c r="B35" s="45"/>
      <c r="C35" s="94" t="s">
        <v>22</v>
      </c>
      <c r="D35" s="92"/>
      <c r="E35" s="92"/>
      <c r="F35" s="92"/>
      <c r="G35" s="92"/>
    </row>
    <row r="36" spans="2:7" ht="15" customHeight="1" x14ac:dyDescent="0.2">
      <c r="B36" s="45"/>
      <c r="C36" s="39" t="s">
        <v>12</v>
      </c>
      <c r="D36" s="34" t="s">
        <v>2</v>
      </c>
      <c r="E36" s="25"/>
      <c r="F36" s="33" t="s">
        <v>12</v>
      </c>
      <c r="G36" s="34" t="s">
        <v>2</v>
      </c>
    </row>
    <row r="37" spans="2:7" ht="15" customHeight="1" x14ac:dyDescent="0.2">
      <c r="B37" s="45"/>
      <c r="C37" s="116" t="s">
        <v>13</v>
      </c>
      <c r="D37" s="117">
        <v>50</v>
      </c>
      <c r="E37" s="47"/>
      <c r="F37" s="118" t="s">
        <v>13</v>
      </c>
      <c r="G37" s="117">
        <v>50</v>
      </c>
    </row>
    <row r="38" spans="2:7" ht="15" customHeight="1" x14ac:dyDescent="0.2">
      <c r="B38" s="45"/>
      <c r="C38" s="116" t="s">
        <v>14</v>
      </c>
      <c r="D38" s="117">
        <v>100</v>
      </c>
      <c r="E38" s="47"/>
      <c r="F38" s="118" t="s">
        <v>14</v>
      </c>
      <c r="G38" s="117">
        <v>100</v>
      </c>
    </row>
    <row r="39" spans="2:7" ht="15" customHeight="1" x14ac:dyDescent="0.2">
      <c r="B39" s="45"/>
      <c r="C39" s="116" t="s">
        <v>15</v>
      </c>
      <c r="D39" s="117">
        <v>40</v>
      </c>
      <c r="E39" s="47"/>
      <c r="F39" s="118" t="s">
        <v>15</v>
      </c>
      <c r="G39" s="117">
        <v>40</v>
      </c>
    </row>
    <row r="40" spans="2:7" ht="15" customHeight="1" x14ac:dyDescent="0.2">
      <c r="C40" s="116" t="s">
        <v>16</v>
      </c>
      <c r="D40" s="117">
        <v>50</v>
      </c>
      <c r="E40" s="47"/>
      <c r="F40" s="118" t="s">
        <v>16</v>
      </c>
      <c r="G40" s="117">
        <v>50</v>
      </c>
    </row>
    <row r="41" spans="2:7" ht="15" customHeight="1" x14ac:dyDescent="0.2">
      <c r="C41" s="116" t="s">
        <v>17</v>
      </c>
      <c r="D41" s="117">
        <v>20</v>
      </c>
      <c r="E41" s="47"/>
      <c r="F41" s="118" t="s">
        <v>17</v>
      </c>
      <c r="G41" s="117">
        <v>20</v>
      </c>
    </row>
    <row r="42" spans="2:7" ht="15" customHeight="1" thickBot="1" x14ac:dyDescent="0.25">
      <c r="C42" s="46"/>
      <c r="D42" s="46"/>
      <c r="E42" s="46"/>
      <c r="F42" s="46"/>
      <c r="G42" s="46"/>
    </row>
    <row r="43" spans="2:7" ht="15" customHeight="1" thickTop="1" thickBot="1" x14ac:dyDescent="0.25">
      <c r="B43" s="45"/>
      <c r="C43" s="62"/>
      <c r="D43" s="50" t="e">
        <f>VLOOKUP(C43,C37:D41,2,FALSE)</f>
        <v>#N/A</v>
      </c>
      <c r="E43" s="47"/>
      <c r="F43" s="96" t="s">
        <v>286</v>
      </c>
      <c r="G43" s="50" t="str">
        <f>IFERROR(VLOOKUP(F43,F37:G41,2,FALSE),"")</f>
        <v/>
      </c>
    </row>
    <row r="44" spans="2:7" ht="15" customHeight="1" thickTop="1" x14ac:dyDescent="0.2">
      <c r="B44" s="45"/>
      <c r="C44" s="45"/>
      <c r="D44" s="46"/>
      <c r="E44" s="45"/>
      <c r="F44" s="45"/>
      <c r="G44" s="45"/>
    </row>
    <row r="45" spans="2:7" ht="15" customHeight="1" x14ac:dyDescent="0.2">
      <c r="B45" s="45"/>
      <c r="C45" s="45"/>
      <c r="D45" s="46"/>
      <c r="E45" s="45"/>
      <c r="F45" s="45"/>
      <c r="G45" s="45"/>
    </row>
    <row r="46" spans="2:7" ht="15" customHeight="1" x14ac:dyDescent="0.2">
      <c r="B46" s="45"/>
      <c r="C46" s="45"/>
      <c r="D46" s="46"/>
      <c r="E46" s="45"/>
      <c r="F46" s="45"/>
      <c r="G46" s="45"/>
    </row>
    <row r="47" spans="2:7" ht="15" customHeight="1" x14ac:dyDescent="0.2">
      <c r="B47" s="45"/>
      <c r="C47" s="45"/>
      <c r="D47" s="46"/>
      <c r="E47" s="45"/>
      <c r="F47" s="45"/>
      <c r="G47" s="45"/>
    </row>
    <row r="48" spans="2:7" ht="15" customHeight="1" x14ac:dyDescent="0.2">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e258e7b-9f8e-4c35-87b1-a388630ff9a6" xsi:nil="true"/>
    <lcf76f155ced4ddcb4097134ff3c332f xmlns="70671652-2478-4d25-b865-be35682806d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E79930E6B21F4CB5970172BF88FCAD" ma:contentTypeVersion="12" ma:contentTypeDescription="Create a new document." ma:contentTypeScope="" ma:versionID="ad787f42e94e837ff280acfa7a236281">
  <xsd:schema xmlns:xsd="http://www.w3.org/2001/XMLSchema" xmlns:xs="http://www.w3.org/2001/XMLSchema" xmlns:p="http://schemas.microsoft.com/office/2006/metadata/properties" xmlns:ns2="70671652-2478-4d25-b865-be35682806d0" xmlns:ns3="5e258e7b-9f8e-4c35-87b1-a388630ff9a6" targetNamespace="http://schemas.microsoft.com/office/2006/metadata/properties" ma:root="true" ma:fieldsID="3a24ac6995d5b9f4868d889340a716c7" ns2:_="" ns3:_="">
    <xsd:import namespace="70671652-2478-4d25-b865-be35682806d0"/>
    <xsd:import namespace="5e258e7b-9f8e-4c35-87b1-a388630ff9a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71652-2478-4d25-b865-be35682806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637365a9-19f0-4a4d-bbdd-0c3af49c2fe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e258e7b-9f8e-4c35-87b1-a388630ff9a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7c02b36-7d1d-4bb4-80c2-34ce0f58056d}" ma:internalName="TaxCatchAll" ma:showField="CatchAllData" ma:web="5e258e7b-9f8e-4c35-87b1-a388630ff9a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5e258e7b-9f8e-4c35-87b1-a388630ff9a6"/>
    <ds:schemaRef ds:uri="70671652-2478-4d25-b865-be35682806d0"/>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F095BB4E-14B9-4726-AFEC-42B8486681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71652-2478-4d25-b865-be35682806d0"/>
    <ds:schemaRef ds:uri="5e258e7b-9f8e-4c35-87b1-a388630ff9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2025-04-23T16:14:52Z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0x010100B6E79930E6B21F4CB5970172BF88FCAD</vt:lpwstr>
  </property>
</Properties>
</file>