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2015"/>
  </bookViews>
  <sheets>
    <sheet name="MainChecks" sheetId="2" r:id="rId1"/>
  </sheets>
  <definedNames>
    <definedName name="Currency">MainChecks!$U$4</definedName>
    <definedName name="FirstIndex">MainChecks!$K$9</definedName>
    <definedName name="FuturesDates">MainChecks!$C$18:$C$21</definedName>
    <definedName name="FuturesTable">MainChecks!$A$4:$H$16</definedName>
    <definedName name="IMMFutures">MainChecks!$D$18:$D$21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M6" i="2" l="1"/>
  <c r="K9" i="2" l="1"/>
  <c r="K5" i="2" l="1"/>
  <c r="K15" i="2" l="1"/>
  <c r="K12" i="2"/>
  <c r="K11" i="2"/>
  <c r="L15" i="2"/>
  <c r="L12" i="2"/>
  <c r="L11" i="2"/>
  <c r="L9" i="2"/>
  <c r="Q11" i="2"/>
  <c r="Q15" i="2"/>
  <c r="K6" i="2" l="1"/>
  <c r="C18" i="2" a="1"/>
  <c r="P6" i="2"/>
  <c r="Q6" i="2"/>
  <c r="Q5" i="2"/>
  <c r="C18" i="2" l="1"/>
  <c r="C20" i="2"/>
  <c r="C19" i="2"/>
  <c r="C21" i="2"/>
  <c r="K14" i="2" l="1"/>
  <c r="K13" i="2"/>
  <c r="K10" i="2"/>
  <c r="U5" i="2"/>
  <c r="U6" i="2"/>
  <c r="L14" i="2"/>
  <c r="L13" i="2"/>
  <c r="L10" i="2"/>
  <c r="D18" i="2" a="1"/>
  <c r="Q9" i="2"/>
  <c r="D18" i="2" l="1"/>
  <c r="D19" i="2"/>
  <c r="D20" i="2"/>
  <c r="D21" i="2"/>
  <c r="Q10" i="2"/>
  <c r="Q14" i="2"/>
  <c r="Q12" i="2"/>
  <c r="Q13" i="2"/>
</calcChain>
</file>

<file path=xl/sharedStrings.xml><?xml version="1.0" encoding="utf-8"?>
<sst xmlns="http://schemas.openxmlformats.org/spreadsheetml/2006/main" count="135" uniqueCount="67">
  <si>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</si>
  <si>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</si>
  <si>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</si>
  <si>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</si>
  <si>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</si>
  <si>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</si>
  <si>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</si>
  <si>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</si>
  <si>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</si>
  <si>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</si>
  <si>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</si>
  <si>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</si>
  <si>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</si>
  <si>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</si>
  <si>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</si>
  <si>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</si>
  <si>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</si>
  <si>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</si>
  <si>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</si>
  <si>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</si>
  <si>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</si>
  <si>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</si>
  <si>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</si>
  <si>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</si>
  <si>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</si>
  <si>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</si>
  <si>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</si>
  <si>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</si>
  <si>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</si>
  <si>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</si>
  <si>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</si>
  <si>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</si>
  <si>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</si>
  <si>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</si>
  <si>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</si>
  <si>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</si>
  <si>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</si>
  <si>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</si>
  <si>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</si>
  <si>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</si>
  <si>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</si>
  <si>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</si>
  <si>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</si>
  <si>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</si>
  <si>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</si>
  <si>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</si>
  <si>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</si>
  <si>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</si>
  <si>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</si>
  <si>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</si>
  <si>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JGBc1</t>
  </si>
  <si>
    <t>-</t>
  </si>
  <si>
    <t>3S</t>
  </si>
  <si>
    <t>TRHK</t>
  </si>
  <si>
    <t>Shibor</t>
  </si>
  <si>
    <t>Reference Date</t>
  </si>
  <si>
    <t>Value</t>
  </si>
  <si>
    <t>SEK</t>
  </si>
  <si>
    <t>PLN</t>
  </si>
  <si>
    <t>HUF</t>
  </si>
  <si>
    <t>CZK</t>
  </si>
  <si>
    <t>6W</t>
  </si>
  <si>
    <t>Wibor</t>
  </si>
  <si>
    <t>6B</t>
  </si>
  <si>
    <t>Bubor</t>
  </si>
  <si>
    <t>Pribor</t>
  </si>
  <si>
    <t>6PR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</si>
</sst>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  <xf numFmtId="0" fontId="11" fillId="0" borderId="0"/>
  </cellStyleXfs>
  <cellXfs count="59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19" xfId="0" applyFont="1" applyFill="1" applyBorder="1"/>
    <xf numFmtId="0" fontId="6" fillId="7" borderId="20" xfId="0" applyFont="1" applyFill="1" applyBorder="1" applyAlignment="1">
      <alignment vertical="center"/>
    </xf>
    <xf numFmtId="170" fontId="6" fillId="0" borderId="21" xfId="0" applyNumberFormat="1" applyFont="1" applyFill="1" applyBorder="1" applyAlignment="1">
      <alignment vertical="center"/>
    </xf>
    <xf numFmtId="169" fontId="10" fillId="0" borderId="22" xfId="4" applyNumberFormat="1" applyFont="1" applyFill="1" applyBorder="1" applyAlignment="1">
      <alignment vertical="center"/>
    </xf>
    <xf numFmtId="0" fontId="6" fillId="0" borderId="0" xfId="0" applyFont="1" applyFill="1"/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7" xfId="9" applyFont="1" applyFill="1" applyBorder="1" applyAlignment="1">
      <alignment horizontal="left"/>
    </xf>
    <xf numFmtId="0" fontId="6" fillId="0" borderId="8" xfId="9" applyFont="1" applyFill="1" applyBorder="1" applyAlignment="1">
      <alignment horizontal="left"/>
    </xf>
    <xf numFmtId="172" fontId="6" fillId="0" borderId="8" xfId="9" applyNumberFormat="1" applyFont="1" applyFill="1" applyBorder="1"/>
    <xf numFmtId="0" fontId="6" fillId="0" borderId="8" xfId="9" applyFont="1" applyFill="1" applyBorder="1"/>
    <xf numFmtId="0" fontId="6" fillId="0" borderId="9" xfId="9" applyFont="1" applyFill="1" applyBorder="1"/>
    <xf numFmtId="0" fontId="6" fillId="0" borderId="0" xfId="0" applyFont="1" applyFill="1" applyBorder="1"/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16:08:30</v>
        <stp/>
        <stp>{8DAF427F-085D-4DD8-8873-B196EFCFBD5E}</stp>
        <tr r="Q6" s="2"/>
      </tp>
      <tp t="s">
        <v>Updated at 16:08:30</v>
        <stp/>
        <stp>{57D3DCA2-0DE7-4663-A1BF-059796283671}</stp>
        <tr r="P6" s="2"/>
      </tp>
      <tp t="s">
        <v>Updated at 16:09:10</v>
        <stp/>
        <stp>{21E3F4CC-73E9-486D-814F-684050483E7C}</stp>
        <tr r="Q5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6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7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4" width="8" style="2" hidden="1" customWidth="1" outlineLevel="1"/>
    <col min="15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11</v>
      </c>
      <c r="S2" s="1"/>
      <c r="T2" s="19" t="s">
        <v>1</v>
      </c>
      <c r="U2" s="18">
        <v>42111.672199074077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3" t="s">
        <v>9</v>
      </c>
      <c r="L3" s="14"/>
      <c r="M3" s="14"/>
      <c r="N3" s="14"/>
      <c r="O3" s="14"/>
      <c r="P3" s="14"/>
      <c r="Q3" s="15"/>
      <c r="R3" s="8" t="s">
        <v>11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7" t="s">
        <v>5</v>
      </c>
      <c r="B4" s="48" t="s">
        <v>37</v>
      </c>
      <c r="C4" s="48" t="s">
        <v>3</v>
      </c>
      <c r="D4" s="48" t="s">
        <v>23</v>
      </c>
      <c r="E4" s="48" t="s">
        <v>27</v>
      </c>
      <c r="F4" s="48" t="s">
        <v>29</v>
      </c>
      <c r="G4" s="48" t="s">
        <v>47</v>
      </c>
      <c r="H4" s="49" t="s">
        <v>33</v>
      </c>
      <c r="I4" s="3"/>
      <c r="J4" s="7"/>
      <c r="K4" s="16" t="s">
        <v>6</v>
      </c>
      <c r="L4" s="12" t="s">
        <v>46</v>
      </c>
      <c r="M4" s="12" t="s">
        <v>12</v>
      </c>
      <c r="N4" s="12"/>
      <c r="O4" s="12"/>
      <c r="P4" s="12"/>
      <c r="Q4" s="17" t="s">
        <v>10</v>
      </c>
      <c r="R4" s="8" t="s">
        <v>11</v>
      </c>
      <c r="S4" s="1"/>
      <c r="T4" s="19" t="s">
        <v>8</v>
      </c>
      <c r="U4" s="11" t="s">
        <v>59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50" t="s">
        <v>15</v>
      </c>
      <c r="B5" s="51" t="s">
        <v>38</v>
      </c>
      <c r="C5" s="51" t="s">
        <v>14</v>
      </c>
      <c r="D5" s="51" t="s">
        <v>24</v>
      </c>
      <c r="E5" s="51" t="s">
        <v>32</v>
      </c>
      <c r="F5" s="51" t="s">
        <v>31</v>
      </c>
      <c r="G5" s="51" t="s">
        <v>47</v>
      </c>
      <c r="H5" s="52" t="s">
        <v>34</v>
      </c>
      <c r="I5" s="3"/>
      <c r="J5" s="7"/>
      <c r="K5" s="26" t="str">
        <f>VLOOKUP(Currency,FuturesTable,3,0)</f>
        <v>FGBLc1</v>
      </c>
      <c r="L5" s="27">
        <v>42163</v>
      </c>
      <c r="M5" s="28">
        <v>160.4</v>
      </c>
      <c r="N5" s="28"/>
      <c r="O5" s="28"/>
      <c r="P5" s="28"/>
      <c r="Q5" s="29" t="str">
        <f>_xll.RData(K5,{"EXPIR_DATE","LAST"},,"FRQ:1S",,L5)</f>
        <v>Updated at 16:09:10</v>
      </c>
      <c r="R5" s="8" t="s">
        <v>11</v>
      </c>
      <c r="S5" s="1"/>
      <c r="T5" s="19" t="s">
        <v>4</v>
      </c>
      <c r="U5" s="11" t="str">
        <f>_xll.ohBoostVersion(Trigger)&amp;" / "&amp;_xll.ohVersion(Trigger)&amp;" / "&amp;_xll.qlVersion(Trigger)</f>
        <v>1_52 / 1.5.0 / 1.5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50" t="s">
        <v>16</v>
      </c>
      <c r="B6" s="51" t="s">
        <v>37</v>
      </c>
      <c r="C6" s="51" t="s">
        <v>13</v>
      </c>
      <c r="D6" s="51" t="s">
        <v>25</v>
      </c>
      <c r="E6" s="51" t="s">
        <v>30</v>
      </c>
      <c r="F6" s="51" t="s">
        <v>28</v>
      </c>
      <c r="G6" s="51" t="s">
        <v>47</v>
      </c>
      <c r="H6" s="52" t="s">
        <v>34</v>
      </c>
      <c r="I6" s="3"/>
      <c r="J6" s="20"/>
      <c r="K6" s="23" t="str">
        <f>Currency&amp;VLOOKUP(Currency,FuturesTable,5,0)&amp;VLOOKUP(Currency,FuturesTable,6,0)&amp;"10Y"</f>
        <v>HUFAB6B10Y</v>
      </c>
      <c r="L6" s="24">
        <v>42111</v>
      </c>
      <c r="M6" s="33" t="str">
        <f>N6&amp;"/"&amp;O6</f>
        <v>2.63/2.69</v>
      </c>
      <c r="N6" s="30">
        <v>2.6300000000000003</v>
      </c>
      <c r="O6" s="30">
        <v>2.69</v>
      </c>
      <c r="P6" s="30" t="str">
        <f>_xll.RData(K6&amp;"="&amp;VLOOKUP(Currency,FuturesTable,7,0),{"BID","ASK"},,"FRQ:1S",,N6)</f>
        <v>Updated at 16:08:30</v>
      </c>
      <c r="Q6" s="31" t="str">
        <f>_xll.RData(K6&amp;"="&amp;VLOOKUP(Currency,FuturesTable,7,0),"VALUE_DT1",,"FRQ:1S",,L6)</f>
        <v>Updated at 16:08:30</v>
      </c>
      <c r="R6" s="8" t="s">
        <v>11</v>
      </c>
      <c r="S6" s="1"/>
      <c r="T6" s="19" t="s">
        <v>2</v>
      </c>
      <c r="U6" s="11">
        <f>_xll.ohRepositoryObjectCount(Trigger)</f>
        <v>575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ht="16.5" x14ac:dyDescent="0.2">
      <c r="A7" s="50" t="s">
        <v>17</v>
      </c>
      <c r="B7" s="51" t="s">
        <v>38</v>
      </c>
      <c r="C7" s="51" t="s">
        <v>14</v>
      </c>
      <c r="D7" s="51" t="s">
        <v>39</v>
      </c>
      <c r="E7" s="51" t="s">
        <v>40</v>
      </c>
      <c r="F7" s="51" t="s">
        <v>41</v>
      </c>
      <c r="G7" s="51" t="s">
        <v>49</v>
      </c>
      <c r="H7" s="52" t="s">
        <v>35</v>
      </c>
      <c r="I7" s="3"/>
      <c r="J7" s="7"/>
      <c r="K7" s="13" t="s">
        <v>7</v>
      </c>
      <c r="L7" s="14"/>
      <c r="M7" s="14"/>
      <c r="N7" s="14"/>
      <c r="O7" s="14"/>
      <c r="P7" s="14"/>
      <c r="Q7" s="15"/>
      <c r="R7" s="8" t="s">
        <v>11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x14ac:dyDescent="0.2">
      <c r="A8" s="50" t="s">
        <v>18</v>
      </c>
      <c r="B8" s="51" t="s">
        <v>37</v>
      </c>
      <c r="C8" s="51" t="s">
        <v>50</v>
      </c>
      <c r="D8" s="51" t="s">
        <v>42</v>
      </c>
      <c r="E8" s="51" t="s">
        <v>30</v>
      </c>
      <c r="F8" s="51" t="s">
        <v>28</v>
      </c>
      <c r="G8" s="51" t="s">
        <v>47</v>
      </c>
      <c r="H8" s="52" t="s">
        <v>34</v>
      </c>
      <c r="I8" s="3"/>
      <c r="J8" s="7"/>
      <c r="K8" s="16" t="s">
        <v>0</v>
      </c>
      <c r="L8" s="12" t="s">
        <v>55</v>
      </c>
      <c r="M8" s="12" t="s">
        <v>56</v>
      </c>
      <c r="N8" s="12" t="s">
        <v>10</v>
      </c>
      <c r="O8" s="12"/>
      <c r="P8" s="12"/>
      <c r="Q8" s="17" t="s">
        <v>10</v>
      </c>
      <c r="R8" s="8" t="s">
        <v>11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50" t="s">
        <v>19</v>
      </c>
      <c r="B9" s="51" t="s">
        <v>37</v>
      </c>
      <c r="C9" s="51" t="s">
        <v>14</v>
      </c>
      <c r="D9" s="51" t="s">
        <v>43</v>
      </c>
      <c r="E9" s="51" t="s">
        <v>44</v>
      </c>
      <c r="F9" s="51" t="s">
        <v>45</v>
      </c>
      <c r="G9" s="51" t="s">
        <v>48</v>
      </c>
      <c r="H9" s="52" t="s">
        <v>36</v>
      </c>
      <c r="I9" s="3"/>
      <c r="J9" s="7"/>
      <c r="K9" s="21" t="str">
        <f>VLOOKUP(Currency,FuturesTable,8,0)&amp;VLOOKUP(Currency,FuturesTable,2,0)</f>
        <v>Bubor6M</v>
      </c>
      <c r="L9" s="22" t="e">
        <f>_xll.qlLastFixingQuoteReferenceDate(FirstIndex&amp;"LastFixing_Quote",Trigger)</f>
        <v>#NUM!</v>
      </c>
      <c r="M9" s="32">
        <v>0</v>
      </c>
      <c r="N9" s="32"/>
      <c r="O9" s="32"/>
      <c r="P9" s="32"/>
      <c r="Q9" s="34" t="str">
        <f ca="1">IF(AND(ISERROR(L9),ISERROR(M9)),_xll.ohRangeRetrieveError(L9)&amp;" "&amp;_xll.ohRangeRetrieveError(M9),IF(ISERROR(L9),_xll.ohRangeRetrieveError(L9),_xll.ohRangeRetrieveError(M9)))</f>
        <v>qlLastFixingQuoteReferenceDate - ObjectHandler error: attempt to retrieve object with unknown ID 'Bubor6MLastFixing_Quote'</v>
      </c>
      <c r="R9" s="8" t="s">
        <v>11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50" t="s">
        <v>20</v>
      </c>
      <c r="B10" s="51" t="s">
        <v>38</v>
      </c>
      <c r="C10" s="51" t="s">
        <v>14</v>
      </c>
      <c r="D10" s="51" t="s">
        <v>51</v>
      </c>
      <c r="E10" s="51" t="s">
        <v>40</v>
      </c>
      <c r="F10" s="51" t="s">
        <v>52</v>
      </c>
      <c r="G10" s="51" t="s">
        <v>53</v>
      </c>
      <c r="H10" s="52" t="s">
        <v>54</v>
      </c>
      <c r="I10" s="3"/>
      <c r="J10" s="7"/>
      <c r="K10" s="23" t="str">
        <f>UPPER(Currency)&amp;"STD"</f>
        <v>HUFSTD</v>
      </c>
      <c r="L10" s="24" t="e">
        <f>_xll.qlTermStructureReferenceDate(K10,Trigger)</f>
        <v>#NUM!</v>
      </c>
      <c r="M10" s="25">
        <v>0</v>
      </c>
      <c r="N10" s="25"/>
      <c r="O10" s="25"/>
      <c r="P10" s="25"/>
      <c r="Q10" s="35" t="str">
        <f ca="1">IF(ISERROR(L10),_xll.ohRangeRetrieveError(L10),_xll.ohRangeRetrieveError(M10))</f>
        <v>qlTermStructureReferenceDate - ObjectHandler error: attempt to retrieve object with unknown ID 'HUFSTD'</v>
      </c>
      <c r="R10" s="8" t="s">
        <v>11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50" t="s">
        <v>21</v>
      </c>
      <c r="B11" s="51" t="s">
        <v>38</v>
      </c>
      <c r="C11" s="51" t="s">
        <v>14</v>
      </c>
      <c r="D11" s="51" t="s">
        <v>51</v>
      </c>
      <c r="E11" s="51" t="s">
        <v>40</v>
      </c>
      <c r="F11" s="51" t="s">
        <v>41</v>
      </c>
      <c r="G11" s="51" t="s">
        <v>53</v>
      </c>
      <c r="H11" s="52" t="s">
        <v>35</v>
      </c>
      <c r="I11" s="3"/>
      <c r="J11" s="7"/>
      <c r="K11" s="23" t="str">
        <f>UPPER(Currency)&amp;"ON"</f>
        <v>HUFON</v>
      </c>
      <c r="L11" s="24" t="e">
        <f>_xll.qlTermStructureReferenceDate(K11,Trigger)</f>
        <v>#NUM!</v>
      </c>
      <c r="M11" s="25">
        <v>0</v>
      </c>
      <c r="N11" s="25"/>
      <c r="O11" s="25"/>
      <c r="P11" s="25"/>
      <c r="Q11" s="35" t="str">
        <f ca="1">IF(ISERROR(L11),_xll.ohRangeRetrieveError(L11),_xll.ohRangeRetrieveError(M11))</f>
        <v>qlTermStructureReferenceDate - ObjectHandler error: attempt to retrieve object with unknown ID 'HUFON'</v>
      </c>
      <c r="R11" s="8" t="s">
        <v>11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x14ac:dyDescent="0.2">
      <c r="A12" s="7" t="s">
        <v>57</v>
      </c>
      <c r="B12" s="58" t="s">
        <v>38</v>
      </c>
      <c r="C12" s="58" t="s">
        <v>3</v>
      </c>
      <c r="D12" s="58" t="s">
        <v>51</v>
      </c>
      <c r="E12" s="58" t="s">
        <v>27</v>
      </c>
      <c r="F12" s="58" t="s">
        <v>52</v>
      </c>
      <c r="G12" s="58" t="s">
        <v>47</v>
      </c>
      <c r="H12" s="8" t="s">
        <v>33</v>
      </c>
      <c r="I12" s="3"/>
      <c r="J12" s="7"/>
      <c r="K12" s="23" t="str">
        <f>UPPER(Currency)&amp;"1M"</f>
        <v>HUF1M</v>
      </c>
      <c r="L12" s="24" t="e">
        <f>_xll.qlTermStructureReferenceDate(K12,Trigger)</f>
        <v>#NUM!</v>
      </c>
      <c r="M12" s="25">
        <v>0</v>
      </c>
      <c r="N12" s="25"/>
      <c r="O12" s="25"/>
      <c r="P12" s="25"/>
      <c r="Q12" s="36" t="str">
        <f ca="1">IF(ISERROR(L12),_xll.ohRangeRetrieveError(L12),_xll.ohRangeRetrieveError(M12))</f>
        <v>qlTermStructureReferenceDate - ObjectHandler error: attempt to retrieve object with unknown ID 'HUF1M'</v>
      </c>
      <c r="R12" s="8" t="s">
        <v>11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x14ac:dyDescent="0.2">
      <c r="A13" s="7" t="s">
        <v>58</v>
      </c>
      <c r="B13" s="58" t="s">
        <v>37</v>
      </c>
      <c r="C13" s="58" t="s">
        <v>3</v>
      </c>
      <c r="D13" s="58" t="s">
        <v>51</v>
      </c>
      <c r="E13" s="58" t="s">
        <v>27</v>
      </c>
      <c r="F13" s="58" t="s">
        <v>61</v>
      </c>
      <c r="G13" s="58" t="s">
        <v>47</v>
      </c>
      <c r="H13" s="8" t="s">
        <v>62</v>
      </c>
      <c r="I13" s="3"/>
      <c r="J13" s="7"/>
      <c r="K13" s="23" t="str">
        <f>UPPER(Currency)&amp;"3M"</f>
        <v>HUF3M</v>
      </c>
      <c r="L13" s="24" t="e">
        <f>_xll.qlTermStructureReferenceDate(K13,Trigger)</f>
        <v>#NUM!</v>
      </c>
      <c r="M13" s="25">
        <v>0</v>
      </c>
      <c r="N13" s="25"/>
      <c r="O13" s="25"/>
      <c r="P13" s="25"/>
      <c r="Q13" s="36" t="str">
        <f ca="1">IF(ISERROR(L13),_xll.ohRangeRetrieveError(L13),_xll.ohRangeRetrieveError(M13))</f>
        <v>qlTermStructureReferenceDate - ObjectHandler error: attempt to retrieve object with unknown ID 'HUF3M'</v>
      </c>
      <c r="R13" s="8" t="s">
        <v>11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7" t="s">
        <v>59</v>
      </c>
      <c r="B14" s="58" t="s">
        <v>37</v>
      </c>
      <c r="C14" s="58" t="s">
        <v>3</v>
      </c>
      <c r="D14" s="58" t="s">
        <v>51</v>
      </c>
      <c r="E14" s="58" t="s">
        <v>27</v>
      </c>
      <c r="F14" s="58" t="s">
        <v>63</v>
      </c>
      <c r="G14" s="58" t="s">
        <v>47</v>
      </c>
      <c r="H14" s="8" t="s">
        <v>64</v>
      </c>
      <c r="I14" s="3"/>
      <c r="J14" s="7"/>
      <c r="K14" s="23" t="str">
        <f>UPPER(Currency)&amp;"6M"</f>
        <v>HUF6M</v>
      </c>
      <c r="L14" s="24" t="e">
        <f>_xll.qlTermStructureReferenceDate(K14,Trigger)</f>
        <v>#NUM!</v>
      </c>
      <c r="M14" s="25">
        <v>0</v>
      </c>
      <c r="N14" s="25"/>
      <c r="O14" s="25"/>
      <c r="P14" s="25"/>
      <c r="Q14" s="36" t="str">
        <f ca="1">IF(ISERROR(L14),_xll.ohRangeRetrieveError(L14),_xll.ohRangeRetrieveError(M14))</f>
        <v>qlTermStructureReferenceDate - ObjectHandler error: attempt to retrieve object with unknown ID 'HUF6M'</v>
      </c>
      <c r="R14" s="8" t="s">
        <v>11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7" t="s">
        <v>60</v>
      </c>
      <c r="B15" s="58" t="s">
        <v>37</v>
      </c>
      <c r="C15" s="58" t="s">
        <v>3</v>
      </c>
      <c r="D15" s="58" t="s">
        <v>51</v>
      </c>
      <c r="E15" s="58" t="s">
        <v>32</v>
      </c>
      <c r="F15" s="58" t="s">
        <v>66</v>
      </c>
      <c r="G15" s="58" t="s">
        <v>47</v>
      </c>
      <c r="H15" s="8" t="s">
        <v>65</v>
      </c>
      <c r="I15" s="3"/>
      <c r="J15" s="7"/>
      <c r="K15" s="43" t="str">
        <f>UPPER(Currency)&amp;"1Y"</f>
        <v>HUF1Y</v>
      </c>
      <c r="L15" s="24" t="e">
        <f>_xll.qlTermStructureReferenceDate(K15,Trigger)</f>
        <v>#NUM!</v>
      </c>
      <c r="M15" s="44">
        <v>0</v>
      </c>
      <c r="N15" s="44"/>
      <c r="O15" s="44"/>
      <c r="P15" s="44"/>
      <c r="Q15" s="45" t="str">
        <f ca="1">IF(ISERROR(L15),_xll.ohRangeRetrieveError(L15),_xll.ohRangeRetrieveError(M15))</f>
        <v>qlTermStructureReferenceDate - ObjectHandler error: attempt to retrieve object with unknown ID 'HUF1Y'</v>
      </c>
      <c r="R15" s="8" t="s">
        <v>11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ht="12" thickBot="1" x14ac:dyDescent="0.25">
      <c r="A16" s="53" t="s">
        <v>22</v>
      </c>
      <c r="B16" s="54" t="s">
        <v>38</v>
      </c>
      <c r="C16" s="55" t="s">
        <v>3</v>
      </c>
      <c r="D16" s="56" t="s">
        <v>26</v>
      </c>
      <c r="E16" s="56" t="s">
        <v>27</v>
      </c>
      <c r="F16" s="56" t="s">
        <v>31</v>
      </c>
      <c r="G16" s="56" t="s">
        <v>47</v>
      </c>
      <c r="H16" s="57" t="s">
        <v>34</v>
      </c>
      <c r="I16" s="3"/>
      <c r="J16" s="9"/>
      <c r="K16" s="42"/>
      <c r="L16" s="42"/>
      <c r="M16" s="42"/>
      <c r="N16" s="42"/>
      <c r="O16" s="42"/>
      <c r="P16" s="42"/>
      <c r="Q16" s="42"/>
      <c r="R16" s="10" t="s">
        <v>11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3"/>
      <c r="C17" s="3"/>
      <c r="D17" s="3"/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4" t="b">
        <v>1</v>
      </c>
      <c r="C18" s="37">
        <f t="array" ref="C18:C21">_xll.qlIMMNextDates(_xll.qlSettingsEvaluationDate(Trigger)-1,B18:B21)</f>
        <v>42172</v>
      </c>
      <c r="D18" s="6" t="str">
        <f t="array" ref="D18:D21">VLOOKUP(Currency,FuturesTable,4,0)&amp;_xll.qlIMMcode(FuturesDates)</f>
        <v>-M5</v>
      </c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40" t="b">
        <v>1</v>
      </c>
      <c r="C19" s="38">
        <v>42263</v>
      </c>
      <c r="D19" s="8" t="str">
        <v>-U5</v>
      </c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40" t="b">
        <v>1</v>
      </c>
      <c r="C20" s="38">
        <v>42354</v>
      </c>
      <c r="D20" s="8" t="str">
        <v>-Z5</v>
      </c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ht="12" thickBot="1" x14ac:dyDescent="0.25">
      <c r="A21" s="3"/>
      <c r="B21" s="41" t="b">
        <v>1</v>
      </c>
      <c r="C21" s="39">
        <v>42445</v>
      </c>
      <c r="D21" s="10" t="str">
        <v>-H6</v>
      </c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46"/>
      <c r="K100" s="46"/>
      <c r="L100" s="46"/>
      <c r="M100" s="46"/>
      <c r="N100" s="46"/>
      <c r="O100" s="46"/>
      <c r="P100" s="46"/>
      <c r="Q100" s="46"/>
      <c r="R100" s="46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46" customFormat="1" x14ac:dyDescent="0.2">
      <c r="A101" s="3"/>
      <c r="B101" s="3"/>
      <c r="C101" s="3"/>
      <c r="D101" s="3"/>
      <c r="E101" s="3"/>
      <c r="F101" s="3"/>
      <c r="G101" s="3"/>
      <c r="H101" s="3"/>
      <c r="J101" s="2"/>
      <c r="K101" s="2"/>
      <c r="L101" s="2"/>
      <c r="M101" s="2"/>
      <c r="N101" s="2"/>
      <c r="O101" s="2"/>
      <c r="P101" s="2"/>
      <c r="Q101" s="2"/>
      <c r="R101" s="2"/>
    </row>
    <row r="102" spans="1:36" s="46" customFormat="1" x14ac:dyDescent="0.2">
      <c r="A102" s="3"/>
      <c r="B102" s="3"/>
      <c r="C102" s="3"/>
      <c r="D102" s="3"/>
      <c r="E102" s="3"/>
      <c r="F102" s="3"/>
      <c r="G102" s="3"/>
      <c r="H102" s="3"/>
      <c r="J102" s="2"/>
      <c r="K102" s="2"/>
      <c r="L102" s="2"/>
      <c r="M102" s="2"/>
      <c r="N102" s="2"/>
      <c r="O102" s="2"/>
      <c r="P102" s="2"/>
      <c r="Q102" s="2"/>
      <c r="R102" s="2"/>
    </row>
    <row r="103" spans="1:36" x14ac:dyDescent="0.2">
      <c r="A103" s="3"/>
      <c r="B103" s="3"/>
      <c r="C103" s="3"/>
      <c r="D103" s="3"/>
      <c r="E103" s="3"/>
      <c r="F103" s="3"/>
      <c r="G103" s="3"/>
      <c r="H103" s="3"/>
    </row>
    <row r="104" spans="1:36" x14ac:dyDescent="0.2">
      <c r="A104" s="3"/>
      <c r="B104" s="3"/>
      <c r="C104" s="3"/>
      <c r="D104" s="3"/>
      <c r="E104" s="3"/>
      <c r="F104" s="3"/>
      <c r="G104" s="3"/>
      <c r="H104" s="3"/>
    </row>
    <row r="105" spans="1:36" x14ac:dyDescent="0.2">
      <c r="A105" s="46"/>
      <c r="B105" s="46"/>
      <c r="C105" s="46"/>
      <c r="D105" s="46"/>
      <c r="E105" s="46"/>
      <c r="F105" s="46"/>
      <c r="G105" s="46"/>
      <c r="H105" s="46"/>
    </row>
    <row r="106" spans="1:36" x14ac:dyDescent="0.2">
      <c r="A106" s="46"/>
      <c r="B106" s="46"/>
      <c r="C106" s="46"/>
      <c r="D106" s="46"/>
      <c r="E106" s="46"/>
      <c r="F106" s="46"/>
      <c r="G106" s="46"/>
      <c r="H106" s="46"/>
    </row>
  </sheetData>
  <phoneticPr fontId="2" type="noConversion"/>
  <dataValidations count="1">
    <dataValidation type="list" allowBlank="1" showInputMessage="1" showErrorMessage="1" sqref="U4">
      <formula1>"EUR,USD,GBP,JPY,CHF,AUD,CNY,CNH,HKD,RMB,SEK,PLN,HUF,CZK"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mmandButton2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4" name="CommandButton2"/>
      </mc:Fallback>
    </mc:AlternateContent>
    <mc:AlternateContent xmlns:mc="http://schemas.openxmlformats.org/markup-compatibility/2006">
      <mc:Choice Requires="x14">
        <control shapeId="1025" r:id="rId6" name="CommandButton1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2015-04-17T14:09:18Z</dcterms:modified>
</cp:coreProperties>
</file>