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00" windowHeight="17460" tabRatio="500" firstSheet="1" activeTab="1"/>
  </bookViews>
  <sheets>
    <sheet name="summary" sheetId="4" r:id="rId1"/>
    <sheet name="group heirarchy" sheetId="3" r:id="rId2"/>
    <sheet name="group summary" sheetId="2" r:id="rId3"/>
    <sheet name="raw_users" sheetId="1" r:id="rId4"/>
    <sheet name="compute_reasoning_time" sheetId="7" r:id="rId5"/>
    <sheet name="comp_comp_time" sheetId="8" r:id="rId6"/>
    <sheet name="reasoning_scores" sheetId="9" r:id="rId7"/>
  </sheets>
  <definedNames>
    <definedName name="_xlnm._FilterDatabase" localSheetId="5" hidden="1">comp_comp_time!$A$1:$D$332</definedName>
    <definedName name="_xlnm._FilterDatabase" localSheetId="4" hidden="1">compute_reasoning_time!$A$1:$D$332</definedName>
    <definedName name="_xlnm._FilterDatabase" localSheetId="2" hidden="1">'group summary'!$AI$2:$AM$66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2" i="8" l="1"/>
  <c r="D330" i="8"/>
  <c r="D328" i="8"/>
  <c r="D326" i="8"/>
  <c r="D324" i="8"/>
  <c r="D322" i="8"/>
  <c r="D320" i="8"/>
  <c r="D318" i="8"/>
  <c r="D316" i="8"/>
  <c r="D314" i="8"/>
  <c r="D312" i="8"/>
  <c r="D310" i="8"/>
  <c r="D308" i="8"/>
  <c r="D306" i="8"/>
  <c r="D304" i="8"/>
  <c r="D302" i="8"/>
  <c r="D300" i="8"/>
  <c r="D298" i="8"/>
  <c r="D296" i="8"/>
  <c r="D294" i="8"/>
  <c r="D292" i="8"/>
  <c r="D290" i="8"/>
  <c r="D288" i="8"/>
  <c r="D286" i="8"/>
  <c r="D284" i="8"/>
  <c r="D282" i="8"/>
  <c r="D280" i="8"/>
  <c r="D278" i="8"/>
  <c r="D276" i="8"/>
  <c r="D274" i="8"/>
  <c r="D272" i="8"/>
  <c r="D270" i="8"/>
  <c r="D268" i="8"/>
  <c r="D266" i="8"/>
  <c r="D264" i="8"/>
  <c r="D262" i="8"/>
  <c r="D260" i="8"/>
  <c r="D258" i="8"/>
  <c r="D256" i="8"/>
  <c r="D254" i="8"/>
  <c r="D252" i="8"/>
  <c r="D250" i="8"/>
  <c r="D248" i="8"/>
  <c r="D246" i="8"/>
  <c r="D244" i="8"/>
  <c r="D242" i="8"/>
  <c r="D240" i="8"/>
  <c r="D238" i="8"/>
  <c r="D236" i="8"/>
  <c r="D234" i="8"/>
  <c r="D232" i="8"/>
  <c r="D230" i="8"/>
  <c r="D228" i="8"/>
  <c r="D225" i="8"/>
  <c r="D223" i="8"/>
  <c r="D221" i="8"/>
  <c r="D219" i="8"/>
  <c r="D217" i="8"/>
  <c r="D215" i="8"/>
  <c r="D213" i="8"/>
  <c r="D211" i="8"/>
  <c r="D209" i="8"/>
  <c r="D207" i="8"/>
  <c r="D205" i="8"/>
  <c r="D203" i="8"/>
  <c r="D201" i="8"/>
  <c r="D199" i="8"/>
  <c r="D197" i="8"/>
  <c r="D195" i="8"/>
  <c r="D193" i="8"/>
  <c r="D191" i="8"/>
  <c r="D189" i="8"/>
  <c r="D187" i="8"/>
  <c r="D185" i="8"/>
  <c r="D183" i="8"/>
  <c r="D181" i="8"/>
  <c r="D179" i="8"/>
  <c r="D177" i="8"/>
  <c r="D175" i="8"/>
  <c r="D173" i="8"/>
  <c r="D171" i="8"/>
  <c r="D169" i="8"/>
  <c r="D167" i="8"/>
  <c r="D165" i="8"/>
  <c r="D163" i="8"/>
  <c r="D161" i="8"/>
  <c r="D159" i="8"/>
  <c r="D157" i="8"/>
  <c r="D155" i="8"/>
  <c r="D153" i="8"/>
  <c r="D151" i="8"/>
  <c r="D149" i="8"/>
  <c r="D147" i="8"/>
  <c r="D145" i="8"/>
  <c r="D143" i="8"/>
  <c r="D141" i="8"/>
  <c r="D139" i="8"/>
  <c r="D137" i="8"/>
  <c r="D135" i="8"/>
  <c r="D133" i="8"/>
  <c r="D131" i="8"/>
  <c r="D129" i="8"/>
  <c r="D127" i="8"/>
  <c r="D125" i="8"/>
  <c r="D123" i="8"/>
  <c r="D121" i="8"/>
  <c r="D119" i="8"/>
  <c r="D117" i="8"/>
  <c r="D115" i="8"/>
  <c r="D113" i="8"/>
  <c r="D111" i="8"/>
  <c r="D109" i="8"/>
  <c r="D107" i="8"/>
  <c r="D105" i="8"/>
  <c r="D103" i="8"/>
  <c r="D101" i="8"/>
  <c r="D99" i="8"/>
  <c r="D97" i="8"/>
  <c r="D95" i="8"/>
  <c r="D93" i="8"/>
  <c r="D91" i="8"/>
  <c r="D89" i="8"/>
  <c r="D87" i="8"/>
  <c r="D85" i="8"/>
  <c r="D83" i="8"/>
  <c r="D81" i="8"/>
  <c r="D79" i="8"/>
  <c r="D77" i="8"/>
  <c r="D75" i="8"/>
  <c r="D73" i="8"/>
  <c r="D71" i="8"/>
  <c r="D69" i="8"/>
  <c r="D67" i="8"/>
  <c r="D65" i="8"/>
  <c r="D63" i="8"/>
  <c r="D61" i="8"/>
  <c r="D59" i="8"/>
  <c r="D57" i="8"/>
  <c r="D55" i="8"/>
  <c r="D53" i="8"/>
  <c r="D51" i="8"/>
  <c r="D49" i="8"/>
  <c r="D47" i="8"/>
  <c r="D45" i="8"/>
  <c r="D43" i="8"/>
  <c r="D41" i="8"/>
  <c r="D39" i="8"/>
  <c r="D37" i="8"/>
  <c r="D35" i="8"/>
  <c r="D33" i="8"/>
  <c r="D31" i="8"/>
  <c r="D29" i="8"/>
  <c r="D27" i="8"/>
  <c r="D25" i="8"/>
  <c r="D23" i="8"/>
  <c r="D21" i="8"/>
  <c r="D19" i="8"/>
  <c r="D17" i="8"/>
  <c r="D15" i="8"/>
  <c r="D13" i="8"/>
  <c r="D11" i="8"/>
  <c r="D9" i="8"/>
  <c r="D7" i="8"/>
  <c r="D5" i="8"/>
  <c r="D3" i="8"/>
  <c r="D47" i="7"/>
  <c r="D176" i="7"/>
  <c r="D332" i="7"/>
  <c r="D330" i="7"/>
  <c r="D328" i="7"/>
  <c r="D326" i="7"/>
  <c r="D324" i="7"/>
  <c r="D322" i="7"/>
  <c r="D320" i="7"/>
  <c r="D318" i="7"/>
  <c r="D316" i="7"/>
  <c r="D314" i="7"/>
  <c r="D312" i="7"/>
  <c r="D310" i="7"/>
  <c r="D308" i="7"/>
  <c r="D306" i="7"/>
  <c r="D304" i="7"/>
  <c r="D302" i="7"/>
  <c r="D300" i="7"/>
  <c r="D298" i="7"/>
  <c r="D296" i="7"/>
  <c r="D294" i="7"/>
  <c r="D292" i="7"/>
  <c r="D290" i="7"/>
  <c r="D288" i="7"/>
  <c r="D286" i="7"/>
  <c r="D284" i="7"/>
  <c r="D282" i="7"/>
  <c r="D280" i="7"/>
  <c r="D278" i="7"/>
  <c r="D276" i="7"/>
  <c r="D274" i="7"/>
  <c r="D272" i="7"/>
  <c r="D270" i="7"/>
  <c r="D268" i="7"/>
  <c r="D266" i="7"/>
  <c r="D264" i="7"/>
  <c r="D262" i="7"/>
  <c r="D260" i="7"/>
  <c r="D258" i="7"/>
  <c r="D256" i="7"/>
  <c r="D254" i="7"/>
  <c r="D252" i="7"/>
  <c r="D250" i="7"/>
  <c r="D248" i="7"/>
  <c r="D246" i="7"/>
  <c r="D244" i="7"/>
  <c r="D242" i="7"/>
  <c r="D240" i="7"/>
  <c r="D238" i="7"/>
  <c r="D236" i="7"/>
  <c r="D234" i="7"/>
  <c r="D232" i="7"/>
  <c r="D230" i="7"/>
  <c r="D228" i="7"/>
  <c r="D226" i="7"/>
  <c r="D224" i="7"/>
  <c r="D222" i="7"/>
  <c r="D220" i="7"/>
  <c r="D218" i="7"/>
  <c r="D216" i="7"/>
  <c r="D214" i="7"/>
  <c r="D212" i="7"/>
  <c r="D210" i="7"/>
  <c r="D208" i="7"/>
  <c r="D206" i="7"/>
  <c r="D204" i="7"/>
  <c r="D202" i="7"/>
  <c r="D200" i="7"/>
  <c r="D198" i="7"/>
  <c r="D196" i="7"/>
  <c r="D194" i="7"/>
  <c r="D192" i="7"/>
  <c r="D190" i="7"/>
  <c r="D188" i="7"/>
  <c r="D186" i="7"/>
  <c r="D184" i="7"/>
  <c r="D182" i="7"/>
  <c r="D180" i="7"/>
  <c r="D178" i="7"/>
  <c r="D174" i="7"/>
  <c r="D172" i="7"/>
  <c r="D170" i="7"/>
  <c r="D168" i="7"/>
  <c r="D166" i="7"/>
  <c r="D164" i="7"/>
  <c r="D162" i="7"/>
  <c r="D160" i="7"/>
  <c r="D158" i="7"/>
  <c r="D156" i="7"/>
  <c r="D154" i="7"/>
  <c r="D152" i="7"/>
  <c r="D150" i="7"/>
  <c r="D148" i="7"/>
  <c r="D146" i="7"/>
  <c r="D144" i="7"/>
  <c r="D142" i="7"/>
  <c r="D140" i="7"/>
  <c r="D138" i="7"/>
  <c r="D136" i="7"/>
  <c r="D134" i="7"/>
  <c r="D132" i="7"/>
  <c r="D130" i="7"/>
  <c r="D128" i="7"/>
  <c r="D126" i="7"/>
  <c r="D124" i="7"/>
  <c r="D122" i="7"/>
  <c r="D120" i="7"/>
  <c r="D118" i="7"/>
  <c r="D116" i="7"/>
  <c r="D114" i="7"/>
  <c r="D112" i="7"/>
  <c r="D110" i="7"/>
  <c r="D108" i="7"/>
  <c r="D106" i="7"/>
  <c r="D104" i="7"/>
  <c r="D102" i="7"/>
  <c r="D100" i="7"/>
  <c r="D98" i="7"/>
  <c r="D96" i="7"/>
  <c r="D94" i="7"/>
  <c r="D92" i="7"/>
  <c r="D90" i="7"/>
  <c r="D88" i="7"/>
  <c r="D86" i="7"/>
  <c r="D84" i="7"/>
  <c r="D82" i="7"/>
  <c r="D80" i="7"/>
  <c r="D78" i="7"/>
  <c r="D76" i="7"/>
  <c r="D74" i="7"/>
  <c r="D71" i="7"/>
  <c r="D69" i="7"/>
  <c r="D67" i="7"/>
  <c r="D65" i="7"/>
  <c r="D63" i="7"/>
  <c r="D61" i="7"/>
  <c r="D59" i="7"/>
  <c r="D57" i="7"/>
  <c r="D55" i="7"/>
  <c r="D53" i="7"/>
  <c r="D51" i="7"/>
  <c r="D49" i="7"/>
  <c r="D45" i="7"/>
  <c r="D43" i="7"/>
  <c r="D41" i="7"/>
  <c r="D39" i="7"/>
  <c r="D37" i="7"/>
  <c r="D35" i="7"/>
  <c r="D33" i="7"/>
  <c r="D31" i="7"/>
  <c r="D29" i="7"/>
  <c r="D27" i="7"/>
  <c r="D25" i="7"/>
  <c r="D23" i="7"/>
  <c r="D21" i="7"/>
  <c r="D19" i="7"/>
  <c r="D17" i="7"/>
  <c r="D15" i="7"/>
  <c r="D13" i="7"/>
  <c r="D11" i="7"/>
  <c r="D9" i="7"/>
  <c r="D7" i="7"/>
  <c r="D5" i="7"/>
  <c r="D3" i="7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I23" i="4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C17" i="4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D17" i="4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18" i="4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D18" i="4"/>
  <c r="A14" i="4"/>
  <c r="J23" i="4"/>
  <c r="I22" i="4"/>
  <c r="J22" i="4"/>
  <c r="L16" i="4"/>
  <c r="L15" i="4"/>
  <c r="K16" i="4"/>
  <c r="K15" i="4"/>
  <c r="I16" i="4"/>
  <c r="J16" i="4"/>
  <c r="I15" i="4"/>
  <c r="J15" i="4"/>
  <c r="AM3" i="2"/>
  <c r="AM50" i="2"/>
  <c r="C20" i="2"/>
  <c r="C25" i="4"/>
  <c r="AM9" i="2"/>
  <c r="AM15" i="2"/>
  <c r="AM26" i="2"/>
  <c r="AM27" i="2"/>
  <c r="AM4" i="2"/>
  <c r="AM5" i="2"/>
  <c r="AM6" i="2"/>
  <c r="AM7" i="2"/>
  <c r="AM8" i="2"/>
  <c r="AM10" i="2"/>
  <c r="AM11" i="2"/>
  <c r="AM12" i="2"/>
  <c r="AM13" i="2"/>
  <c r="AM14" i="2"/>
  <c r="AM16" i="2"/>
  <c r="AM17" i="2"/>
  <c r="AM18" i="2"/>
  <c r="AM19" i="2"/>
  <c r="AM20" i="2"/>
  <c r="AM21" i="2"/>
  <c r="AM22" i="2"/>
  <c r="AM23" i="2"/>
  <c r="AM24" i="2"/>
  <c r="AM25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C21" i="2"/>
  <c r="C26" i="4"/>
  <c r="C23" i="2"/>
  <c r="C27" i="4"/>
  <c r="C22" i="2"/>
  <c r="C28" i="4"/>
  <c r="A23" i="4"/>
  <c r="C6" i="4"/>
  <c r="D6" i="4"/>
  <c r="C7" i="4"/>
  <c r="D7" i="4"/>
  <c r="A3" i="4"/>
  <c r="O27" i="2"/>
  <c r="O28" i="2"/>
  <c r="P27" i="2"/>
  <c r="P28" i="2"/>
  <c r="Q27" i="2"/>
  <c r="R28" i="2"/>
  <c r="P30" i="2"/>
  <c r="Q30" i="2"/>
  <c r="R30" i="2"/>
  <c r="V29" i="2"/>
  <c r="O29" i="2"/>
  <c r="Q29" i="2"/>
  <c r="R29" i="2"/>
  <c r="V28" i="2"/>
  <c r="R27" i="2"/>
  <c r="Q28" i="2"/>
  <c r="O30" i="2"/>
  <c r="V27" i="2"/>
  <c r="P29" i="2"/>
  <c r="V30" i="2"/>
  <c r="O20" i="2"/>
  <c r="P20" i="2"/>
  <c r="O21" i="2"/>
  <c r="P22" i="2"/>
  <c r="Q21" i="2"/>
  <c r="Q22" i="2"/>
  <c r="R20" i="2"/>
  <c r="R21" i="2"/>
  <c r="R22" i="2"/>
  <c r="V21" i="2"/>
  <c r="R19" i="2"/>
  <c r="V22" i="2"/>
  <c r="O19" i="2"/>
  <c r="P19" i="2"/>
  <c r="Q19" i="2"/>
  <c r="V20" i="2"/>
  <c r="O22" i="2"/>
  <c r="P21" i="2"/>
  <c r="Q20" i="2"/>
  <c r="V19" i="2"/>
  <c r="H5" i="2"/>
  <c r="I5" i="2"/>
  <c r="H7" i="2"/>
  <c r="I7" i="2"/>
  <c r="J3" i="2"/>
  <c r="C3" i="2"/>
  <c r="C4" i="2"/>
  <c r="C5" i="2"/>
  <c r="C6" i="2"/>
  <c r="D7" i="2"/>
  <c r="K4" i="2"/>
  <c r="K5" i="2"/>
  <c r="Q12" i="2"/>
  <c r="V14" i="2"/>
  <c r="O11" i="2"/>
  <c r="P11" i="2"/>
  <c r="Q11" i="2"/>
  <c r="O13" i="2"/>
  <c r="Q13" i="2"/>
  <c r="R13" i="2"/>
  <c r="P14" i="2"/>
  <c r="Q14" i="2"/>
  <c r="R14" i="2"/>
  <c r="V13" i="2"/>
  <c r="O12" i="2"/>
  <c r="P12" i="2"/>
  <c r="R12" i="2"/>
  <c r="V12" i="2"/>
  <c r="R11" i="2"/>
  <c r="P13" i="2"/>
  <c r="O14" i="2"/>
  <c r="V11" i="2"/>
  <c r="T23" i="2"/>
  <c r="T15" i="2"/>
  <c r="T31" i="2"/>
  <c r="O5" i="2"/>
  <c r="O4" i="2"/>
  <c r="O3" i="2"/>
  <c r="P3" i="2"/>
  <c r="Q3" i="2"/>
  <c r="P4" i="2"/>
  <c r="Q5" i="2"/>
  <c r="R4" i="2"/>
  <c r="R5" i="2"/>
  <c r="V5" i="2"/>
  <c r="R3" i="2"/>
  <c r="Q4" i="2"/>
  <c r="P5" i="2"/>
  <c r="V3" i="2"/>
  <c r="P6" i="2"/>
  <c r="Q6" i="2"/>
  <c r="R6" i="2"/>
  <c r="V4" i="2"/>
  <c r="O6" i="2"/>
  <c r="V6" i="2"/>
  <c r="V31" i="2"/>
  <c r="V23" i="2"/>
  <c r="V15" i="2"/>
  <c r="V7" i="2"/>
  <c r="T7" i="2"/>
  <c r="D23" i="2"/>
  <c r="AC19" i="2"/>
  <c r="AG22" i="2"/>
  <c r="Z20" i="2"/>
  <c r="Z21" i="2"/>
  <c r="AA20" i="2"/>
  <c r="AA22" i="2"/>
  <c r="AB21" i="2"/>
  <c r="AB22" i="2"/>
  <c r="AC20" i="2"/>
  <c r="AC21" i="2"/>
  <c r="AC22" i="2"/>
  <c r="AG21" i="2"/>
  <c r="Z22" i="2"/>
  <c r="AA21" i="2"/>
  <c r="AB20" i="2"/>
  <c r="AG20" i="2"/>
  <c r="Z19" i="2"/>
  <c r="AA19" i="2"/>
  <c r="AB19" i="2"/>
  <c r="AG19" i="2"/>
  <c r="AB12" i="2"/>
  <c r="AG14" i="2"/>
  <c r="Z11" i="2"/>
  <c r="AA11" i="2"/>
  <c r="AB11" i="2"/>
  <c r="Z13" i="2"/>
  <c r="AB13" i="2"/>
  <c r="AC13" i="2"/>
  <c r="AC14" i="2"/>
  <c r="AB14" i="2"/>
  <c r="AA14" i="2"/>
  <c r="AG13" i="2"/>
  <c r="AC11" i="2"/>
  <c r="AA13" i="2"/>
  <c r="Z14" i="2"/>
  <c r="AG12" i="2"/>
  <c r="Z12" i="2"/>
  <c r="AA12" i="2"/>
  <c r="AC12" i="2"/>
  <c r="AG11" i="2"/>
  <c r="Z5" i="2"/>
  <c r="Z3" i="2"/>
  <c r="Z4" i="2"/>
  <c r="AA3" i="2"/>
  <c r="AA4" i="2"/>
  <c r="AB3" i="2"/>
  <c r="AC4" i="2"/>
  <c r="AB5" i="2"/>
  <c r="AC5" i="2"/>
  <c r="AG5" i="2"/>
  <c r="Z6" i="2"/>
  <c r="AG6" i="2"/>
  <c r="AC3" i="2"/>
  <c r="AB4" i="2"/>
  <c r="AA5" i="2"/>
  <c r="AG4" i="2"/>
  <c r="AA6" i="2"/>
  <c r="AB6" i="2"/>
  <c r="AC6" i="2"/>
  <c r="AG3" i="2"/>
  <c r="AG7" i="2"/>
  <c r="AG15" i="2"/>
  <c r="AG23" i="2"/>
  <c r="Z29" i="2"/>
  <c r="AB29" i="2"/>
  <c r="AC29" i="2"/>
  <c r="AG27" i="2"/>
  <c r="AC27" i="2"/>
  <c r="AB28" i="2"/>
  <c r="Z30" i="2"/>
  <c r="AG28" i="2"/>
  <c r="Z27" i="2"/>
  <c r="Z28" i="2"/>
  <c r="AA27" i="2"/>
  <c r="AA28" i="2"/>
  <c r="AB27" i="2"/>
  <c r="AC28" i="2"/>
  <c r="AA30" i="2"/>
  <c r="AB30" i="2"/>
  <c r="AC30" i="2"/>
  <c r="AG29" i="2"/>
  <c r="AA29" i="2"/>
  <c r="AG30" i="2"/>
  <c r="AG31" i="2"/>
  <c r="AE31" i="2"/>
  <c r="AE23" i="2"/>
  <c r="AE15" i="2"/>
  <c r="AE7" i="2"/>
  <c r="C14" i="2"/>
  <c r="C15" i="2"/>
  <c r="C16" i="2"/>
  <c r="C17" i="2"/>
  <c r="D18" i="2"/>
  <c r="C8" i="2"/>
  <c r="C9" i="2"/>
  <c r="C10" i="2"/>
  <c r="C11" i="2"/>
  <c r="D12" i="2"/>
</calcChain>
</file>

<file path=xl/sharedStrings.xml><?xml version="1.0" encoding="utf-8"?>
<sst xmlns="http://schemas.openxmlformats.org/spreadsheetml/2006/main" count="3427" uniqueCount="149">
  <si>
    <t>lr</t>
  </si>
  <si>
    <t>tb</t>
  </si>
  <si>
    <t>bt</t>
  </si>
  <si>
    <t>rl</t>
  </si>
  <si>
    <t>id</t>
  </si>
  <si>
    <t>session</t>
  </si>
  <si>
    <t>group</t>
  </si>
  <si>
    <t>sct1</t>
  </si>
  <si>
    <t>sct2</t>
  </si>
  <si>
    <t xml:space="preserve">start </t>
  </si>
  <si>
    <t>end</t>
  </si>
  <si>
    <t>COUNT</t>
  </si>
  <si>
    <t>GROUP 1</t>
  </si>
  <si>
    <t>GROUP 2</t>
  </si>
  <si>
    <t>GROUP 3</t>
  </si>
  <si>
    <t>GROUP</t>
  </si>
  <si>
    <t>SCT1</t>
  </si>
  <si>
    <t>LR</t>
  </si>
  <si>
    <t>RL</t>
  </si>
  <si>
    <t>BT</t>
  </si>
  <si>
    <t>TB</t>
  </si>
  <si>
    <t>CONSISTENT</t>
  </si>
  <si>
    <t>Rl</t>
  </si>
  <si>
    <t>G</t>
  </si>
  <si>
    <t>SCT2</t>
  </si>
  <si>
    <t>indeterminate</t>
  </si>
  <si>
    <t>neither</t>
  </si>
  <si>
    <t>persist</t>
  </si>
  <si>
    <t>adapt</t>
  </si>
  <si>
    <t>GROUP 4</t>
  </si>
  <si>
    <t>TOTAL</t>
  </si>
  <si>
    <t>sct1 &gt;</t>
  </si>
  <si>
    <t>can't tell</t>
  </si>
  <si>
    <t>HORIZONTAL</t>
  </si>
  <si>
    <t>VERTICAL</t>
  </si>
  <si>
    <t>AXIS</t>
  </si>
  <si>
    <t>INCONSISTENT</t>
  </si>
  <si>
    <t>DIRECTION</t>
  </si>
  <si>
    <t>1 : LR</t>
  </si>
  <si>
    <t>2: TB</t>
  </si>
  <si>
    <t>4: RL</t>
  </si>
  <si>
    <t>3: BT</t>
  </si>
  <si>
    <t>BREAKOUT BY EXPERIMENTAL GROUP</t>
  </si>
  <si>
    <t>RAW DATA ON GROUPS</t>
  </si>
  <si>
    <t>PROGRESS TOWARD FILLING NS</t>
  </si>
  <si>
    <t>SCT DECISION</t>
  </si>
  <si>
    <t>SCT1 =</t>
  </si>
  <si>
    <t xml:space="preserve">SCT1 = </t>
  </si>
  <si>
    <t>BREAKOUT BY SCT1 ACTUAL</t>
  </si>
  <si>
    <t>N</t>
  </si>
  <si>
    <t>chair</t>
  </si>
  <si>
    <t>dance</t>
  </si>
  <si>
    <t>echo</t>
  </si>
  <si>
    <t>fashion</t>
  </si>
  <si>
    <t>game</t>
  </si>
  <si>
    <t>habit</t>
  </si>
  <si>
    <t>instant</t>
  </si>
  <si>
    <t>jello</t>
  </si>
  <si>
    <t>Horizontal</t>
  </si>
  <si>
    <t>Vertical</t>
  </si>
  <si>
    <t>Inconsistent</t>
  </si>
  <si>
    <t>Consistent</t>
  </si>
  <si>
    <t xml:space="preserve">2 (axis) X 2 (congruence of direction w/ reading direction) </t>
  </si>
  <si>
    <t>ASSUMING STARTING SCT = LR</t>
  </si>
  <si>
    <t>NOT assuming SCT1</t>
  </si>
  <si>
    <t>gender</t>
  </si>
  <si>
    <t>age</t>
  </si>
  <si>
    <t xml:space="preserve">bike </t>
  </si>
  <si>
    <t xml:space="preserve">drive </t>
  </si>
  <si>
    <t>accident</t>
  </si>
  <si>
    <t>f</t>
  </si>
  <si>
    <t>P</t>
  </si>
  <si>
    <t>D</t>
  </si>
  <si>
    <t>m</t>
  </si>
  <si>
    <t xml:space="preserve">Finding For </t>
  </si>
  <si>
    <t>Plaintiff</t>
  </si>
  <si>
    <t>Defense</t>
  </si>
  <si>
    <t>(total sample)</t>
  </si>
  <si>
    <t>confidence</t>
  </si>
  <si>
    <t>for</t>
  </si>
  <si>
    <t>responsibility</t>
  </si>
  <si>
    <t>male</t>
  </si>
  <si>
    <t>female</t>
  </si>
  <si>
    <t>pilot</t>
  </si>
  <si>
    <t>ICV</t>
  </si>
  <si>
    <t>icv</t>
  </si>
  <si>
    <t>kite</t>
  </si>
  <si>
    <t>lamp</t>
  </si>
  <si>
    <t>march</t>
  </si>
  <si>
    <t>noun</t>
  </si>
  <si>
    <t>comprehension</t>
  </si>
  <si>
    <t>laterality</t>
  </si>
  <si>
    <t>plaintiff_responsibility</t>
  </si>
  <si>
    <t>finding_for</t>
  </si>
  <si>
    <t>language</t>
  </si>
  <si>
    <t>english</t>
  </si>
  <si>
    <t>german</t>
  </si>
  <si>
    <t>french</t>
  </si>
  <si>
    <t>spanish</t>
  </si>
  <si>
    <t>hindi</t>
  </si>
  <si>
    <t>onion</t>
  </si>
  <si>
    <t>persian</t>
  </si>
  <si>
    <t>other</t>
  </si>
  <si>
    <t>question</t>
  </si>
  <si>
    <t>pear</t>
  </si>
  <si>
    <t>reason</t>
  </si>
  <si>
    <t>exclude</t>
  </si>
  <si>
    <t>ranger</t>
  </si>
  <si>
    <t>seaweed</t>
  </si>
  <si>
    <t>tuba</t>
  </si>
  <si>
    <t>umbrella</t>
  </si>
  <si>
    <t>vaccine</t>
  </si>
  <si>
    <t>welcome</t>
  </si>
  <si>
    <t>evallang</t>
  </si>
  <si>
    <t>test</t>
  </si>
  <si>
    <t>otherlanguage</t>
  </si>
  <si>
    <t>did not finish</t>
  </si>
  <si>
    <t>mistake</t>
  </si>
  <si>
    <t>skippedstimulus</t>
  </si>
  <si>
    <t>evaluatelang</t>
  </si>
  <si>
    <t>modoc</t>
  </si>
  <si>
    <t>mandarin</t>
  </si>
  <si>
    <t>mobile</t>
  </si>
  <si>
    <t>korean</t>
  </si>
  <si>
    <t>three</t>
  </si>
  <si>
    <t>great</t>
  </si>
  <si>
    <t>o</t>
  </si>
  <si>
    <t>reasoning</t>
  </si>
  <si>
    <t>memory</t>
  </si>
  <si>
    <t>calc_time</t>
  </si>
  <si>
    <t>0Ds.php</t>
  </si>
  <si>
    <t>caseLR.php</t>
  </si>
  <si>
    <t>user</t>
  </si>
  <si>
    <t>page</t>
  </si>
  <si>
    <t>computed</t>
  </si>
  <si>
    <t>updated_at</t>
  </si>
  <si>
    <t>caseBT.php</t>
  </si>
  <si>
    <t>caseRL.php</t>
  </si>
  <si>
    <t>caseTB.php</t>
  </si>
  <si>
    <t>select userID, pageID, updated from progress
where pageID in ('0Ds.php','caseLR.php', 'caseTB.php','caseRL.php','caseBT.php')
order by userID;</t>
  </si>
  <si>
    <t>0D1.php</t>
  </si>
  <si>
    <t>0D2.php</t>
  </si>
  <si>
    <t>ARF_APP</t>
  </si>
  <si>
    <t>approve</t>
  </si>
  <si>
    <t>NULL</t>
  </si>
  <si>
    <t>decline</t>
  </si>
  <si>
    <t>consent</t>
  </si>
  <si>
    <t>no sequence↵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</si>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</sst>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9"/>
      <color theme="1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b/>
      <sz val="22"/>
      <color theme="1"/>
      <name val="Calibri"/>
      <scheme val="minor"/>
    </font>
    <font>
      <sz val="10"/>
      <color theme="1"/>
      <name val="Calibri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90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2" xfId="0" applyBorder="1"/>
    <xf numFmtId="0" fontId="6" fillId="0" borderId="0" xfId="0" applyFont="1"/>
    <xf numFmtId="0" fontId="0" fillId="5" borderId="0" xfId="0" applyFill="1"/>
    <xf numFmtId="0" fontId="3" fillId="2" borderId="0" xfId="2"/>
    <xf numFmtId="0" fontId="4" fillId="3" borderId="0" xfId="3"/>
    <xf numFmtId="0" fontId="0" fillId="0" borderId="0" xfId="0" applyFill="1"/>
    <xf numFmtId="0" fontId="9" fillId="0" borderId="0" xfId="0" applyFont="1"/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/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8" borderId="2" xfId="0" applyFill="1" applyBorder="1" applyAlignment="1">
      <alignment horizontal="center"/>
    </xf>
    <xf numFmtId="0" fontId="0" fillId="0" borderId="3" xfId="0" applyBorder="1"/>
    <xf numFmtId="0" fontId="0" fillId="5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/>
    </xf>
    <xf numFmtId="0" fontId="5" fillId="4" borderId="1" xfId="4" applyAlignment="1">
      <alignment horizontal="center"/>
    </xf>
    <xf numFmtId="0" fontId="0" fillId="0" borderId="2" xfId="0" applyFill="1" applyBorder="1"/>
    <xf numFmtId="9" fontId="6" fillId="0" borderId="0" xfId="1" applyFont="1"/>
    <xf numFmtId="0" fontId="12" fillId="8" borderId="2" xfId="0" applyFont="1" applyFill="1" applyBorder="1"/>
    <xf numFmtId="0" fontId="0" fillId="8" borderId="2" xfId="0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2" xfId="0" applyFont="1" applyBorder="1"/>
    <xf numFmtId="0" fontId="0" fillId="0" borderId="7" xfId="0" applyBorder="1" applyAlignment="1">
      <alignment horizontal="center"/>
    </xf>
    <xf numFmtId="0" fontId="15" fillId="0" borderId="7" xfId="0" applyFont="1" applyBorder="1"/>
    <xf numFmtId="0" fontId="0" fillId="0" borderId="9" xfId="0" applyBorder="1" applyAlignment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0" fillId="0" borderId="13" xfId="0" applyBorder="1" applyAlignment="1">
      <alignment horizontal="center"/>
    </xf>
    <xf numFmtId="0" fontId="15" fillId="0" borderId="13" xfId="0" applyFont="1" applyBorder="1"/>
    <xf numFmtId="0" fontId="0" fillId="5" borderId="8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3" borderId="0" xfId="0" applyFill="1"/>
    <xf numFmtId="9" fontId="0" fillId="0" borderId="0" xfId="1" applyFont="1"/>
    <xf numFmtId="2" fontId="0" fillId="0" borderId="0" xfId="0" applyNumberFormat="1"/>
    <xf numFmtId="43" fontId="0" fillId="0" borderId="0" xfId="285" applyNumberFormat="1" applyFont="1"/>
    <xf numFmtId="164" fontId="0" fillId="0" borderId="0" xfId="0" applyNumberFormat="1"/>
    <xf numFmtId="0" fontId="0" fillId="0" borderId="0" xfId="0" applyNumberFormat="1"/>
    <xf numFmtId="22" fontId="0" fillId="0" borderId="0" xfId="0" applyNumberFormat="1"/>
    <xf numFmtId="2" fontId="17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3" fillId="10" borderId="14" xfId="0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4" xfId="0" applyBorder="1" applyAlignment="1">
      <alignment textRotation="90"/>
    </xf>
    <xf numFmtId="0" fontId="0" fillId="0" borderId="6" xfId="0" applyBorder="1" applyAlignment="1">
      <alignment textRotation="90"/>
    </xf>
    <xf numFmtId="0" fontId="0" fillId="0" borderId="5" xfId="0" applyBorder="1" applyAlignment="1">
      <alignment textRotation="90"/>
    </xf>
    <xf numFmtId="0" fontId="6" fillId="0" borderId="0" xfId="0" applyFont="1" applyAlignment="1">
      <alignment horizontal="center"/>
    </xf>
  </cellXfs>
  <cellStyles count="590">
    <cellStyle name="Bad" xfId="3" builtinId="27"/>
    <cellStyle name="Check Cell" xfId="4" builtinId="23"/>
    <cellStyle name="Comma" xfId="285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Good" xfId="2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>
      <selection activeCell="A18" sqref="A18"/>
    </sheetView>
  </sheetViews>
  <sheetFormatPr baseColWidth="10" defaultRowHeight="15" x14ac:dyDescent="0"/>
  <cols>
    <col min="2" max="4" width="12.33203125" customWidth="1"/>
    <col min="7" max="7" width="12.6640625" customWidth="1"/>
    <col min="11" max="11" width="11.83203125" bestFit="1" customWidth="1"/>
    <col min="12" max="12" width="12.1640625" customWidth="1"/>
  </cols>
  <sheetData>
    <row r="3" spans="1:12">
      <c r="A3">
        <f>SUM(C6:D7)</f>
        <v>107</v>
      </c>
      <c r="B3" s="56" t="s">
        <v>63</v>
      </c>
      <c r="C3" s="56"/>
      <c r="D3" s="56"/>
      <c r="E3" s="56"/>
    </row>
    <row r="4" spans="1:12">
      <c r="B4" s="56" t="s">
        <v>62</v>
      </c>
      <c r="C4" s="56"/>
      <c r="D4" s="56"/>
      <c r="E4" s="56"/>
    </row>
    <row r="6" spans="1:12">
      <c r="B6" t="s">
        <v>60</v>
      </c>
      <c r="C6">
        <f>'group heirarchy'!AK4</f>
        <v>29</v>
      </c>
      <c r="D6">
        <f>'group heirarchy'!BA4</f>
        <v>22</v>
      </c>
    </row>
    <row r="7" spans="1:12">
      <c r="B7" t="s">
        <v>61</v>
      </c>
      <c r="C7">
        <f>'group heirarchy'!E4</f>
        <v>29</v>
      </c>
      <c r="D7">
        <f>'group heirarchy'!U4</f>
        <v>27</v>
      </c>
    </row>
    <row r="8" spans="1:12">
      <c r="C8" t="s">
        <v>58</v>
      </c>
      <c r="D8" t="s">
        <v>59</v>
      </c>
    </row>
    <row r="14" spans="1:12">
      <c r="A14">
        <f>SUM(C17:D18)</f>
        <v>165</v>
      </c>
      <c r="B14" s="56" t="s">
        <v>64</v>
      </c>
      <c r="C14" s="56"/>
      <c r="D14" s="56"/>
      <c r="E14" s="56"/>
      <c r="G14" t="s">
        <v>77</v>
      </c>
      <c r="H14" t="s">
        <v>74</v>
      </c>
      <c r="J14" t="s">
        <v>79</v>
      </c>
      <c r="K14" t="s">
        <v>78</v>
      </c>
      <c r="L14" t="s">
        <v>80</v>
      </c>
    </row>
    <row r="15" spans="1:12">
      <c r="B15" s="56" t="s">
        <v>62</v>
      </c>
      <c r="C15" s="56"/>
      <c r="D15" s="56"/>
      <c r="E15" s="56"/>
      <c r="H15" t="s">
        <v>75</v>
      </c>
      <c r="I15">
        <f>COUNTIF(raw_users!M:M,"P")</f>
        <v>56</v>
      </c>
      <c r="J15" s="48">
        <f>I15/A14</f>
        <v>0.33939393939393941</v>
      </c>
      <c r="K15" s="50">
        <f>AVERAGEIF(raw_users!M:M,"P",raw_users!O:O)</f>
        <v>73.714285714285708</v>
      </c>
      <c r="L15" s="49">
        <f>AVERAGEIF(raw_users!M:M,"P",raw_users!N:N)</f>
        <v>46.517857142857146</v>
      </c>
    </row>
    <row r="16" spans="1:12">
      <c r="H16" t="s">
        <v>76</v>
      </c>
      <c r="I16">
        <f>COUNTIF(raw_users!M:M,"D")</f>
        <v>109</v>
      </c>
      <c r="J16" s="48">
        <f>I16/A14</f>
        <v>0.66060606060606064</v>
      </c>
      <c r="K16" s="49">
        <f>AVERAGEIF(raw_users!M:M,"D",raw_users!O:O)</f>
        <v>74.733944954128447</v>
      </c>
      <c r="L16" s="49">
        <f>100-AVERAGEIF(raw_users!M:M,"D",raw_users!O:O)</f>
        <v>25.266055045871553</v>
      </c>
    </row>
    <row r="17" spans="1:10">
      <c r="B17" t="s">
        <v>60</v>
      </c>
      <c r="C17">
        <f>SUM('group heirarchy'!AK4:AZ4)</f>
        <v>41</v>
      </c>
      <c r="D17">
        <f>SUM('group heirarchy'!BA4:BP4)</f>
        <v>38</v>
      </c>
    </row>
    <row r="18" spans="1:10">
      <c r="B18" t="s">
        <v>61</v>
      </c>
      <c r="C18">
        <f>SUM('group heirarchy'!E4:T4)</f>
        <v>43</v>
      </c>
      <c r="D18">
        <f>SUM('group heirarchy'!U4:AJ4)</f>
        <v>43</v>
      </c>
    </row>
    <row r="19" spans="1:10">
      <c r="C19" t="s">
        <v>58</v>
      </c>
      <c r="D19" t="s">
        <v>59</v>
      </c>
    </row>
    <row r="21" spans="1:10">
      <c r="D21" s="6"/>
      <c r="G21" t="s">
        <v>77</v>
      </c>
    </row>
    <row r="22" spans="1:10">
      <c r="D22" s="6"/>
      <c r="H22" t="s">
        <v>81</v>
      </c>
      <c r="I22">
        <f>COUNTIF(raw_users!C:C,"m")</f>
        <v>59</v>
      </c>
      <c r="J22" s="48">
        <f>I22/A14</f>
        <v>0.3575757575757576</v>
      </c>
    </row>
    <row r="23" spans="1:10">
      <c r="A23">
        <f>SUM(C25:C28)</f>
        <v>146</v>
      </c>
      <c r="D23" s="6"/>
      <c r="H23" t="s">
        <v>82</v>
      </c>
      <c r="I23">
        <f>COUNTIF(raw_users!C:C,"f")</f>
        <v>106</v>
      </c>
      <c r="J23" s="48">
        <f>I23/A14</f>
        <v>0.64242424242424245</v>
      </c>
    </row>
    <row r="24" spans="1:10">
      <c r="B24" t="s">
        <v>45</v>
      </c>
      <c r="D24" s="6"/>
    </row>
    <row r="25" spans="1:10">
      <c r="B25" s="6" t="s">
        <v>25</v>
      </c>
      <c r="C25">
        <f>'group summary'!C20</f>
        <v>32</v>
      </c>
      <c r="D25" s="6"/>
    </row>
    <row r="26" spans="1:10">
      <c r="B26" s="6" t="s">
        <v>27</v>
      </c>
      <c r="C26">
        <f>'group summary'!C21</f>
        <v>91</v>
      </c>
      <c r="D26" s="6"/>
    </row>
    <row r="27" spans="1:10">
      <c r="B27" s="6" t="s">
        <v>28</v>
      </c>
      <c r="C27">
        <f>'group summary'!C23</f>
        <v>15</v>
      </c>
      <c r="D27" s="6"/>
    </row>
    <row r="28" spans="1:10">
      <c r="B28" s="6" t="s">
        <v>26</v>
      </c>
      <c r="C28">
        <f>'group summary'!C22</f>
        <v>8</v>
      </c>
      <c r="D28" s="6"/>
    </row>
    <row r="29" spans="1:10">
      <c r="D29" s="6"/>
    </row>
    <row r="30" spans="1:10">
      <c r="D30" s="6"/>
    </row>
    <row r="31" spans="1:10">
      <c r="D31" s="6"/>
    </row>
    <row r="32" spans="1:10">
      <c r="D32" s="6"/>
    </row>
    <row r="33" spans="4:4">
      <c r="D33" s="6"/>
    </row>
    <row r="34" spans="4:4">
      <c r="D34" s="6"/>
    </row>
  </sheetData>
  <mergeCells count="4">
    <mergeCell ref="B3:E3"/>
    <mergeCell ref="B4:E4"/>
    <mergeCell ref="B14:E14"/>
    <mergeCell ref="B15:E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P10"/>
  <sheetViews>
    <sheetView tabSelected="1" topLeftCell="B1" workbookViewId="0">
      <selection activeCell="R19" sqref="R19"/>
    </sheetView>
  </sheetViews>
  <sheetFormatPr baseColWidth="10" defaultColWidth="3.33203125" defaultRowHeight="15" x14ac:dyDescent="0"/>
  <cols>
    <col min="4" max="4" width="4.5" customWidth="1"/>
    <col min="5" max="5" width="3.33203125" customWidth="1"/>
  </cols>
  <sheetData>
    <row r="1" spans="3:68" s="31" customFormat="1" ht="44" customHeight="1" thickBot="1">
      <c r="C1" s="57" t="s">
        <v>15</v>
      </c>
      <c r="D1" s="57"/>
      <c r="E1" s="64">
        <v>1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6"/>
      <c r="U1" s="64">
        <v>2</v>
      </c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6"/>
      <c r="AK1" s="64">
        <v>3</v>
      </c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6"/>
      <c r="BA1" s="64">
        <v>4</v>
      </c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6"/>
    </row>
    <row r="2" spans="3:68" s="32" customFormat="1" ht="20">
      <c r="C2" s="57" t="s">
        <v>7</v>
      </c>
      <c r="D2" s="57"/>
      <c r="E2" s="58" t="s">
        <v>17</v>
      </c>
      <c r="F2" s="59"/>
      <c r="G2" s="59"/>
      <c r="H2" s="60"/>
      <c r="I2" s="63" t="s">
        <v>20</v>
      </c>
      <c r="J2" s="61"/>
      <c r="K2" s="61"/>
      <c r="L2" s="61"/>
      <c r="M2" s="61" t="s">
        <v>18</v>
      </c>
      <c r="N2" s="61"/>
      <c r="O2" s="61"/>
      <c r="P2" s="61"/>
      <c r="Q2" s="61" t="s">
        <v>19</v>
      </c>
      <c r="R2" s="61"/>
      <c r="S2" s="61"/>
      <c r="T2" s="62"/>
      <c r="U2" s="58" t="s">
        <v>17</v>
      </c>
      <c r="V2" s="59"/>
      <c r="W2" s="59"/>
      <c r="X2" s="60"/>
      <c r="Y2" s="63" t="s">
        <v>20</v>
      </c>
      <c r="Z2" s="61"/>
      <c r="AA2" s="61"/>
      <c r="AB2" s="61"/>
      <c r="AC2" s="61" t="s">
        <v>18</v>
      </c>
      <c r="AD2" s="61"/>
      <c r="AE2" s="61"/>
      <c r="AF2" s="61"/>
      <c r="AG2" s="61" t="s">
        <v>19</v>
      </c>
      <c r="AH2" s="61"/>
      <c r="AI2" s="61"/>
      <c r="AJ2" s="62"/>
      <c r="AK2" s="58" t="s">
        <v>17</v>
      </c>
      <c r="AL2" s="59"/>
      <c r="AM2" s="59"/>
      <c r="AN2" s="60"/>
      <c r="AO2" s="63" t="s">
        <v>20</v>
      </c>
      <c r="AP2" s="61"/>
      <c r="AQ2" s="61"/>
      <c r="AR2" s="61"/>
      <c r="AS2" s="61" t="s">
        <v>18</v>
      </c>
      <c r="AT2" s="61"/>
      <c r="AU2" s="61"/>
      <c r="AV2" s="61"/>
      <c r="AW2" s="61" t="s">
        <v>19</v>
      </c>
      <c r="AX2" s="61"/>
      <c r="AY2" s="61"/>
      <c r="AZ2" s="62"/>
      <c r="BA2" s="58" t="s">
        <v>17</v>
      </c>
      <c r="BB2" s="59"/>
      <c r="BC2" s="59"/>
      <c r="BD2" s="60"/>
      <c r="BE2" s="63" t="s">
        <v>20</v>
      </c>
      <c r="BF2" s="61"/>
      <c r="BG2" s="61"/>
      <c r="BH2" s="61"/>
      <c r="BI2" s="61" t="s">
        <v>18</v>
      </c>
      <c r="BJ2" s="61"/>
      <c r="BK2" s="61"/>
      <c r="BL2" s="61"/>
      <c r="BM2" s="61" t="s">
        <v>19</v>
      </c>
      <c r="BN2" s="61"/>
      <c r="BO2" s="61"/>
      <c r="BP2" s="61"/>
    </row>
    <row r="3" spans="3:68" s="22" customFormat="1">
      <c r="C3" s="57" t="s">
        <v>8</v>
      </c>
      <c r="D3" s="57"/>
      <c r="E3" s="43" t="s">
        <v>17</v>
      </c>
      <c r="F3" s="18" t="s">
        <v>20</v>
      </c>
      <c r="G3" s="18" t="s">
        <v>18</v>
      </c>
      <c r="H3" s="37" t="s">
        <v>19</v>
      </c>
      <c r="I3" s="35" t="s">
        <v>17</v>
      </c>
      <c r="J3" s="18" t="s">
        <v>20</v>
      </c>
      <c r="K3" s="18" t="s">
        <v>18</v>
      </c>
      <c r="L3" s="18" t="s">
        <v>19</v>
      </c>
      <c r="M3" s="18" t="s">
        <v>17</v>
      </c>
      <c r="N3" s="18" t="s">
        <v>20</v>
      </c>
      <c r="O3" s="18" t="s">
        <v>18</v>
      </c>
      <c r="P3" s="18" t="s">
        <v>19</v>
      </c>
      <c r="Q3" s="18" t="s">
        <v>17</v>
      </c>
      <c r="R3" s="18" t="s">
        <v>20</v>
      </c>
      <c r="S3" s="18" t="s">
        <v>18</v>
      </c>
      <c r="T3" s="41" t="s">
        <v>19</v>
      </c>
      <c r="U3" s="44" t="s">
        <v>17</v>
      </c>
      <c r="V3" s="45" t="s">
        <v>20</v>
      </c>
      <c r="W3" s="18" t="s">
        <v>18</v>
      </c>
      <c r="X3" s="37" t="s">
        <v>19</v>
      </c>
      <c r="Y3" s="35" t="s">
        <v>17</v>
      </c>
      <c r="Z3" s="18" t="s">
        <v>20</v>
      </c>
      <c r="AA3" s="18" t="s">
        <v>18</v>
      </c>
      <c r="AB3" s="18" t="s">
        <v>19</v>
      </c>
      <c r="AC3" s="18" t="s">
        <v>17</v>
      </c>
      <c r="AD3" s="18" t="s">
        <v>20</v>
      </c>
      <c r="AE3" s="18" t="s">
        <v>18</v>
      </c>
      <c r="AF3" s="18" t="s">
        <v>19</v>
      </c>
      <c r="AG3" s="18" t="s">
        <v>17</v>
      </c>
      <c r="AH3" s="18" t="s">
        <v>20</v>
      </c>
      <c r="AI3" s="18" t="s">
        <v>18</v>
      </c>
      <c r="AJ3" s="41" t="s">
        <v>19</v>
      </c>
      <c r="AK3" s="44" t="s">
        <v>17</v>
      </c>
      <c r="AL3" s="18" t="s">
        <v>20</v>
      </c>
      <c r="AM3" s="45" t="s">
        <v>18</v>
      </c>
      <c r="AN3" s="37" t="s">
        <v>19</v>
      </c>
      <c r="AO3" s="35" t="s">
        <v>17</v>
      </c>
      <c r="AP3" s="18" t="s">
        <v>20</v>
      </c>
      <c r="AQ3" s="18" t="s">
        <v>18</v>
      </c>
      <c r="AR3" s="18" t="s">
        <v>19</v>
      </c>
      <c r="AS3" s="18" t="s">
        <v>17</v>
      </c>
      <c r="AT3" s="18" t="s">
        <v>20</v>
      </c>
      <c r="AU3" s="18" t="s">
        <v>18</v>
      </c>
      <c r="AV3" s="18" t="s">
        <v>19</v>
      </c>
      <c r="AW3" s="18" t="s">
        <v>17</v>
      </c>
      <c r="AX3" s="18" t="s">
        <v>20</v>
      </c>
      <c r="AY3" s="18" t="s">
        <v>18</v>
      </c>
      <c r="AZ3" s="41" t="s">
        <v>19</v>
      </c>
      <c r="BA3" s="44" t="s">
        <v>17</v>
      </c>
      <c r="BB3" s="18" t="s">
        <v>20</v>
      </c>
      <c r="BC3" s="18" t="s">
        <v>18</v>
      </c>
      <c r="BD3" s="46" t="s">
        <v>19</v>
      </c>
      <c r="BE3" s="35" t="s">
        <v>17</v>
      </c>
      <c r="BF3" s="18" t="s">
        <v>20</v>
      </c>
      <c r="BG3" s="18" t="s">
        <v>18</v>
      </c>
      <c r="BH3" s="18" t="s">
        <v>19</v>
      </c>
      <c r="BI3" s="18" t="s">
        <v>17</v>
      </c>
      <c r="BJ3" s="18" t="s">
        <v>20</v>
      </c>
      <c r="BK3" s="18" t="s">
        <v>18</v>
      </c>
      <c r="BL3" s="18" t="s">
        <v>19</v>
      </c>
      <c r="BM3" s="18" t="s">
        <v>17</v>
      </c>
      <c r="BN3" s="18" t="s">
        <v>20</v>
      </c>
      <c r="BO3" s="18" t="s">
        <v>18</v>
      </c>
      <c r="BP3" s="18" t="s">
        <v>19</v>
      </c>
    </row>
    <row r="4" spans="3:68" s="33" customFormat="1" ht="16" thickBot="1">
      <c r="C4" s="57" t="s">
        <v>49</v>
      </c>
      <c r="D4" s="57"/>
      <c r="E4" s="38">
        <f>COUNTIFS(raw_users!$J:$J,$E$1,raw_users!$K:$K,$E$2,raw_users!$L:$L,E3)</f>
        <v>29</v>
      </c>
      <c r="F4" s="39">
        <f>COUNTIFS(raw_users!$J:$J,$E$1,raw_users!$K:$K,$E$2,raw_users!$L:$L,F3)</f>
        <v>0</v>
      </c>
      <c r="G4" s="39">
        <f>COUNTIFS(raw_users!$J:$J,$E$1,raw_users!$K:$K,$E$2,raw_users!$L:$L,G3)</f>
        <v>2</v>
      </c>
      <c r="H4" s="40">
        <f>COUNTIFS(raw_users!$J:$J,$E$1,raw_users!$K:$K,$E$2,raw_users!$L:$L,H3)</f>
        <v>1</v>
      </c>
      <c r="I4" s="36">
        <f>COUNTIFS(raw_users!$J:$J,$E$1,raw_users!$K:$K,$I$2,raw_users!$L:$L,I3)</f>
        <v>2</v>
      </c>
      <c r="J4" s="34">
        <f>COUNTIFS(raw_users!$J:$J,$E$1,raw_users!$K:$K,$I$2,raw_users!$L:$L,J3)</f>
        <v>1</v>
      </c>
      <c r="K4" s="34">
        <f>COUNTIFS(raw_users!$J:$J,$E$1,raw_users!$K:$K,$I$2,raw_users!$L:$L,K3)</f>
        <v>0</v>
      </c>
      <c r="L4" s="34">
        <f>COUNTIFS(raw_users!$J:$J,$E$1,raw_users!$K:$K,$I$2,raw_users!$L:$L,L3)</f>
        <v>1</v>
      </c>
      <c r="M4" s="34">
        <f>COUNTIFS(raw_users!$J:$J,$E$1,raw_users!$K:$K,$M$2,raw_users!$L:$L,M3)</f>
        <v>0</v>
      </c>
      <c r="N4" s="34">
        <f>COUNTIFS(raw_users!$J:$J,$E$1,raw_users!$K:$K,$M$2,raw_users!$L:$L,N3)</f>
        <v>0</v>
      </c>
      <c r="O4" s="34">
        <f>COUNTIFS(raw_users!$J:$J,$E$1,raw_users!$K:$K,$M$2,raw_users!$L:$L,O3)</f>
        <v>0</v>
      </c>
      <c r="P4" s="34">
        <f>COUNTIFS(raw_users!$J:$J,$E$1,raw_users!$K:$K,$M$2,raw_users!$L:$L,P3)</f>
        <v>0</v>
      </c>
      <c r="Q4" s="34">
        <f>COUNTIFS(raw_users!$J:$J,$E$1,raw_users!$K:$K,$Q$2,raw_users!$L:$L,Q3)</f>
        <v>2</v>
      </c>
      <c r="R4" s="34">
        <f>COUNTIFS(raw_users!$J:$J,$E$1,raw_users!$K:$K,$Q$2,raw_users!$L:$L,R3)</f>
        <v>0</v>
      </c>
      <c r="S4" s="34">
        <f>COUNTIFS(raw_users!$J:$J,$E$1,raw_users!$K:$K,$Q$2,raw_users!$L:$L,S3)</f>
        <v>0</v>
      </c>
      <c r="T4" s="42">
        <f>COUNTIFS(raw_users!$J:$J,$E$1,raw_users!$K:$K,$Q$2,raw_users!$L:$L,T3)</f>
        <v>5</v>
      </c>
      <c r="U4" s="38">
        <f>COUNTIFS(raw_users!$J:$J,$U$1,raw_users!$K:$K,$U$2,raw_users!$L:$L,U3)</f>
        <v>27</v>
      </c>
      <c r="V4" s="39">
        <f>COUNTIFS(raw_users!$J:$J,$U$1,raw_users!$K:$K,$U$2,raw_users!$L:$L,V3)</f>
        <v>5</v>
      </c>
      <c r="W4" s="39">
        <f>COUNTIFS(raw_users!$J:$J,$U$1,raw_users!$K:$K,$U$2,raw_users!$L:$L,W3)</f>
        <v>0</v>
      </c>
      <c r="X4" s="40">
        <f>COUNTIFS(raw_users!$J:$J,$U$1,raw_users!$K:$K,$U$2,raw_users!$L:$L,X3)</f>
        <v>0</v>
      </c>
      <c r="Y4" s="36">
        <f>COUNTIFS(raw_users!$J:$J,$U$1,raw_users!$K:$K,$Y$2,raw_users!$L:$L,Y3)</f>
        <v>1</v>
      </c>
      <c r="Z4" s="34">
        <f>COUNTIFS(raw_users!$J:$J,$U$1,raw_users!$K:$K,$Y$2,raw_users!$L:$L,Z3)</f>
        <v>3</v>
      </c>
      <c r="AA4" s="34">
        <f>COUNTIFS(raw_users!$J:$J,$U$1,raw_users!$K:$K,$Y$2,raw_users!$L:$L,AA3)</f>
        <v>0</v>
      </c>
      <c r="AB4" s="34">
        <f>COUNTIFS(raw_users!$J:$J,$U$1,raw_users!$K:$K,$Y$2,raw_users!$L:$L,AB3)</f>
        <v>0</v>
      </c>
      <c r="AC4" s="34">
        <f>COUNTIFS(raw_users!$J:$J,$U$1,raw_users!$K:$K,$AC$2,raw_users!$L:$L,AC3)</f>
        <v>0</v>
      </c>
      <c r="AD4" s="34">
        <f>COUNTIFS(raw_users!$J:$J,$U$1,raw_users!$K:$K,$AC$2,raw_users!$L:$L,AD3)</f>
        <v>0</v>
      </c>
      <c r="AE4" s="34">
        <f>COUNTIFS(raw_users!$J:$J,$U$1,raw_users!$K:$K,$AC$2,raw_users!$L:$L,AE3)</f>
        <v>1</v>
      </c>
      <c r="AF4" s="34">
        <f>COUNTIFS(raw_users!$J:$J,$U$1,raw_users!$K:$K,$AC$2,raw_users!$L:$L,AF3)</f>
        <v>0</v>
      </c>
      <c r="AG4" s="34">
        <f>COUNTIFS(raw_users!$J:$J,$U$1,raw_users!$K:$K,$AG$2,raw_users!$L:$L,AG3)</f>
        <v>0</v>
      </c>
      <c r="AH4" s="34">
        <f>COUNTIFS(raw_users!$J:$J,$U$1,raw_users!$K:$K,$AG$2,raw_users!$L:$L,AH3)</f>
        <v>0</v>
      </c>
      <c r="AI4" s="34">
        <f>COUNTIFS(raw_users!$J:$J,$U$1,raw_users!$K:$K,$AG$2,raw_users!$L:$L,AI3)</f>
        <v>0</v>
      </c>
      <c r="AJ4" s="42">
        <f>COUNTIFS(raw_users!$J:$J,$U$1,raw_users!$K:$K,$AG$2,raw_users!$L:$L,AJ3)</f>
        <v>6</v>
      </c>
      <c r="AK4" s="38">
        <f>COUNTIFS(raw_users!$J:$J,$AK$1,raw_users!$K:$K,$AK$2,raw_users!$L:$L,AK3)</f>
        <v>29</v>
      </c>
      <c r="AL4" s="39">
        <f>COUNTIFS(raw_users!$J:$J,$AK$1,raw_users!$K:$K,$AK$2,raw_users!$L:$L,AL3)</f>
        <v>1</v>
      </c>
      <c r="AM4" s="39">
        <f>COUNTIFS(raw_users!$J:$J,$AK$1,raw_users!$K:$K,$AK$2,raw_users!$L:$L,AM3)</f>
        <v>3</v>
      </c>
      <c r="AN4" s="40">
        <f>COUNTIFS(raw_users!$J:$J,$AK$1,raw_users!$K:$K,$AK$2,raw_users!$L:$L,AN3)</f>
        <v>1</v>
      </c>
      <c r="AO4" s="36">
        <f>COUNTIFS(raw_users!$J:$J,$AK$1,raw_users!$K:$K,$AO$2,raw_users!$L:$L,AO3)</f>
        <v>2</v>
      </c>
      <c r="AP4" s="34">
        <f>COUNTIFS(raw_users!$J:$J,$AK$1,raw_users!$K:$K,$AO$2,raw_users!$L:$L,AP3)</f>
        <v>1</v>
      </c>
      <c r="AQ4" s="34">
        <f>COUNTIFS(raw_users!$J:$J,$AK$1,raw_users!$K:$K,$AO$2,raw_users!$L:$L,AQ3)</f>
        <v>0</v>
      </c>
      <c r="AR4" s="34">
        <f>COUNTIFS(raw_users!$J:$J,$AK$1,raw_users!$K:$K,$AO$2,raw_users!$L:$L,AR3)</f>
        <v>0</v>
      </c>
      <c r="AS4" s="34">
        <f>COUNTIFS(raw_users!$J:$J,$AK$1,raw_users!$K:$K,$AS$2,raw_users!$L:$L,AS3)</f>
        <v>0</v>
      </c>
      <c r="AT4" s="34">
        <f>COUNTIFS(raw_users!$J:$J,$AK$1,raw_users!$K:$K,$AS$2,raw_users!$L:$L,AT3)</f>
        <v>0</v>
      </c>
      <c r="AU4" s="34">
        <f>COUNTIFS(raw_users!$J:$J,$AK$1,raw_users!$K:$K,$AS$2,raw_users!$L:$L,AU3)</f>
        <v>0</v>
      </c>
      <c r="AV4" s="34">
        <f>COUNTIFS(raw_users!$J:$J,$AK$1,raw_users!$K:$K,$AS$2,raw_users!$L:$L,AV3)</f>
        <v>0</v>
      </c>
      <c r="AW4" s="34">
        <f>COUNTIFS(raw_users!$J:$J,$AK$1,raw_users!$K:$K,$AW$2,raw_users!$L:$L,AW3)</f>
        <v>0</v>
      </c>
      <c r="AX4" s="34">
        <f>COUNTIFS(raw_users!$J:$J,$AK$1,raw_users!$K:$K,$AW$2,raw_users!$L:$L,AX3)</f>
        <v>0</v>
      </c>
      <c r="AY4" s="34">
        <f>COUNTIFS(raw_users!$J:$J,$AK$1,raw_users!$K:$K,$AW$2,raw_users!$L:$L,AY3)</f>
        <v>1</v>
      </c>
      <c r="AZ4" s="42">
        <f>COUNTIFS(raw_users!$J:$J,$AK$1,raw_users!$K:$K,$AW$2,raw_users!$L:$L,AZ3)</f>
        <v>3</v>
      </c>
      <c r="BA4" s="38">
        <f>COUNTIFS(raw_users!$J:$J,$BA$1,raw_users!$K:$K,$BA$2,raw_users!$L:$L,BA3)</f>
        <v>22</v>
      </c>
      <c r="BB4" s="39">
        <f>COUNTIFS(raw_users!$J:$J,$BA$1,raw_users!$K:$K,$BA$2,raw_users!$L:$L,BB3)</f>
        <v>2</v>
      </c>
      <c r="BC4" s="39">
        <f>COUNTIFS(raw_users!$J:$J,$BA$1,raw_users!$K:$K,$BA$2,raw_users!$L:$L,BC3)</f>
        <v>0</v>
      </c>
      <c r="BD4" s="40">
        <f>COUNTIFS(raw_users!$J:$J,$BA$1,raw_users!$K:$K,$BA$2,raw_users!$L:$L,BD3)</f>
        <v>2</v>
      </c>
      <c r="BE4" s="36">
        <f>COUNTIFS(raw_users!$J:$J,$BA$1,raw_users!$K:$K,$BE$2,raw_users!$L:$L,BE3)</f>
        <v>1</v>
      </c>
      <c r="BF4" s="34">
        <f>COUNTIFS(raw_users!$J:$J,$BA$1,raw_users!$K:$K,$BE$2,raw_users!$L:$L,BF3)</f>
        <v>2</v>
      </c>
      <c r="BG4" s="34">
        <f>COUNTIFS(raw_users!$J:$J,$BA$1,raw_users!$K:$K,$BE$2,raw_users!$L:$L,BG3)</f>
        <v>0</v>
      </c>
      <c r="BH4" s="34">
        <f>COUNTIFS(raw_users!$J:$J,$BA$1,raw_users!$K:$K,$BE$2,raw_users!$L:$L,BH3)</f>
        <v>2</v>
      </c>
      <c r="BI4" s="34">
        <f>COUNTIFS(raw_users!$J:$J,$BA$1,raw_users!$K:$K,$BI$2,raw_users!$L:$L,BI3)</f>
        <v>0</v>
      </c>
      <c r="BJ4" s="34">
        <f>COUNTIFS(raw_users!$J:$J,$BA$1,raw_users!$K:$K,$BI$2,raw_users!$L:$L,BJ3)</f>
        <v>1</v>
      </c>
      <c r="BK4" s="34">
        <f>COUNTIFS(raw_users!$J:$J,$BA$1,raw_users!$K:$K,$BI$2,raw_users!$L:$L,BK3)</f>
        <v>1</v>
      </c>
      <c r="BL4" s="34">
        <f>COUNTIFS(raw_users!$J:$J,$BA$1,raw_users!$K:$K,$BI$2,raw_users!$L:$L,BL3)</f>
        <v>0</v>
      </c>
      <c r="BM4" s="34">
        <f>COUNTIFS(raw_users!$J:$J,$BA$1,raw_users!$K:$K,$BM$2,raw_users!$L:$L,BM3)</f>
        <v>1</v>
      </c>
      <c r="BN4" s="34">
        <f>COUNTIFS(raw_users!$J:$J,$BA$1,raw_users!$K:$K,$BM$2,raw_users!$L:$L,BN3)</f>
        <v>0</v>
      </c>
      <c r="BO4" s="34">
        <f>COUNTIFS(raw_users!$J:$J,$BA$1,raw_users!$K:$K,$BM$2,raw_users!$L:$L,BO3)</f>
        <v>0</v>
      </c>
      <c r="BP4" s="34">
        <f>COUNTIFS(raw_users!$J:$J,$BA$1,raw_users!$K:$K,$BM$2,raw_users!$L:$L,BP3)</f>
        <v>4</v>
      </c>
    </row>
    <row r="7" spans="3:68">
      <c r="E7" t="s">
        <v>26</v>
      </c>
    </row>
    <row r="8" spans="3:68">
      <c r="E8" t="s">
        <v>25</v>
      </c>
    </row>
    <row r="9" spans="3:68">
      <c r="D9" s="47"/>
      <c r="E9" t="s">
        <v>27</v>
      </c>
    </row>
    <row r="10" spans="3:68">
      <c r="E10" t="s">
        <v>28</v>
      </c>
    </row>
  </sheetData>
  <mergeCells count="24">
    <mergeCell ref="BE2:BH2"/>
    <mergeCell ref="BI2:BL2"/>
    <mergeCell ref="BM2:BP2"/>
    <mergeCell ref="E1:T1"/>
    <mergeCell ref="U1:AJ1"/>
    <mergeCell ref="AK1:AZ1"/>
    <mergeCell ref="BA1:BP1"/>
    <mergeCell ref="AC2:AF2"/>
    <mergeCell ref="AG2:AJ2"/>
    <mergeCell ref="AK2:AN2"/>
    <mergeCell ref="AO2:AR2"/>
    <mergeCell ref="AS2:AV2"/>
    <mergeCell ref="AW2:AZ2"/>
    <mergeCell ref="E2:H2"/>
    <mergeCell ref="I2:L2"/>
    <mergeCell ref="M2:P2"/>
    <mergeCell ref="C1:D1"/>
    <mergeCell ref="C2:D2"/>
    <mergeCell ref="C3:D3"/>
    <mergeCell ref="C4:D4"/>
    <mergeCell ref="BA2:BD2"/>
    <mergeCell ref="Q2:T2"/>
    <mergeCell ref="U2:X2"/>
    <mergeCell ref="Y2:AB2"/>
  </mergeCells>
  <conditionalFormatting sqref="A4:B4 E4:XFD4">
    <cfRule type="cellIs" dxfId="17" priority="5" operator="between">
      <formula>1</formula>
      <formula>20</formula>
    </cfRule>
  </conditionalFormatting>
  <conditionalFormatting sqref="I4:T4">
    <cfRule type="cellIs" dxfId="16" priority="4" operator="notEqual">
      <formula>0</formula>
    </cfRule>
  </conditionalFormatting>
  <conditionalFormatting sqref="Y4:AJ4">
    <cfRule type="cellIs" dxfId="15" priority="3" operator="notEqual">
      <formula>0</formula>
    </cfRule>
  </conditionalFormatting>
  <conditionalFormatting sqref="AO4:AZ4">
    <cfRule type="cellIs" dxfId="14" priority="2" operator="notEqual">
      <formula>0</formula>
    </cfRule>
  </conditionalFormatting>
  <conditionalFormatting sqref="BE4:BP4">
    <cfRule type="cellIs" dxfId="13" priority="1" operator="not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6"/>
  <sheetViews>
    <sheetView topLeftCell="L1" zoomScale="150" zoomScaleNormal="150" zoomScalePageLayoutView="150" workbookViewId="0">
      <selection activeCell="S9" sqref="S9"/>
    </sheetView>
  </sheetViews>
  <sheetFormatPr baseColWidth="10" defaultRowHeight="15" x14ac:dyDescent="0"/>
  <cols>
    <col min="1" max="1" width="15.83203125" customWidth="1"/>
    <col min="2" max="2" width="2.6640625" customWidth="1"/>
    <col min="3" max="3" width="7.33203125" customWidth="1"/>
    <col min="4" max="4" width="4.5" style="22" customWidth="1"/>
    <col min="5" max="5" width="2" style="29" customWidth="1"/>
    <col min="6" max="6" width="3.6640625" customWidth="1"/>
    <col min="7" max="7" width="14.5" customWidth="1"/>
    <col min="8" max="9" width="12" customWidth="1"/>
    <col min="10" max="10" width="5.1640625" customWidth="1"/>
    <col min="11" max="11" width="5.6640625" customWidth="1"/>
    <col min="12" max="12" width="2.1640625" style="29" customWidth="1"/>
    <col min="13" max="18" width="8.33203125" customWidth="1"/>
    <col min="19" max="19" width="6.33203125" customWidth="1"/>
    <col min="20" max="20" width="3.5" customWidth="1"/>
    <col min="21" max="21" width="7.83203125" customWidth="1"/>
    <col min="22" max="22" width="5.83203125" customWidth="1"/>
    <col min="23" max="23" width="2.5" style="29" customWidth="1"/>
    <col min="24" max="29" width="8.33203125" customWidth="1"/>
    <col min="30" max="30" width="7.1640625" customWidth="1"/>
    <col min="31" max="31" width="4.33203125" customWidth="1"/>
    <col min="32" max="32" width="8.33203125" customWidth="1"/>
    <col min="33" max="33" width="3.6640625" customWidth="1"/>
    <col min="34" max="34" width="2.5" style="29" customWidth="1"/>
    <col min="35" max="38" width="5" customWidth="1"/>
    <col min="39" max="39" width="7" customWidth="1"/>
    <col min="40" max="40" width="14.33203125" customWidth="1"/>
    <col min="41" max="41" width="2.5" style="29" customWidth="1"/>
  </cols>
  <sheetData>
    <row r="1" spans="1:40">
      <c r="C1" t="s">
        <v>11</v>
      </c>
      <c r="F1" t="s">
        <v>44</v>
      </c>
      <c r="M1" t="s">
        <v>48</v>
      </c>
      <c r="X1" t="s">
        <v>42</v>
      </c>
      <c r="AI1" t="s">
        <v>43</v>
      </c>
    </row>
    <row r="2" spans="1:40" ht="16" thickBot="1">
      <c r="M2" t="s">
        <v>47</v>
      </c>
      <c r="N2" s="7" t="s">
        <v>8</v>
      </c>
      <c r="X2" t="s">
        <v>12</v>
      </c>
      <c r="Y2" s="7" t="s">
        <v>8</v>
      </c>
      <c r="AI2" s="6" t="s">
        <v>23</v>
      </c>
      <c r="AJ2" s="6" t="s">
        <v>23</v>
      </c>
      <c r="AK2" s="6" t="s">
        <v>16</v>
      </c>
      <c r="AL2" s="6" t="s">
        <v>24</v>
      </c>
      <c r="AM2" s="6" t="s">
        <v>11</v>
      </c>
      <c r="AN2" s="6"/>
    </row>
    <row r="3" spans="1:40" ht="17" thickTop="1" thickBot="1">
      <c r="A3" t="s">
        <v>15</v>
      </c>
      <c r="B3">
        <v>1</v>
      </c>
      <c r="C3" s="3">
        <f>COUNTIF(raw_users!J:J,'group summary'!B3)</f>
        <v>45</v>
      </c>
      <c r="J3" s="24">
        <f>H5+I5+H7+I7</f>
        <v>124</v>
      </c>
      <c r="K3" s="22"/>
      <c r="M3" t="s">
        <v>17</v>
      </c>
      <c r="N3" t="s">
        <v>18</v>
      </c>
      <c r="O3" s="1">
        <f t="shared" ref="O3:R6" si="0">SUMIFS($AM:$AM,$AK:$AK,$M$3,$AJ:$AJ,O$7,$AL:$AL,$N3)</f>
        <v>2</v>
      </c>
      <c r="P3" s="1">
        <f t="shared" si="0"/>
        <v>0</v>
      </c>
      <c r="Q3" s="1">
        <f t="shared" si="0"/>
        <v>0</v>
      </c>
      <c r="R3" s="16">
        <f t="shared" si="0"/>
        <v>3</v>
      </c>
      <c r="U3" s="12" t="s">
        <v>28</v>
      </c>
      <c r="V3">
        <f>R3+Q4+P5</f>
        <v>10</v>
      </c>
      <c r="W3" s="30"/>
      <c r="X3" t="s">
        <v>17</v>
      </c>
      <c r="Y3" t="s">
        <v>18</v>
      </c>
      <c r="Z3" s="1">
        <f t="shared" ref="Z3:AC6" si="1">SUMIFS($AM:$AM,$AJ:$AJ,$X$3,$AK:$AK,Z$7,$AL:$AL,$Y3)</f>
        <v>2</v>
      </c>
      <c r="AA3" s="1">
        <f t="shared" si="1"/>
        <v>0</v>
      </c>
      <c r="AB3" s="1">
        <f t="shared" si="1"/>
        <v>0</v>
      </c>
      <c r="AC3" s="17">
        <f t="shared" si="1"/>
        <v>0</v>
      </c>
      <c r="AF3" s="12" t="s">
        <v>28</v>
      </c>
      <c r="AG3">
        <f>SUM(AA6:AC6)</f>
        <v>4</v>
      </c>
      <c r="AI3" s="6">
        <v>1</v>
      </c>
      <c r="AJ3" s="6" t="s">
        <v>17</v>
      </c>
      <c r="AK3" s="6" t="s">
        <v>17</v>
      </c>
      <c r="AL3" s="6" t="s">
        <v>17</v>
      </c>
      <c r="AM3" s="6">
        <f>COUNTIFS(raw_users!J:J,'group summary'!AI3,raw_users!K:K,'group summary'!AK3,raw_users!L:L,'group summary'!AL3)</f>
        <v>29</v>
      </c>
      <c r="AN3" s="6" t="s">
        <v>25</v>
      </c>
    </row>
    <row r="4" spans="1:40" ht="17" thickTop="1" thickBot="1">
      <c r="B4">
        <v>2</v>
      </c>
      <c r="C4" s="3">
        <f>COUNTIF(raw_users!J:J,'group summary'!B4)</f>
        <v>45</v>
      </c>
      <c r="F4" s="70" t="s">
        <v>37</v>
      </c>
      <c r="G4" s="68" t="s">
        <v>21</v>
      </c>
      <c r="H4" s="23" t="s">
        <v>38</v>
      </c>
      <c r="I4" s="20" t="s">
        <v>39</v>
      </c>
      <c r="K4" s="24">
        <f>D7</f>
        <v>175</v>
      </c>
      <c r="N4" t="s">
        <v>20</v>
      </c>
      <c r="O4" s="1">
        <f t="shared" si="0"/>
        <v>0</v>
      </c>
      <c r="P4" s="1">
        <f t="shared" si="0"/>
        <v>2</v>
      </c>
      <c r="Q4" s="16">
        <f t="shared" si="0"/>
        <v>5</v>
      </c>
      <c r="R4" s="1">
        <f t="shared" si="0"/>
        <v>1</v>
      </c>
      <c r="U4" s="10" t="s">
        <v>27</v>
      </c>
      <c r="V4" s="10">
        <f>SUM(P6:R6)</f>
        <v>78</v>
      </c>
      <c r="Y4" t="s">
        <v>20</v>
      </c>
      <c r="Z4" s="1">
        <f t="shared" si="1"/>
        <v>0</v>
      </c>
      <c r="AA4" s="1">
        <f t="shared" si="1"/>
        <v>0</v>
      </c>
      <c r="AB4" s="17">
        <f t="shared" si="1"/>
        <v>1</v>
      </c>
      <c r="AC4" s="1">
        <f t="shared" si="1"/>
        <v>0</v>
      </c>
      <c r="AF4" s="10" t="s">
        <v>27</v>
      </c>
      <c r="AG4">
        <f>AC3+AB4+AA5</f>
        <v>6</v>
      </c>
      <c r="AI4" s="6">
        <v>1</v>
      </c>
      <c r="AJ4" s="6" t="s">
        <v>17</v>
      </c>
      <c r="AK4" s="6" t="s">
        <v>17</v>
      </c>
      <c r="AL4" s="6" t="s">
        <v>18</v>
      </c>
      <c r="AM4" s="6">
        <f>COUNTIFS(raw_users!J:J,'group summary'!AI4,raw_users!K:K,'group summary'!AK4,raw_users!L:L,'group summary'!AL4)</f>
        <v>2</v>
      </c>
      <c r="AN4" s="6" t="s">
        <v>26</v>
      </c>
    </row>
    <row r="5" spans="1:40" ht="16" thickTop="1">
      <c r="B5">
        <v>3</v>
      </c>
      <c r="C5" s="3">
        <f>COUNTIF(raw_users!J:J,'group summary'!B5)</f>
        <v>43</v>
      </c>
      <c r="F5" s="71"/>
      <c r="G5" s="69"/>
      <c r="H5" s="21">
        <f>SUMIFS(AM:AM,AJ:AJ,"LR",AK:AK,"LR")</f>
        <v>32</v>
      </c>
      <c r="I5" s="21">
        <f>SUMIFS(AM:AM,AJ:AJ,"TB",AK:AK,"LR")</f>
        <v>32</v>
      </c>
      <c r="K5" s="26">
        <f>J3/K4</f>
        <v>0.70857142857142852</v>
      </c>
      <c r="N5" t="s">
        <v>19</v>
      </c>
      <c r="O5" s="1">
        <f t="shared" si="0"/>
        <v>1</v>
      </c>
      <c r="P5" s="16">
        <f t="shared" si="0"/>
        <v>2</v>
      </c>
      <c r="Q5" s="1">
        <f t="shared" si="0"/>
        <v>0</v>
      </c>
      <c r="R5" s="1">
        <f t="shared" si="0"/>
        <v>1</v>
      </c>
      <c r="U5" t="s">
        <v>26</v>
      </c>
      <c r="V5">
        <f>O5+O4+O3+P3+Q3+P4+Q5+R4+R5</f>
        <v>7</v>
      </c>
      <c r="Y5" t="s">
        <v>19</v>
      </c>
      <c r="Z5" s="1">
        <f t="shared" si="1"/>
        <v>1</v>
      </c>
      <c r="AA5" s="17">
        <f t="shared" si="1"/>
        <v>5</v>
      </c>
      <c r="AB5" s="1">
        <f t="shared" si="1"/>
        <v>1</v>
      </c>
      <c r="AC5" s="1">
        <f t="shared" si="1"/>
        <v>0</v>
      </c>
      <c r="AF5" t="s">
        <v>26</v>
      </c>
      <c r="AG5">
        <f>Z5+Z3+Z4+AA3+AA4+AB3+AC4+AB5+AC5</f>
        <v>4</v>
      </c>
      <c r="AI5" s="6">
        <v>1</v>
      </c>
      <c r="AJ5" s="6" t="s">
        <v>17</v>
      </c>
      <c r="AK5" s="6" t="s">
        <v>17</v>
      </c>
      <c r="AL5" s="6" t="s">
        <v>19</v>
      </c>
      <c r="AM5" s="6">
        <f>COUNTIFS(raw_users!J:J,'group summary'!AI5,raw_users!K:K,'group summary'!AK5,raw_users!L:L,'group summary'!AL5)</f>
        <v>1</v>
      </c>
      <c r="AN5" s="6"/>
    </row>
    <row r="6" spans="1:40" ht="16" thickBot="1">
      <c r="B6">
        <v>4</v>
      </c>
      <c r="C6" s="3">
        <f>COUNTIF(raw_users!J:J,'group summary'!B6)</f>
        <v>42</v>
      </c>
      <c r="F6" s="71"/>
      <c r="G6" s="68" t="s">
        <v>36</v>
      </c>
      <c r="H6" s="23" t="s">
        <v>40</v>
      </c>
      <c r="I6" s="23" t="s">
        <v>41</v>
      </c>
      <c r="N6" t="s">
        <v>17</v>
      </c>
      <c r="O6" s="15">
        <f t="shared" si="0"/>
        <v>29</v>
      </c>
      <c r="P6" s="17">
        <f t="shared" si="0"/>
        <v>22</v>
      </c>
      <c r="Q6" s="17">
        <f t="shared" si="0"/>
        <v>27</v>
      </c>
      <c r="R6" s="17">
        <f t="shared" si="0"/>
        <v>29</v>
      </c>
      <c r="U6" s="3" t="s">
        <v>32</v>
      </c>
      <c r="V6" s="14">
        <f>O6</f>
        <v>29</v>
      </c>
      <c r="Y6" t="s">
        <v>17</v>
      </c>
      <c r="Z6" s="15">
        <f t="shared" si="1"/>
        <v>29</v>
      </c>
      <c r="AA6" s="16">
        <f t="shared" si="1"/>
        <v>2</v>
      </c>
      <c r="AB6" s="16">
        <f t="shared" si="1"/>
        <v>2</v>
      </c>
      <c r="AC6" s="16">
        <f t="shared" si="1"/>
        <v>0</v>
      </c>
      <c r="AF6" s="3" t="s">
        <v>32</v>
      </c>
      <c r="AG6" s="14">
        <f>Z6</f>
        <v>29</v>
      </c>
      <c r="AI6" s="6">
        <v>1</v>
      </c>
      <c r="AJ6" s="6" t="s">
        <v>17</v>
      </c>
      <c r="AK6" s="6" t="s">
        <v>17</v>
      </c>
      <c r="AL6" s="6" t="s">
        <v>20</v>
      </c>
      <c r="AM6" s="6">
        <f>COUNTIFS(raw_users!J:J,'group summary'!AI6,raw_users!K:K,'group summary'!AK6,raw_users!L:L,'group summary'!AL6)</f>
        <v>0</v>
      </c>
      <c r="AN6" s="6"/>
    </row>
    <row r="7" spans="1:40" ht="17" thickTop="1" thickBot="1">
      <c r="D7" s="24">
        <f>SUM(C3:C6)</f>
        <v>175</v>
      </c>
      <c r="F7" s="72"/>
      <c r="G7" s="69"/>
      <c r="H7" s="21">
        <f>SUMIFS(AM:AM,AJ:AJ,"RL",AK:AK,"LR")</f>
        <v>34</v>
      </c>
      <c r="I7" s="21">
        <f>SUMIFS(AM:AM,AJ:AJ,"BT",AK:AK,"LR")</f>
        <v>26</v>
      </c>
      <c r="N7" s="7" t="s">
        <v>15</v>
      </c>
      <c r="O7" t="s">
        <v>17</v>
      </c>
      <c r="P7" t="s">
        <v>19</v>
      </c>
      <c r="Q7" t="s">
        <v>20</v>
      </c>
      <c r="R7" t="s">
        <v>18</v>
      </c>
      <c r="S7" s="7" t="s">
        <v>30</v>
      </c>
      <c r="T7" s="24">
        <f>SUM(O3:R6)</f>
        <v>124</v>
      </c>
      <c r="V7" s="2">
        <f>SUM(V3:V6)</f>
        <v>124</v>
      </c>
      <c r="Y7" s="7" t="s">
        <v>31</v>
      </c>
      <c r="Z7" t="s">
        <v>17</v>
      </c>
      <c r="AA7" t="s">
        <v>19</v>
      </c>
      <c r="AB7" t="s">
        <v>20</v>
      </c>
      <c r="AC7" t="s">
        <v>18</v>
      </c>
      <c r="AD7" s="7" t="s">
        <v>30</v>
      </c>
      <c r="AE7" s="24">
        <f>SUM(Z3:AC6)</f>
        <v>43</v>
      </c>
      <c r="AG7" s="2">
        <f>SUM(AG3:AG6)</f>
        <v>43</v>
      </c>
      <c r="AI7" s="6">
        <v>1</v>
      </c>
      <c r="AJ7" s="6" t="s">
        <v>17</v>
      </c>
      <c r="AK7" s="6" t="s">
        <v>19</v>
      </c>
      <c r="AL7" s="6" t="s">
        <v>17</v>
      </c>
      <c r="AM7" s="6">
        <f>COUNTIFS(raw_users!J:J,'group summary'!AI7,raw_users!K:K,'group summary'!AK7,raw_users!L:L,'group summary'!AL7)</f>
        <v>2</v>
      </c>
      <c r="AN7" s="6"/>
    </row>
    <row r="8" spans="1:40" ht="16" thickTop="1">
      <c r="A8" t="s">
        <v>16</v>
      </c>
      <c r="B8" t="s">
        <v>17</v>
      </c>
      <c r="C8" s="4">
        <f>COUNTIF(raw_users!K:K,'group summary'!B8)</f>
        <v>125</v>
      </c>
      <c r="H8" s="19" t="s">
        <v>33</v>
      </c>
      <c r="I8" s="19" t="s">
        <v>34</v>
      </c>
      <c r="AI8" s="6">
        <v>1</v>
      </c>
      <c r="AJ8" s="6" t="s">
        <v>17</v>
      </c>
      <c r="AK8" s="6" t="s">
        <v>19</v>
      </c>
      <c r="AL8" s="6" t="s">
        <v>18</v>
      </c>
      <c r="AM8" s="6">
        <f>COUNTIFS(raw_users!J:J,'group summary'!AI8,raw_users!K:K,'group summary'!AK8,raw_users!L:L,'group summary'!AL8)</f>
        <v>0</v>
      </c>
      <c r="AN8" s="6"/>
    </row>
    <row r="9" spans="1:40">
      <c r="B9" t="s">
        <v>18</v>
      </c>
      <c r="C9" s="5">
        <f>COUNTIF(raw_users!K:K,'group summary'!B9)</f>
        <v>3</v>
      </c>
      <c r="H9" s="67" t="s">
        <v>35</v>
      </c>
      <c r="I9" s="67"/>
      <c r="AI9" s="6">
        <v>1</v>
      </c>
      <c r="AJ9" s="6" t="s">
        <v>17</v>
      </c>
      <c r="AK9" s="6" t="s">
        <v>19</v>
      </c>
      <c r="AL9" s="6" t="s">
        <v>19</v>
      </c>
      <c r="AM9" s="6">
        <f>COUNTIFS(raw_users!J:J,'group summary'!AI9,raw_users!K:K,'group summary'!AK9,raw_users!L:L,'group summary'!AL9)</f>
        <v>5</v>
      </c>
      <c r="AN9" s="6" t="s">
        <v>27</v>
      </c>
    </row>
    <row r="10" spans="1:40">
      <c r="B10" t="s">
        <v>19</v>
      </c>
      <c r="C10" s="5">
        <f>COUNTIF(raw_users!K:K,'group summary'!B10)</f>
        <v>23</v>
      </c>
      <c r="M10" t="s">
        <v>47</v>
      </c>
      <c r="N10" s="7" t="s">
        <v>8</v>
      </c>
      <c r="X10" t="s">
        <v>13</v>
      </c>
      <c r="Y10" s="7" t="s">
        <v>8</v>
      </c>
      <c r="AI10" s="6">
        <v>1</v>
      </c>
      <c r="AJ10" s="6" t="s">
        <v>17</v>
      </c>
      <c r="AK10" s="6" t="s">
        <v>19</v>
      </c>
      <c r="AL10" s="6" t="s">
        <v>20</v>
      </c>
      <c r="AM10" s="6">
        <f>COUNTIFS(raw_users!J:J,'group summary'!AI10,raw_users!K:K,'group summary'!AK10,raw_users!L:L,'group summary'!AL10)</f>
        <v>0</v>
      </c>
      <c r="AN10" s="6"/>
    </row>
    <row r="11" spans="1:40" ht="16" thickBot="1">
      <c r="B11" t="s">
        <v>20</v>
      </c>
      <c r="C11" s="5">
        <f>COUNTIF(raw_users!K:K,'group summary'!B11)</f>
        <v>16</v>
      </c>
      <c r="M11" t="s">
        <v>20</v>
      </c>
      <c r="N11" t="s">
        <v>18</v>
      </c>
      <c r="O11" s="25">
        <f t="shared" ref="O11:R14" si="2">SUMIFS($AM:$AM,$AK:$AK,$M$11,$AJ:$AJ,O$15,$AL:$AL,$N11)</f>
        <v>0</v>
      </c>
      <c r="P11" s="25">
        <f t="shared" si="2"/>
        <v>0</v>
      </c>
      <c r="Q11" s="25">
        <f t="shared" si="2"/>
        <v>0</v>
      </c>
      <c r="R11" s="16">
        <f t="shared" si="2"/>
        <v>0</v>
      </c>
      <c r="U11" s="12" t="s">
        <v>28</v>
      </c>
      <c r="V11">
        <f>R11+P13+O14</f>
        <v>4</v>
      </c>
      <c r="X11" t="s">
        <v>20</v>
      </c>
      <c r="Y11" t="s">
        <v>18</v>
      </c>
      <c r="Z11" s="1">
        <f t="shared" ref="Z11:AC13" si="3">SUMIFS($AM:$AM,$AJ:$AJ,$X$11,$AK:$AK,Z$15,$AL:$AL,$Y11)</f>
        <v>0</v>
      </c>
      <c r="AA11" s="1">
        <f t="shared" si="3"/>
        <v>0</v>
      </c>
      <c r="AB11" s="1">
        <f t="shared" si="3"/>
        <v>0</v>
      </c>
      <c r="AC11" s="17">
        <f t="shared" si="3"/>
        <v>1</v>
      </c>
      <c r="AF11" s="12" t="s">
        <v>28</v>
      </c>
      <c r="AG11">
        <f>Z12+AA12+AC12</f>
        <v>5</v>
      </c>
      <c r="AI11" s="6">
        <v>1</v>
      </c>
      <c r="AJ11" s="6" t="s">
        <v>17</v>
      </c>
      <c r="AK11" s="6" t="s">
        <v>20</v>
      </c>
      <c r="AL11" s="6" t="s">
        <v>17</v>
      </c>
      <c r="AM11" s="6">
        <f>COUNTIFS(raw_users!J:J,'group summary'!AI11,raw_users!K:K,'group summary'!AK11,raw_users!L:L,'group summary'!AL11)</f>
        <v>2</v>
      </c>
      <c r="AN11" s="6" t="s">
        <v>28</v>
      </c>
    </row>
    <row r="12" spans="1:40" ht="17" thickTop="1" thickBot="1">
      <c r="D12" s="24">
        <f>SUM(C8:C11)</f>
        <v>167</v>
      </c>
      <c r="N12" t="s">
        <v>20</v>
      </c>
      <c r="O12" s="17">
        <f t="shared" si="2"/>
        <v>1</v>
      </c>
      <c r="P12" s="17">
        <f t="shared" si="2"/>
        <v>2</v>
      </c>
      <c r="Q12" s="15">
        <f t="shared" si="2"/>
        <v>3</v>
      </c>
      <c r="R12" s="17">
        <f t="shared" si="2"/>
        <v>1</v>
      </c>
      <c r="U12" s="10" t="s">
        <v>27</v>
      </c>
      <c r="V12">
        <f>O12+P12+R12</f>
        <v>4</v>
      </c>
      <c r="Y12" t="s">
        <v>20</v>
      </c>
      <c r="Z12" s="16">
        <f t="shared" si="3"/>
        <v>5</v>
      </c>
      <c r="AA12" s="16">
        <f t="shared" si="3"/>
        <v>0</v>
      </c>
      <c r="AB12" s="15">
        <f t="shared" si="3"/>
        <v>3</v>
      </c>
      <c r="AC12" s="16">
        <f t="shared" si="3"/>
        <v>0</v>
      </c>
      <c r="AF12" s="10" t="s">
        <v>27</v>
      </c>
      <c r="AG12">
        <f>AC11+AA13+Z14</f>
        <v>34</v>
      </c>
      <c r="AI12" s="6">
        <v>1</v>
      </c>
      <c r="AJ12" s="6" t="s">
        <v>17</v>
      </c>
      <c r="AK12" s="6" t="s">
        <v>20</v>
      </c>
      <c r="AL12" s="6" t="s">
        <v>18</v>
      </c>
      <c r="AM12" s="6">
        <f>COUNTIFS(raw_users!J:J,'group summary'!AI12,raw_users!K:K,'group summary'!AK12,raw_users!L:L,'group summary'!AL12)</f>
        <v>0</v>
      </c>
      <c r="AN12" s="6"/>
    </row>
    <row r="13" spans="1:40" ht="16" thickTop="1">
      <c r="N13" t="s">
        <v>19</v>
      </c>
      <c r="O13" s="25">
        <f t="shared" si="2"/>
        <v>1</v>
      </c>
      <c r="P13" s="16">
        <f t="shared" si="2"/>
        <v>2</v>
      </c>
      <c r="Q13" s="25">
        <f t="shared" si="2"/>
        <v>0</v>
      </c>
      <c r="R13" s="25">
        <f t="shared" si="2"/>
        <v>0</v>
      </c>
      <c r="U13" t="s">
        <v>26</v>
      </c>
      <c r="V13">
        <f>O11+P11+Q11+O13+Q13+R13+P14+Q14+R14</f>
        <v>5</v>
      </c>
      <c r="Y13" t="s">
        <v>19</v>
      </c>
      <c r="Z13" s="1">
        <f t="shared" si="3"/>
        <v>0</v>
      </c>
      <c r="AA13" s="17">
        <f t="shared" si="3"/>
        <v>6</v>
      </c>
      <c r="AB13" s="1">
        <f t="shared" si="3"/>
        <v>0</v>
      </c>
      <c r="AC13" s="1">
        <f t="shared" si="3"/>
        <v>0</v>
      </c>
      <c r="AF13" t="s">
        <v>26</v>
      </c>
      <c r="AG13">
        <f>Z11+AA11+AB11+Z13+AB13+AC13+AC14+AB14+AA14</f>
        <v>2</v>
      </c>
      <c r="AI13" s="6">
        <v>1</v>
      </c>
      <c r="AJ13" s="6" t="s">
        <v>17</v>
      </c>
      <c r="AK13" s="6" t="s">
        <v>20</v>
      </c>
      <c r="AL13" s="6" t="s">
        <v>19</v>
      </c>
      <c r="AM13" s="6">
        <f>COUNTIFS(raw_users!J:J,'group summary'!AI13,raw_users!K:K,'group summary'!AK13,raw_users!L:L,'group summary'!AL13)</f>
        <v>1</v>
      </c>
      <c r="AN13" s="6" t="s">
        <v>26</v>
      </c>
    </row>
    <row r="14" spans="1:40" ht="16" thickBot="1">
      <c r="A14" t="s">
        <v>24</v>
      </c>
      <c r="B14" t="s">
        <v>17</v>
      </c>
      <c r="C14" s="3">
        <f>COUNTIF(raw_users!L:L,'group summary'!B14)</f>
        <v>116</v>
      </c>
      <c r="N14" t="s">
        <v>17</v>
      </c>
      <c r="O14" s="16">
        <f t="shared" si="2"/>
        <v>2</v>
      </c>
      <c r="P14" s="25">
        <f t="shared" si="2"/>
        <v>1</v>
      </c>
      <c r="Q14" s="25">
        <f t="shared" si="2"/>
        <v>1</v>
      </c>
      <c r="R14" s="25">
        <f t="shared" si="2"/>
        <v>2</v>
      </c>
      <c r="U14" s="3" t="s">
        <v>32</v>
      </c>
      <c r="V14" s="14">
        <f>Q12</f>
        <v>3</v>
      </c>
      <c r="Y14" t="s">
        <v>17</v>
      </c>
      <c r="Z14" s="17">
        <f>SUMIFS($AM:$AM,$AJ:$AJ,$X$11,$AK:$AK,Z$15,$AL:$AL,$Y14)</f>
        <v>27</v>
      </c>
      <c r="AA14" s="1">
        <f>SUMIFS($AM:$AM,$AJ:$AJ,$X$11,$AK:$AK,AA$15,$AL:$AL,$Y14)</f>
        <v>0</v>
      </c>
      <c r="AB14" s="1">
        <f>SUMIFS($AM:$AM,$AJ:$AJ,$X$3,$AK:$AK,AB$7,$AL:$AL,$Y14)</f>
        <v>2</v>
      </c>
      <c r="AC14" s="1">
        <f>SUMIFS($AM:$AM,$AJ:$AJ,$X$11,$AK:$AK,AC$15,$AL:$AL,$Y14)</f>
        <v>0</v>
      </c>
      <c r="AF14" s="3" t="s">
        <v>32</v>
      </c>
      <c r="AG14" s="14">
        <f>AB12</f>
        <v>3</v>
      </c>
      <c r="AI14" s="6">
        <v>1</v>
      </c>
      <c r="AJ14" s="6" t="s">
        <v>17</v>
      </c>
      <c r="AK14" s="6" t="s">
        <v>20</v>
      </c>
      <c r="AL14" s="6" t="s">
        <v>20</v>
      </c>
      <c r="AM14" s="6">
        <f>COUNTIFS(raw_users!J:J,'group summary'!AI14,raw_users!K:K,'group summary'!AK14,raw_users!L:L,'group summary'!AL14)</f>
        <v>1</v>
      </c>
      <c r="AN14" s="6"/>
    </row>
    <row r="15" spans="1:40" ht="17" thickTop="1" thickBot="1">
      <c r="B15" t="s">
        <v>18</v>
      </c>
      <c r="C15" s="3">
        <f>COUNTIF(raw_users!L:L,'group summary'!B15)</f>
        <v>8</v>
      </c>
      <c r="N15" s="7" t="s">
        <v>15</v>
      </c>
      <c r="O15" s="6" t="s">
        <v>17</v>
      </c>
      <c r="P15" s="6" t="s">
        <v>19</v>
      </c>
      <c r="Q15" s="6" t="s">
        <v>20</v>
      </c>
      <c r="R15" s="6" t="s">
        <v>18</v>
      </c>
      <c r="S15" s="7" t="s">
        <v>30</v>
      </c>
      <c r="T15" s="24">
        <f>SUM(O11:R14)</f>
        <v>16</v>
      </c>
      <c r="V15" s="2">
        <f>SUM(V11:V14)</f>
        <v>16</v>
      </c>
      <c r="Y15" s="7" t="s">
        <v>31</v>
      </c>
      <c r="Z15" t="s">
        <v>17</v>
      </c>
      <c r="AA15" t="s">
        <v>19</v>
      </c>
      <c r="AB15" t="s">
        <v>20</v>
      </c>
      <c r="AC15" t="s">
        <v>18</v>
      </c>
      <c r="AD15" s="7" t="s">
        <v>30</v>
      </c>
      <c r="AE15" s="24">
        <f>SUM(Z11:AC14)</f>
        <v>44</v>
      </c>
      <c r="AG15" s="2">
        <f>SUM(AG11:AG14)</f>
        <v>44</v>
      </c>
      <c r="AI15" s="6">
        <v>3</v>
      </c>
      <c r="AJ15" s="6" t="s">
        <v>18</v>
      </c>
      <c r="AK15" s="6" t="s">
        <v>17</v>
      </c>
      <c r="AL15" s="6" t="s">
        <v>17</v>
      </c>
      <c r="AM15" s="6">
        <f>COUNTIFS(raw_users!J:J,'group summary'!AI15,raw_users!K:K,'group summary'!AK15,raw_users!L:L,'group summary'!AL15)</f>
        <v>29</v>
      </c>
      <c r="AN15" s="6" t="s">
        <v>27</v>
      </c>
    </row>
    <row r="16" spans="1:40" ht="16" thickTop="1">
      <c r="B16" t="s">
        <v>19</v>
      </c>
      <c r="C16" s="3">
        <f>COUNTIF(raw_users!L:L,'group summary'!B16)</f>
        <v>25</v>
      </c>
      <c r="O16" s="6"/>
      <c r="P16" s="6"/>
      <c r="Q16" s="6"/>
      <c r="R16" s="6"/>
      <c r="AI16" s="6">
        <v>3</v>
      </c>
      <c r="AJ16" s="6" t="s">
        <v>18</v>
      </c>
      <c r="AK16" s="6" t="s">
        <v>17</v>
      </c>
      <c r="AL16" s="6" t="s">
        <v>18</v>
      </c>
      <c r="AM16" s="6">
        <f>COUNTIFS(raw_users!J:J,'group summary'!AI16,raw_users!K:K,'group summary'!AK16,raw_users!L:L,'group summary'!AL16)</f>
        <v>3</v>
      </c>
      <c r="AN16" s="6" t="s">
        <v>28</v>
      </c>
    </row>
    <row r="17" spans="1:40" ht="16" thickBot="1">
      <c r="B17" t="s">
        <v>20</v>
      </c>
      <c r="C17" s="3">
        <f>COUNTIF(raw_users!L:L,'group summary'!B17)</f>
        <v>16</v>
      </c>
      <c r="O17" s="6"/>
      <c r="P17" s="6"/>
      <c r="Q17" s="6"/>
      <c r="R17" s="6"/>
      <c r="AI17" s="6">
        <v>3</v>
      </c>
      <c r="AJ17" s="6" t="s">
        <v>18</v>
      </c>
      <c r="AK17" s="6" t="s">
        <v>17</v>
      </c>
      <c r="AL17" s="6" t="s">
        <v>19</v>
      </c>
      <c r="AM17" s="6">
        <f>COUNTIFS(raw_users!J:J,'group summary'!AI17,raw_users!K:K,'group summary'!AK17,raw_users!L:L,'group summary'!AL17)</f>
        <v>1</v>
      </c>
      <c r="AN17" s="6"/>
    </row>
    <row r="18" spans="1:40" ht="17" thickTop="1" thickBot="1">
      <c r="D18" s="24">
        <f>SUM(C14:C17)</f>
        <v>165</v>
      </c>
      <c r="M18" t="s">
        <v>47</v>
      </c>
      <c r="N18" s="7" t="s">
        <v>8</v>
      </c>
      <c r="O18" s="6"/>
      <c r="P18" s="6"/>
      <c r="Q18" s="6"/>
      <c r="R18" s="6"/>
      <c r="X18" t="s">
        <v>14</v>
      </c>
      <c r="Y18" s="7" t="s">
        <v>8</v>
      </c>
      <c r="AI18" s="6">
        <v>3</v>
      </c>
      <c r="AJ18" s="6" t="s">
        <v>18</v>
      </c>
      <c r="AK18" s="6" t="s">
        <v>17</v>
      </c>
      <c r="AL18" s="6" t="s">
        <v>20</v>
      </c>
      <c r="AM18" s="6">
        <f>COUNTIFS(raw_users!J:J,'group summary'!AI18,raw_users!K:K,'group summary'!AK18,raw_users!L:L,'group summary'!AL18)</f>
        <v>1</v>
      </c>
      <c r="AN18" s="6"/>
    </row>
    <row r="19" spans="1:40" ht="16" thickTop="1">
      <c r="A19" t="s">
        <v>45</v>
      </c>
      <c r="M19" t="s">
        <v>18</v>
      </c>
      <c r="N19" t="s">
        <v>18</v>
      </c>
      <c r="O19" s="17">
        <f t="shared" ref="O19:R22" si="4">SUMIFS($AM:$AM,$AK:$AK,$M$19,$AJ:$AJ,O$23,$AL:$AL,$N19)</f>
        <v>0</v>
      </c>
      <c r="P19" s="17">
        <f t="shared" si="4"/>
        <v>1</v>
      </c>
      <c r="Q19" s="17">
        <f t="shared" si="4"/>
        <v>1</v>
      </c>
      <c r="R19" s="15">
        <f t="shared" si="4"/>
        <v>0</v>
      </c>
      <c r="U19" s="12" t="s">
        <v>28</v>
      </c>
      <c r="V19">
        <f>O22+P21+Q20</f>
        <v>0</v>
      </c>
      <c r="X19" t="s">
        <v>18</v>
      </c>
      <c r="Y19" t="s">
        <v>18</v>
      </c>
      <c r="Z19" s="16">
        <f t="shared" ref="Z19:AC22" si="5">SUMIFS($AM:$AM,$AJ:$AJ,$X$19,$AK:$AK,Z$23,$AL:$AL,$Y19)</f>
        <v>3</v>
      </c>
      <c r="AA19" s="16">
        <f t="shared" si="5"/>
        <v>1</v>
      </c>
      <c r="AB19" s="16">
        <f t="shared" si="5"/>
        <v>0</v>
      </c>
      <c r="AC19" s="15">
        <f t="shared" si="5"/>
        <v>0</v>
      </c>
      <c r="AF19" s="12" t="s">
        <v>28</v>
      </c>
      <c r="AG19">
        <f>SUM(Z19:AB19)</f>
        <v>4</v>
      </c>
      <c r="AI19" s="6">
        <v>3</v>
      </c>
      <c r="AJ19" s="6" t="s">
        <v>18</v>
      </c>
      <c r="AK19" s="6" t="s">
        <v>19</v>
      </c>
      <c r="AL19" s="6" t="s">
        <v>17</v>
      </c>
      <c r="AM19" s="6">
        <f>COUNTIFS(raw_users!J:J,'group summary'!AI19,raw_users!K:K,'group summary'!AK19,raw_users!L:L,'group summary'!AL19)</f>
        <v>0</v>
      </c>
      <c r="AN19" s="6"/>
    </row>
    <row r="20" spans="1:40">
      <c r="A20" s="6" t="s">
        <v>25</v>
      </c>
      <c r="C20" s="3">
        <f>SUMIF(AN:AN,A20,AM:AM)</f>
        <v>32</v>
      </c>
      <c r="N20" t="s">
        <v>20</v>
      </c>
      <c r="O20" s="27">
        <f t="shared" si="4"/>
        <v>0</v>
      </c>
      <c r="P20" s="27">
        <f t="shared" si="4"/>
        <v>1</v>
      </c>
      <c r="Q20" s="16">
        <f t="shared" si="4"/>
        <v>0</v>
      </c>
      <c r="R20" s="28">
        <f t="shared" si="4"/>
        <v>0</v>
      </c>
      <c r="U20" s="10" t="s">
        <v>27</v>
      </c>
      <c r="V20">
        <f>SUM(O19:Q19)</f>
        <v>2</v>
      </c>
      <c r="Y20" t="s">
        <v>20</v>
      </c>
      <c r="Z20" s="1">
        <f t="shared" si="5"/>
        <v>1</v>
      </c>
      <c r="AA20" s="1">
        <f t="shared" si="5"/>
        <v>0</v>
      </c>
      <c r="AB20" s="17">
        <f t="shared" si="5"/>
        <v>1</v>
      </c>
      <c r="AC20" s="1">
        <f t="shared" si="5"/>
        <v>0</v>
      </c>
      <c r="AF20" s="10" t="s">
        <v>27</v>
      </c>
      <c r="AG20">
        <f>Z22+AA21+AB20</f>
        <v>33</v>
      </c>
      <c r="AI20" s="6">
        <v>3</v>
      </c>
      <c r="AJ20" s="6" t="s">
        <v>18</v>
      </c>
      <c r="AK20" s="6" t="s">
        <v>19</v>
      </c>
      <c r="AL20" s="6" t="s">
        <v>18</v>
      </c>
      <c r="AM20" s="6">
        <f>COUNTIFS(raw_users!J:J,'group summary'!AI20,raw_users!K:K,'group summary'!AK20,raw_users!L:L,'group summary'!AL20)</f>
        <v>1</v>
      </c>
      <c r="AN20" s="6" t="s">
        <v>28</v>
      </c>
    </row>
    <row r="21" spans="1:40">
      <c r="A21" s="6" t="s">
        <v>27</v>
      </c>
      <c r="C21" s="3">
        <f>SUMIF(AN:AN,A21,AM:AM)</f>
        <v>91</v>
      </c>
      <c r="N21" t="s">
        <v>19</v>
      </c>
      <c r="O21" s="28">
        <f t="shared" si="4"/>
        <v>0</v>
      </c>
      <c r="P21" s="16">
        <f t="shared" si="4"/>
        <v>0</v>
      </c>
      <c r="Q21" s="28">
        <f t="shared" si="4"/>
        <v>0</v>
      </c>
      <c r="R21" s="28">
        <f t="shared" si="4"/>
        <v>0</v>
      </c>
      <c r="U21" t="s">
        <v>26</v>
      </c>
      <c r="V21" s="6">
        <f>O20+P20+O21+P22+Q21+Q22+R20+R21+R22</f>
        <v>1</v>
      </c>
      <c r="Y21" t="s">
        <v>19</v>
      </c>
      <c r="Z21" s="1">
        <f t="shared" si="5"/>
        <v>1</v>
      </c>
      <c r="AA21" s="17">
        <f t="shared" si="5"/>
        <v>3</v>
      </c>
      <c r="AB21" s="1">
        <f t="shared" si="5"/>
        <v>0</v>
      </c>
      <c r="AC21" s="1">
        <f t="shared" si="5"/>
        <v>0</v>
      </c>
      <c r="AF21" t="s">
        <v>26</v>
      </c>
      <c r="AG21">
        <f>Z20+Z21+AA20+AA22+AB21+AB22+AC20+AC21+AC22</f>
        <v>4</v>
      </c>
      <c r="AI21" s="6">
        <v>3</v>
      </c>
      <c r="AJ21" s="6" t="s">
        <v>18</v>
      </c>
      <c r="AK21" s="6" t="s">
        <v>19</v>
      </c>
      <c r="AL21" s="6" t="s">
        <v>19</v>
      </c>
      <c r="AM21" s="6">
        <f>COUNTIFS(raw_users!J:J,'group summary'!AI21,raw_users!K:K,'group summary'!AK21,raw_users!L:L,'group summary'!AL21)</f>
        <v>3</v>
      </c>
      <c r="AN21" s="6"/>
    </row>
    <row r="22" spans="1:40" ht="16" thickBot="1">
      <c r="A22" s="6" t="s">
        <v>26</v>
      </c>
      <c r="C22" s="3">
        <f>SUMIF(AN:AN,A22,AM:AM)</f>
        <v>8</v>
      </c>
      <c r="N22" t="s">
        <v>17</v>
      </c>
      <c r="O22" s="16">
        <f t="shared" si="4"/>
        <v>0</v>
      </c>
      <c r="P22" s="28">
        <f t="shared" si="4"/>
        <v>0</v>
      </c>
      <c r="Q22" s="28">
        <f t="shared" si="4"/>
        <v>0</v>
      </c>
      <c r="R22" s="28">
        <f t="shared" si="4"/>
        <v>0</v>
      </c>
      <c r="U22" s="3" t="s">
        <v>32</v>
      </c>
      <c r="V22" s="14">
        <f>R19</f>
        <v>0</v>
      </c>
      <c r="Y22" t="s">
        <v>17</v>
      </c>
      <c r="Z22" s="17">
        <f t="shared" si="5"/>
        <v>29</v>
      </c>
      <c r="AA22" s="1">
        <f t="shared" si="5"/>
        <v>0</v>
      </c>
      <c r="AB22" s="1">
        <f t="shared" si="5"/>
        <v>2</v>
      </c>
      <c r="AC22" s="1">
        <f t="shared" si="5"/>
        <v>0</v>
      </c>
      <c r="AF22" s="3" t="s">
        <v>32</v>
      </c>
      <c r="AG22" s="14">
        <f>AC19</f>
        <v>0</v>
      </c>
      <c r="AI22" s="6">
        <v>3</v>
      </c>
      <c r="AJ22" s="6" t="s">
        <v>18</v>
      </c>
      <c r="AK22" s="6" t="s">
        <v>19</v>
      </c>
      <c r="AL22" s="6" t="s">
        <v>20</v>
      </c>
      <c r="AM22" s="6">
        <f>COUNTIFS(raw_users!J:J,'group summary'!AI22,raw_users!K:K,'group summary'!AK22,raw_users!L:L,'group summary'!AL22)</f>
        <v>0</v>
      </c>
      <c r="AN22" s="6"/>
    </row>
    <row r="23" spans="1:40" ht="17" thickTop="1" thickBot="1">
      <c r="A23" s="6" t="s">
        <v>28</v>
      </c>
      <c r="C23" s="3">
        <f>SUMIF(AN:AN,A23,AM:AM)</f>
        <v>15</v>
      </c>
      <c r="D23" s="24">
        <f>SUM(C20:C23)</f>
        <v>146</v>
      </c>
      <c r="N23" s="7" t="s">
        <v>15</v>
      </c>
      <c r="O23" s="6" t="s">
        <v>17</v>
      </c>
      <c r="P23" s="6" t="s">
        <v>19</v>
      </c>
      <c r="Q23" s="6" t="s">
        <v>20</v>
      </c>
      <c r="R23" s="6" t="s">
        <v>18</v>
      </c>
      <c r="S23" s="7" t="s">
        <v>30</v>
      </c>
      <c r="T23" s="24">
        <f>SUM(O19:R22)</f>
        <v>3</v>
      </c>
      <c r="V23" s="2">
        <f>SUM(V19:V22)</f>
        <v>3</v>
      </c>
      <c r="Y23" s="7" t="s">
        <v>31</v>
      </c>
      <c r="Z23" t="s">
        <v>17</v>
      </c>
      <c r="AA23" t="s">
        <v>19</v>
      </c>
      <c r="AB23" t="s">
        <v>20</v>
      </c>
      <c r="AC23" t="s">
        <v>18</v>
      </c>
      <c r="AD23" s="7" t="s">
        <v>30</v>
      </c>
      <c r="AE23" s="24">
        <f>SUM(Z19:AC22)</f>
        <v>41</v>
      </c>
      <c r="AG23" s="2">
        <f>SUM(AG19:AG22)</f>
        <v>41</v>
      </c>
      <c r="AI23" s="6">
        <v>3</v>
      </c>
      <c r="AJ23" s="6" t="s">
        <v>18</v>
      </c>
      <c r="AK23" s="6" t="s">
        <v>20</v>
      </c>
      <c r="AL23" s="6" t="s">
        <v>17</v>
      </c>
      <c r="AM23" s="6">
        <f>COUNTIFS(raw_users!J:J,'group summary'!AI23,raw_users!K:K,'group summary'!AK23,raw_users!L:L,'group summary'!AL23)</f>
        <v>2</v>
      </c>
      <c r="AN23" s="6" t="s">
        <v>26</v>
      </c>
    </row>
    <row r="24" spans="1:40" ht="16" thickTop="1">
      <c r="O24" s="6"/>
      <c r="P24" s="6"/>
      <c r="Q24" s="6"/>
      <c r="R24" s="6"/>
      <c r="AI24" s="6">
        <v>3</v>
      </c>
      <c r="AJ24" s="6" t="s">
        <v>18</v>
      </c>
      <c r="AK24" s="6" t="s">
        <v>20</v>
      </c>
      <c r="AL24" s="6" t="s">
        <v>18</v>
      </c>
      <c r="AM24" s="6">
        <f>COUNTIFS(raw_users!J:J,'group summary'!AI24,raw_users!K:K,'group summary'!AK24,raw_users!L:L,'group summary'!AL24)</f>
        <v>0</v>
      </c>
      <c r="AN24" s="6"/>
    </row>
    <row r="25" spans="1:40">
      <c r="O25" s="6"/>
      <c r="P25" s="6"/>
      <c r="Q25" s="6"/>
      <c r="R25" s="6"/>
      <c r="AI25" s="6">
        <v>3</v>
      </c>
      <c r="AJ25" s="6" t="s">
        <v>18</v>
      </c>
      <c r="AK25" s="6" t="s">
        <v>20</v>
      </c>
      <c r="AL25" s="6" t="s">
        <v>19</v>
      </c>
      <c r="AM25" s="6">
        <f>COUNTIFS(raw_users!J:J,'group summary'!AI25,raw_users!K:K,'group summary'!AK25,raw_users!L:L,'group summary'!AL25)</f>
        <v>0</v>
      </c>
      <c r="AN25" s="6"/>
    </row>
    <row r="26" spans="1:40">
      <c r="M26" t="s">
        <v>46</v>
      </c>
      <c r="N26" s="7" t="s">
        <v>8</v>
      </c>
      <c r="O26" s="6"/>
      <c r="P26" s="6"/>
      <c r="Q26" s="6"/>
      <c r="R26" s="6"/>
      <c r="X26" t="s">
        <v>29</v>
      </c>
      <c r="Y26" s="7" t="s">
        <v>8</v>
      </c>
      <c r="AI26" s="6">
        <v>3</v>
      </c>
      <c r="AJ26" s="6" t="s">
        <v>18</v>
      </c>
      <c r="AK26" s="6" t="s">
        <v>20</v>
      </c>
      <c r="AL26" s="6" t="s">
        <v>20</v>
      </c>
      <c r="AM26" s="6">
        <f>COUNTIFS(raw_users!J:J,'group summary'!AI26,raw_users!K:K,'group summary'!AK26,raw_users!L:L,'group summary'!AL26)</f>
        <v>1</v>
      </c>
      <c r="AN26" s="6" t="s">
        <v>27</v>
      </c>
    </row>
    <row r="27" spans="1:40">
      <c r="M27" t="s">
        <v>19</v>
      </c>
      <c r="N27" t="s">
        <v>18</v>
      </c>
      <c r="O27" s="28">
        <f t="shared" ref="O27:R30" si="6">SUMIFS($AM:$AM,$AK:$AK,$M$27,$AJ:$AJ,O$31,$AL:$AL,$N27)</f>
        <v>0</v>
      </c>
      <c r="P27" s="28">
        <f t="shared" si="6"/>
        <v>0</v>
      </c>
      <c r="Q27" s="28">
        <f t="shared" si="6"/>
        <v>0</v>
      </c>
      <c r="R27" s="16">
        <f t="shared" si="6"/>
        <v>1</v>
      </c>
      <c r="U27" s="12" t="s">
        <v>28</v>
      </c>
      <c r="V27">
        <f>R27+Q28+O30</f>
        <v>3</v>
      </c>
      <c r="X27" t="s">
        <v>19</v>
      </c>
      <c r="Y27" t="s">
        <v>18</v>
      </c>
      <c r="Z27" s="13">
        <f t="shared" ref="Z27:AC30" si="7">SUMIFS($AM:$AM,$AJ:$AJ,$X$27,$AK:$AK,Z$31,$AL:$AL,$Y27)</f>
        <v>0</v>
      </c>
      <c r="AA27" s="13">
        <f t="shared" si="7"/>
        <v>0</v>
      </c>
      <c r="AB27" s="13">
        <f t="shared" si="7"/>
        <v>0</v>
      </c>
      <c r="AC27" s="8">
        <f t="shared" si="7"/>
        <v>1</v>
      </c>
      <c r="AF27" s="12" t="s">
        <v>28</v>
      </c>
      <c r="AG27">
        <f>Z29+AB29+AC29</f>
        <v>4</v>
      </c>
      <c r="AI27" s="6">
        <v>4</v>
      </c>
      <c r="AJ27" s="6" t="s">
        <v>19</v>
      </c>
      <c r="AK27" s="6" t="s">
        <v>17</v>
      </c>
      <c r="AL27" s="6" t="s">
        <v>17</v>
      </c>
      <c r="AM27" s="6">
        <f>COUNTIFS(raw_users!J:J,'group summary'!AI27,raw_users!K:K,'group summary'!AK27,raw_users!L:L,'group summary'!AL27)</f>
        <v>22</v>
      </c>
      <c r="AN27" s="6" t="s">
        <v>27</v>
      </c>
    </row>
    <row r="28" spans="1:40">
      <c r="N28" t="s">
        <v>20</v>
      </c>
      <c r="O28" s="28">
        <f t="shared" si="6"/>
        <v>0</v>
      </c>
      <c r="P28" s="28">
        <f t="shared" si="6"/>
        <v>0</v>
      </c>
      <c r="Q28" s="16">
        <f t="shared" si="6"/>
        <v>0</v>
      </c>
      <c r="R28" s="28">
        <f t="shared" si="6"/>
        <v>0</v>
      </c>
      <c r="U28" s="10" t="s">
        <v>27</v>
      </c>
      <c r="V28" s="6">
        <f>O29+Q29+R29</f>
        <v>14</v>
      </c>
      <c r="Y28" t="s">
        <v>20</v>
      </c>
      <c r="Z28" s="13">
        <f t="shared" si="7"/>
        <v>2</v>
      </c>
      <c r="AA28" s="13">
        <f t="shared" si="7"/>
        <v>0</v>
      </c>
      <c r="AB28" s="8">
        <f t="shared" si="7"/>
        <v>2</v>
      </c>
      <c r="AC28" s="13">
        <f t="shared" si="7"/>
        <v>1</v>
      </c>
      <c r="AF28" s="10" t="s">
        <v>27</v>
      </c>
      <c r="AG28">
        <f>AC27+AB28+Z30</f>
        <v>25</v>
      </c>
      <c r="AI28" s="6">
        <v>4</v>
      </c>
      <c r="AJ28" s="6" t="s">
        <v>19</v>
      </c>
      <c r="AK28" s="6" t="s">
        <v>17</v>
      </c>
      <c r="AL28" s="6" t="s">
        <v>18</v>
      </c>
      <c r="AM28" s="6">
        <f>COUNTIFS(raw_users!J:J,'group summary'!AI28,raw_users!K:K,'group summary'!AK28,raw_users!L:L,'group summary'!AL28)</f>
        <v>0</v>
      </c>
      <c r="AN28" s="6"/>
    </row>
    <row r="29" spans="1:40">
      <c r="N29" t="s">
        <v>19</v>
      </c>
      <c r="O29" s="17">
        <f t="shared" si="6"/>
        <v>5</v>
      </c>
      <c r="P29" s="15">
        <f t="shared" si="6"/>
        <v>4</v>
      </c>
      <c r="Q29" s="17">
        <f t="shared" si="6"/>
        <v>6</v>
      </c>
      <c r="R29" s="17">
        <f t="shared" si="6"/>
        <v>3</v>
      </c>
      <c r="U29" t="s">
        <v>26</v>
      </c>
      <c r="V29">
        <f>O27+O28+P27+P28+Q27+R28+P30+Q30+R30</f>
        <v>1</v>
      </c>
      <c r="Y29" t="s">
        <v>19</v>
      </c>
      <c r="Z29" s="11">
        <f t="shared" si="7"/>
        <v>2</v>
      </c>
      <c r="AA29" s="9">
        <f t="shared" si="7"/>
        <v>4</v>
      </c>
      <c r="AB29" s="11">
        <f t="shared" si="7"/>
        <v>2</v>
      </c>
      <c r="AC29" s="11">
        <f t="shared" si="7"/>
        <v>0</v>
      </c>
      <c r="AF29" t="s">
        <v>26</v>
      </c>
      <c r="AG29">
        <f>Z27+Z28+AA27+AA28+AB27+AC28+AA30+AB30+AC30</f>
        <v>5</v>
      </c>
      <c r="AI29" s="6">
        <v>4</v>
      </c>
      <c r="AJ29" s="6" t="s">
        <v>19</v>
      </c>
      <c r="AK29" s="6" t="s">
        <v>17</v>
      </c>
      <c r="AL29" s="6" t="s">
        <v>19</v>
      </c>
      <c r="AM29" s="6">
        <f>COUNTIFS(raw_users!J:J,'group summary'!AI29,raw_users!K:K,'group summary'!AK29,raw_users!L:L,'group summary'!AL29)</f>
        <v>2</v>
      </c>
      <c r="AN29" s="6" t="s">
        <v>28</v>
      </c>
    </row>
    <row r="30" spans="1:40" ht="16" thickBot="1">
      <c r="N30" t="s">
        <v>17</v>
      </c>
      <c r="O30" s="16">
        <f t="shared" si="6"/>
        <v>2</v>
      </c>
      <c r="P30" s="28">
        <f t="shared" si="6"/>
        <v>1</v>
      </c>
      <c r="Q30" s="28">
        <f t="shared" si="6"/>
        <v>0</v>
      </c>
      <c r="R30" s="28">
        <f t="shared" si="6"/>
        <v>0</v>
      </c>
      <c r="U30" s="3" t="s">
        <v>32</v>
      </c>
      <c r="V30" s="14">
        <f>P29</f>
        <v>4</v>
      </c>
      <c r="Y30" t="s">
        <v>17</v>
      </c>
      <c r="Z30" s="8">
        <f t="shared" si="7"/>
        <v>22</v>
      </c>
      <c r="AA30" s="13">
        <f t="shared" si="7"/>
        <v>1</v>
      </c>
      <c r="AB30" s="13">
        <f t="shared" si="7"/>
        <v>1</v>
      </c>
      <c r="AC30" s="13">
        <f t="shared" si="7"/>
        <v>0</v>
      </c>
      <c r="AF30" s="3" t="s">
        <v>32</v>
      </c>
      <c r="AG30" s="14">
        <f>AA29</f>
        <v>4</v>
      </c>
      <c r="AI30" s="6">
        <v>4</v>
      </c>
      <c r="AJ30" s="6" t="s">
        <v>19</v>
      </c>
      <c r="AK30" s="6" t="s">
        <v>17</v>
      </c>
      <c r="AL30" s="6" t="s">
        <v>20</v>
      </c>
      <c r="AM30" s="6">
        <f>COUNTIFS(raw_users!J:J,'group summary'!AI30,raw_users!K:K,'group summary'!AK30,raw_users!L:L,'group summary'!AL30)</f>
        <v>2</v>
      </c>
      <c r="AN30" s="6" t="s">
        <v>26</v>
      </c>
    </row>
    <row r="31" spans="1:40" ht="17" thickTop="1" thickBot="1">
      <c r="N31" s="7" t="s">
        <v>15</v>
      </c>
      <c r="O31" t="s">
        <v>17</v>
      </c>
      <c r="P31" t="s">
        <v>19</v>
      </c>
      <c r="Q31" t="s">
        <v>20</v>
      </c>
      <c r="R31" t="s">
        <v>18</v>
      </c>
      <c r="S31" s="7" t="s">
        <v>30</v>
      </c>
      <c r="T31" s="24">
        <f>SUM(O27:R30)</f>
        <v>22</v>
      </c>
      <c r="V31" s="2">
        <f>SUM(V27:V30)</f>
        <v>22</v>
      </c>
      <c r="Y31" s="7" t="s">
        <v>31</v>
      </c>
      <c r="Z31" t="s">
        <v>17</v>
      </c>
      <c r="AA31" t="s">
        <v>19</v>
      </c>
      <c r="AB31" t="s">
        <v>20</v>
      </c>
      <c r="AC31" t="s">
        <v>18</v>
      </c>
      <c r="AD31" s="7" t="s">
        <v>30</v>
      </c>
      <c r="AE31" s="24">
        <f>SUM(Z27:AC30)</f>
        <v>38</v>
      </c>
      <c r="AG31" s="2">
        <f>SUM(AG27:AG30)</f>
        <v>38</v>
      </c>
      <c r="AI31" s="6">
        <v>4</v>
      </c>
      <c r="AJ31" s="6" t="s">
        <v>19</v>
      </c>
      <c r="AK31" s="6" t="s">
        <v>19</v>
      </c>
      <c r="AL31" s="6" t="s">
        <v>17</v>
      </c>
      <c r="AM31" s="6">
        <f>COUNTIFS(raw_users!J:J,'group summary'!AI31,raw_users!K:K,'group summary'!AK31,raw_users!L:L,'group summary'!AL31)</f>
        <v>1</v>
      </c>
      <c r="AN31" s="6"/>
    </row>
    <row r="32" spans="1:40" ht="16" thickTop="1">
      <c r="AI32" s="6">
        <v>4</v>
      </c>
      <c r="AJ32" s="6" t="s">
        <v>19</v>
      </c>
      <c r="AK32" s="6" t="s">
        <v>19</v>
      </c>
      <c r="AL32" s="6" t="s">
        <v>18</v>
      </c>
      <c r="AM32" s="6">
        <f>COUNTIFS(raw_users!J:J,'group summary'!AI32,raw_users!K:K,'group summary'!AK32,raw_users!L:L,'group summary'!AL32)</f>
        <v>0</v>
      </c>
      <c r="AN32" s="6"/>
    </row>
    <row r="33" spans="35:40">
      <c r="AI33" s="6">
        <v>4</v>
      </c>
      <c r="AJ33" s="6" t="s">
        <v>19</v>
      </c>
      <c r="AK33" s="6" t="s">
        <v>19</v>
      </c>
      <c r="AL33" s="6" t="s">
        <v>19</v>
      </c>
      <c r="AM33" s="6">
        <f>COUNTIFS(raw_users!J:J,'group summary'!AI33,raw_users!K:K,'group summary'!AK33,raw_users!L:L,'group summary'!AL33)</f>
        <v>4</v>
      </c>
      <c r="AN33" s="6"/>
    </row>
    <row r="34" spans="35:40">
      <c r="AI34" s="6">
        <v>4</v>
      </c>
      <c r="AJ34" s="6" t="s">
        <v>19</v>
      </c>
      <c r="AK34" s="6" t="s">
        <v>19</v>
      </c>
      <c r="AL34" s="6" t="s">
        <v>20</v>
      </c>
      <c r="AM34" s="6">
        <f>COUNTIFS(raw_users!J:J,'group summary'!AI34,raw_users!K:K,'group summary'!AK34,raw_users!L:L,'group summary'!AL34)</f>
        <v>0</v>
      </c>
      <c r="AN34" s="6"/>
    </row>
    <row r="35" spans="35:40">
      <c r="AI35" s="6">
        <v>4</v>
      </c>
      <c r="AJ35" s="6" t="s">
        <v>19</v>
      </c>
      <c r="AK35" s="6" t="s">
        <v>20</v>
      </c>
      <c r="AL35" s="6" t="s">
        <v>17</v>
      </c>
      <c r="AM35" s="6">
        <f>COUNTIFS(raw_users!J:J,'group summary'!AI35,raw_users!K:K,'group summary'!AK35,raw_users!L:L,'group summary'!AL35)</f>
        <v>1</v>
      </c>
      <c r="AN35" s="6"/>
    </row>
    <row r="36" spans="35:40">
      <c r="AI36" s="6">
        <v>4</v>
      </c>
      <c r="AJ36" s="6" t="s">
        <v>19</v>
      </c>
      <c r="AK36" s="6" t="s">
        <v>20</v>
      </c>
      <c r="AL36" s="6" t="s">
        <v>18</v>
      </c>
      <c r="AM36" s="6">
        <f>COUNTIFS(raw_users!J:J,'group summary'!AI36,raw_users!K:K,'group summary'!AK36,raw_users!L:L,'group summary'!AL36)</f>
        <v>0</v>
      </c>
      <c r="AN36" s="6"/>
    </row>
    <row r="37" spans="35:40">
      <c r="AI37" s="6">
        <v>4</v>
      </c>
      <c r="AJ37" s="6" t="s">
        <v>19</v>
      </c>
      <c r="AK37" s="6" t="s">
        <v>20</v>
      </c>
      <c r="AL37" s="6" t="s">
        <v>19</v>
      </c>
      <c r="AM37" s="6">
        <f>COUNTIFS(raw_users!J:J,'group summary'!AI37,raw_users!K:K,'group summary'!AK37,raw_users!L:L,'group summary'!AL37)</f>
        <v>2</v>
      </c>
      <c r="AN37" s="6" t="s">
        <v>28</v>
      </c>
    </row>
    <row r="38" spans="35:40">
      <c r="AI38" s="6">
        <v>4</v>
      </c>
      <c r="AJ38" s="6" t="s">
        <v>19</v>
      </c>
      <c r="AK38" s="6" t="s">
        <v>20</v>
      </c>
      <c r="AL38" s="6" t="s">
        <v>20</v>
      </c>
      <c r="AM38" s="6">
        <f>COUNTIFS(raw_users!J:J,'group summary'!AI38,raw_users!K:K,'group summary'!AK38,raw_users!L:L,'group summary'!AL38)</f>
        <v>2</v>
      </c>
      <c r="AN38" s="6"/>
    </row>
    <row r="39" spans="35:40">
      <c r="AI39" s="6">
        <v>2</v>
      </c>
      <c r="AJ39" s="6" t="s">
        <v>20</v>
      </c>
      <c r="AK39" s="6" t="s">
        <v>17</v>
      </c>
      <c r="AL39" s="6" t="s">
        <v>17</v>
      </c>
      <c r="AM39" s="6">
        <f>COUNTIFS(raw_users!J:J,'group summary'!AI39,raw_users!K:K,'group summary'!AK39,raw_users!L:L,'group summary'!AL39)</f>
        <v>27</v>
      </c>
      <c r="AN39" s="6" t="s">
        <v>27</v>
      </c>
    </row>
    <row r="40" spans="35:40">
      <c r="AI40" s="6">
        <v>2</v>
      </c>
      <c r="AJ40" s="6" t="s">
        <v>20</v>
      </c>
      <c r="AK40" s="6" t="s">
        <v>17</v>
      </c>
      <c r="AL40" s="6" t="s">
        <v>18</v>
      </c>
      <c r="AM40" s="6">
        <f>COUNTIFS(raw_users!J:J,'group summary'!AI40,raw_users!K:K,'group summary'!AK40,raw_users!L:L,'group summary'!AL40)</f>
        <v>0</v>
      </c>
      <c r="AN40" s="6"/>
    </row>
    <row r="41" spans="35:40">
      <c r="AI41" s="6">
        <v>2</v>
      </c>
      <c r="AJ41" s="6" t="s">
        <v>20</v>
      </c>
      <c r="AK41" s="6" t="s">
        <v>17</v>
      </c>
      <c r="AL41" s="6" t="s">
        <v>19</v>
      </c>
      <c r="AM41" s="6">
        <f>COUNTIFS(raw_users!J:J,'group summary'!AI41,raw_users!K:K,'group summary'!AK41,raw_users!L:L,'group summary'!AL41)</f>
        <v>0</v>
      </c>
      <c r="AN41" s="6"/>
    </row>
    <row r="42" spans="35:40">
      <c r="AI42" s="6">
        <v>2</v>
      </c>
      <c r="AJ42" s="6" t="s">
        <v>20</v>
      </c>
      <c r="AK42" s="6" t="s">
        <v>17</v>
      </c>
      <c r="AL42" s="6" t="s">
        <v>20</v>
      </c>
      <c r="AM42" s="6">
        <f>COUNTIFS(raw_users!J:J,'group summary'!AI42,raw_users!K:K,'group summary'!AK42,raw_users!L:L,'group summary'!AL42)</f>
        <v>5</v>
      </c>
      <c r="AN42" s="6" t="s">
        <v>28</v>
      </c>
    </row>
    <row r="43" spans="35:40">
      <c r="AI43" s="6">
        <v>2</v>
      </c>
      <c r="AJ43" s="6" t="s">
        <v>20</v>
      </c>
      <c r="AK43" s="6" t="s">
        <v>19</v>
      </c>
      <c r="AL43" s="6" t="s">
        <v>17</v>
      </c>
      <c r="AM43" s="6">
        <f>COUNTIFS(raw_users!J:J,'group summary'!AI43,raw_users!K:K,'group summary'!AK43,raw_users!L:L,'group summary'!AL43)</f>
        <v>0</v>
      </c>
      <c r="AN43" s="6"/>
    </row>
    <row r="44" spans="35:40">
      <c r="AI44" s="6">
        <v>2</v>
      </c>
      <c r="AJ44" s="6" t="s">
        <v>20</v>
      </c>
      <c r="AK44" s="6" t="s">
        <v>19</v>
      </c>
      <c r="AL44" s="6" t="s">
        <v>18</v>
      </c>
      <c r="AM44" s="6">
        <f>COUNTIFS(raw_users!J:J,'group summary'!AI44,raw_users!K:K,'group summary'!AK44,raw_users!L:L,'group summary'!AL44)</f>
        <v>0</v>
      </c>
      <c r="AN44" s="6"/>
    </row>
    <row r="45" spans="35:40">
      <c r="AI45" s="6">
        <v>2</v>
      </c>
      <c r="AJ45" s="6" t="s">
        <v>20</v>
      </c>
      <c r="AK45" s="6" t="s">
        <v>19</v>
      </c>
      <c r="AL45" s="6" t="s">
        <v>19</v>
      </c>
      <c r="AM45" s="6">
        <f>COUNTIFS(raw_users!J:J,'group summary'!AI45,raw_users!K:K,'group summary'!AK45,raw_users!L:L,'group summary'!AL45)</f>
        <v>6</v>
      </c>
      <c r="AN45" s="6" t="s">
        <v>27</v>
      </c>
    </row>
    <row r="46" spans="35:40">
      <c r="AI46" s="6">
        <v>2</v>
      </c>
      <c r="AJ46" s="6" t="s">
        <v>20</v>
      </c>
      <c r="AK46" s="6" t="s">
        <v>19</v>
      </c>
      <c r="AL46" s="6" t="s">
        <v>20</v>
      </c>
      <c r="AM46" s="6">
        <f>COUNTIFS(raw_users!J:J,'group summary'!AI46,raw_users!K:K,'group summary'!AK46,raw_users!L:L,'group summary'!AL46)</f>
        <v>0</v>
      </c>
      <c r="AN46" s="6"/>
    </row>
    <row r="47" spans="35:40">
      <c r="AI47" s="6">
        <v>2</v>
      </c>
      <c r="AJ47" s="6" t="s">
        <v>20</v>
      </c>
      <c r="AK47" s="6" t="s">
        <v>20</v>
      </c>
      <c r="AL47" s="6" t="s">
        <v>17</v>
      </c>
      <c r="AM47" s="6">
        <f>COUNTIFS(raw_users!J:J,'group summary'!AI47,raw_users!K:K,'group summary'!AK47,raw_users!L:L,'group summary'!AL47)</f>
        <v>1</v>
      </c>
      <c r="AN47" s="6"/>
    </row>
    <row r="48" spans="35:40">
      <c r="AI48" s="6">
        <v>2</v>
      </c>
      <c r="AJ48" s="6" t="s">
        <v>20</v>
      </c>
      <c r="AK48" s="6" t="s">
        <v>20</v>
      </c>
      <c r="AL48" s="6" t="s">
        <v>18</v>
      </c>
      <c r="AM48" s="6">
        <f>COUNTIFS(raw_users!J:J,'group summary'!AI48,raw_users!K:K,'group summary'!AK48,raw_users!L:L,'group summary'!AL48)</f>
        <v>0</v>
      </c>
      <c r="AN48" s="6"/>
    </row>
    <row r="49" spans="35:40">
      <c r="AI49" s="6">
        <v>2</v>
      </c>
      <c r="AJ49" s="6" t="s">
        <v>20</v>
      </c>
      <c r="AK49" s="6" t="s">
        <v>20</v>
      </c>
      <c r="AL49" s="6" t="s">
        <v>19</v>
      </c>
      <c r="AM49" s="6">
        <f>COUNTIFS(raw_users!J:J,'group summary'!AI49,raw_users!K:K,'group summary'!AK49,raw_users!L:L,'group summary'!AL49)</f>
        <v>0</v>
      </c>
      <c r="AN49" s="6"/>
    </row>
    <row r="50" spans="35:40">
      <c r="AI50" s="6">
        <v>2</v>
      </c>
      <c r="AJ50" s="6" t="s">
        <v>20</v>
      </c>
      <c r="AK50" s="6" t="s">
        <v>20</v>
      </c>
      <c r="AL50" s="6" t="s">
        <v>20</v>
      </c>
      <c r="AM50" s="6">
        <f>COUNTIFS(raw_users!J:J,'group summary'!AI50,raw_users!K:K,'group summary'!AK50,raw_users!L:L,'group summary'!AL50)</f>
        <v>3</v>
      </c>
      <c r="AN50" s="6" t="s">
        <v>25</v>
      </c>
    </row>
    <row r="51" spans="35:40">
      <c r="AI51" s="6">
        <v>1</v>
      </c>
      <c r="AJ51" s="6" t="s">
        <v>17</v>
      </c>
      <c r="AK51" s="6" t="s">
        <v>18</v>
      </c>
      <c r="AL51" s="6" t="s">
        <v>17</v>
      </c>
      <c r="AM51" s="6">
        <f>COUNTIFS(raw_users!J:J,'group summary'!AI51,raw_users!K:K,'group summary'!AK51,raw_users!L:L,'group summary'!AL51)</f>
        <v>0</v>
      </c>
      <c r="AN51" s="6"/>
    </row>
    <row r="52" spans="35:40">
      <c r="AI52" s="6">
        <v>1</v>
      </c>
      <c r="AJ52" s="6" t="s">
        <v>17</v>
      </c>
      <c r="AK52" s="6" t="s">
        <v>18</v>
      </c>
      <c r="AL52" s="6" t="s">
        <v>22</v>
      </c>
      <c r="AM52" s="6">
        <f>COUNTIFS(raw_users!J:J,'group summary'!AI52,raw_users!K:K,'group summary'!AK52,raw_users!L:L,'group summary'!AL52)</f>
        <v>0</v>
      </c>
      <c r="AN52" s="6"/>
    </row>
    <row r="53" spans="35:40">
      <c r="AI53" s="6">
        <v>1</v>
      </c>
      <c r="AJ53" s="6" t="s">
        <v>17</v>
      </c>
      <c r="AK53" s="6" t="s">
        <v>18</v>
      </c>
      <c r="AL53" s="6" t="s">
        <v>19</v>
      </c>
      <c r="AM53" s="6">
        <f>COUNTIFS(raw_users!J:J,'group summary'!AI53,raw_users!K:K,'group summary'!AK53,raw_users!L:L,'group summary'!AL53)</f>
        <v>0</v>
      </c>
      <c r="AN53" s="6"/>
    </row>
    <row r="54" spans="35:40">
      <c r="AI54" s="6">
        <v>1</v>
      </c>
      <c r="AJ54" s="6" t="s">
        <v>17</v>
      </c>
      <c r="AK54" s="6" t="s">
        <v>18</v>
      </c>
      <c r="AL54" s="6" t="s">
        <v>20</v>
      </c>
      <c r="AM54" s="6">
        <f>COUNTIFS(raw_users!J:J,'group summary'!AI54,raw_users!K:K,'group summary'!AK54,raw_users!L:L,'group summary'!AL54)</f>
        <v>0</v>
      </c>
      <c r="AN54" s="6"/>
    </row>
    <row r="55" spans="35:40">
      <c r="AI55" s="6">
        <v>3</v>
      </c>
      <c r="AJ55" s="6" t="s">
        <v>18</v>
      </c>
      <c r="AK55" s="6" t="s">
        <v>18</v>
      </c>
      <c r="AL55" s="6" t="s">
        <v>17</v>
      </c>
      <c r="AM55" s="6">
        <f>COUNTIFS(raw_users!J:J,'group summary'!AI55,raw_users!K:K,'group summary'!AK55,raw_users!L:L,'group summary'!AL55)</f>
        <v>0</v>
      </c>
      <c r="AN55" s="6"/>
    </row>
    <row r="56" spans="35:40">
      <c r="AI56" s="6">
        <v>3</v>
      </c>
      <c r="AJ56" s="6" t="s">
        <v>18</v>
      </c>
      <c r="AK56" s="6" t="s">
        <v>18</v>
      </c>
      <c r="AL56" s="6" t="s">
        <v>18</v>
      </c>
      <c r="AM56" s="6">
        <f>COUNTIFS(raw_users!J:J,'group summary'!AI56,raw_users!K:K,'group summary'!AK56,raw_users!L:L,'group summary'!AL56)</f>
        <v>0</v>
      </c>
      <c r="AN56" s="6"/>
    </row>
    <row r="57" spans="35:40">
      <c r="AI57" s="6">
        <v>3</v>
      </c>
      <c r="AJ57" s="6" t="s">
        <v>18</v>
      </c>
      <c r="AK57" s="6" t="s">
        <v>18</v>
      </c>
      <c r="AL57" s="6" t="s">
        <v>19</v>
      </c>
      <c r="AM57" s="6">
        <f>COUNTIFS(raw_users!J:J,'group summary'!AI57,raw_users!K:K,'group summary'!AK57,raw_users!L:L,'group summary'!AL57)</f>
        <v>0</v>
      </c>
      <c r="AN57" s="6"/>
    </row>
    <row r="58" spans="35:40">
      <c r="AI58" s="6">
        <v>3</v>
      </c>
      <c r="AJ58" s="6" t="s">
        <v>18</v>
      </c>
      <c r="AK58" s="6" t="s">
        <v>18</v>
      </c>
      <c r="AL58" s="6" t="s">
        <v>20</v>
      </c>
      <c r="AM58" s="6">
        <f>COUNTIFS(raw_users!J:J,'group summary'!AI58,raw_users!K:K,'group summary'!AK58,raw_users!L:L,'group summary'!AL58)</f>
        <v>0</v>
      </c>
      <c r="AN58" s="6"/>
    </row>
    <row r="59" spans="35:40">
      <c r="AI59" s="6">
        <v>4</v>
      </c>
      <c r="AJ59" s="6" t="s">
        <v>19</v>
      </c>
      <c r="AK59" s="6" t="s">
        <v>18</v>
      </c>
      <c r="AL59" s="6" t="s">
        <v>17</v>
      </c>
      <c r="AM59" s="6">
        <f>COUNTIFS(raw_users!J:J,'group summary'!AI59,raw_users!K:K,'group summary'!AK59,raw_users!L:L,'group summary'!AL59)</f>
        <v>0</v>
      </c>
      <c r="AN59" s="6"/>
    </row>
    <row r="60" spans="35:40">
      <c r="AI60" s="6">
        <v>4</v>
      </c>
      <c r="AJ60" s="6" t="s">
        <v>19</v>
      </c>
      <c r="AK60" s="6" t="s">
        <v>18</v>
      </c>
      <c r="AL60" s="6" t="s">
        <v>18</v>
      </c>
      <c r="AM60" s="6">
        <f>COUNTIFS(raw_users!J:J,'group summary'!AI60,raw_users!K:K,'group summary'!AK60,raw_users!L:L,'group summary'!AL60)</f>
        <v>1</v>
      </c>
      <c r="AN60" s="6" t="s">
        <v>27</v>
      </c>
    </row>
    <row r="61" spans="35:40">
      <c r="AI61" s="6">
        <v>4</v>
      </c>
      <c r="AJ61" s="6" t="s">
        <v>19</v>
      </c>
      <c r="AK61" s="6" t="s">
        <v>18</v>
      </c>
      <c r="AL61" s="6" t="s">
        <v>19</v>
      </c>
      <c r="AM61" s="6">
        <f>COUNTIFS(raw_users!J:J,'group summary'!AI61,raw_users!K:K,'group summary'!AK61,raw_users!L:L,'group summary'!AL61)</f>
        <v>0</v>
      </c>
      <c r="AN61" s="6"/>
    </row>
    <row r="62" spans="35:40">
      <c r="AI62" s="6">
        <v>4</v>
      </c>
      <c r="AJ62" s="6" t="s">
        <v>19</v>
      </c>
      <c r="AK62" s="6" t="s">
        <v>18</v>
      </c>
      <c r="AL62" s="6" t="s">
        <v>20</v>
      </c>
      <c r="AM62" s="6">
        <f>COUNTIFS(raw_users!J:J,'group summary'!AI62,raw_users!K:K,'group summary'!AK62,raw_users!L:L,'group summary'!AL62)</f>
        <v>1</v>
      </c>
      <c r="AN62" s="6" t="s">
        <v>26</v>
      </c>
    </row>
    <row r="63" spans="35:40">
      <c r="AI63" s="6">
        <v>2</v>
      </c>
      <c r="AJ63" s="6" t="s">
        <v>20</v>
      </c>
      <c r="AK63" s="6" t="s">
        <v>18</v>
      </c>
      <c r="AL63" s="6" t="s">
        <v>17</v>
      </c>
      <c r="AM63" s="6">
        <f>COUNTIFS(raw_users!J:J,'group summary'!AI63,raw_users!K:K,'group summary'!AK63,raw_users!L:L,'group summary'!AL63)</f>
        <v>0</v>
      </c>
      <c r="AN63" s="6"/>
    </row>
    <row r="64" spans="35:40">
      <c r="AI64" s="6">
        <v>2</v>
      </c>
      <c r="AJ64" s="6" t="s">
        <v>20</v>
      </c>
      <c r="AK64" s="6" t="s">
        <v>18</v>
      </c>
      <c r="AL64" s="6" t="s">
        <v>18</v>
      </c>
      <c r="AM64" s="6">
        <f>COUNTIFS(raw_users!J:J,'group summary'!AI64,raw_users!K:K,'group summary'!AK64,raw_users!L:L,'group summary'!AL64)</f>
        <v>1</v>
      </c>
      <c r="AN64" s="6"/>
    </row>
    <row r="65" spans="35:40">
      <c r="AI65" s="6">
        <v>2</v>
      </c>
      <c r="AJ65" s="6" t="s">
        <v>20</v>
      </c>
      <c r="AK65" s="6" t="s">
        <v>18</v>
      </c>
      <c r="AL65" s="6" t="s">
        <v>19</v>
      </c>
      <c r="AM65" s="6">
        <f>COUNTIFS(raw_users!J:J,'group summary'!AI65,raw_users!K:K,'group summary'!AK65,raw_users!L:L,'group summary'!AL65)</f>
        <v>0</v>
      </c>
      <c r="AN65" s="6"/>
    </row>
    <row r="66" spans="35:40">
      <c r="AI66" s="6">
        <v>2</v>
      </c>
      <c r="AJ66" s="6" t="s">
        <v>20</v>
      </c>
      <c r="AK66" s="6" t="s">
        <v>18</v>
      </c>
      <c r="AL66" s="6" t="s">
        <v>20</v>
      </c>
      <c r="AM66" s="6">
        <f>COUNTIFS(raw_users!J:J,'group summary'!AI66,raw_users!K:K,'group summary'!AK66,raw_users!L:L,'group summary'!AL66)</f>
        <v>0</v>
      </c>
      <c r="AN66" s="6"/>
    </row>
  </sheetData>
  <mergeCells count="4">
    <mergeCell ref="H9:I9"/>
    <mergeCell ref="G6:G7"/>
    <mergeCell ref="G4:G5"/>
    <mergeCell ref="F4:F7"/>
  </mergeCells>
  <conditionalFormatting sqref="AK1:AK1048576 AL2">
    <cfRule type="cellIs" dxfId="12" priority="26" operator="equal">
      <formula>"LR"</formula>
    </cfRule>
  </conditionalFormatting>
  <conditionalFormatting sqref="AM1:AN1 AM3:AN1048576">
    <cfRule type="cellIs" dxfId="11" priority="25" operator="notEqual">
      <formula>0</formula>
    </cfRule>
  </conditionalFormatting>
  <conditionalFormatting sqref="AE7">
    <cfRule type="cellIs" dxfId="10" priority="20" operator="equal">
      <formula>$C$3</formula>
    </cfRule>
  </conditionalFormatting>
  <conditionalFormatting sqref="AE15">
    <cfRule type="cellIs" dxfId="9" priority="19" operator="equal">
      <formula>$C$4</formula>
    </cfRule>
  </conditionalFormatting>
  <conditionalFormatting sqref="AE23">
    <cfRule type="cellIs" dxfId="8" priority="18" operator="equal">
      <formula>$C$5</formula>
    </cfRule>
  </conditionalFormatting>
  <conditionalFormatting sqref="AE31">
    <cfRule type="cellIs" dxfId="7" priority="17" operator="equal">
      <formula>$C$6</formula>
    </cfRule>
  </conditionalFormatting>
  <conditionalFormatting sqref="J3:L3 W3">
    <cfRule type="cellIs" dxfId="6" priority="16" operator="equal">
      <formula>$C$8</formula>
    </cfRule>
  </conditionalFormatting>
  <conditionalFormatting sqref="H5:I5 H7:I7">
    <cfRule type="cellIs" dxfId="5" priority="15" operator="greaterThanOrEqual">
      <formula>25</formula>
    </cfRule>
  </conditionalFormatting>
  <conditionalFormatting sqref="T7">
    <cfRule type="cellIs" dxfId="4" priority="10" operator="equal">
      <formula>$C$8</formula>
    </cfRule>
    <cfRule type="cellIs" dxfId="3" priority="14" operator="equal">
      <formula>$C$3</formula>
    </cfRule>
  </conditionalFormatting>
  <conditionalFormatting sqref="T15">
    <cfRule type="cellIs" dxfId="2" priority="3" operator="equal">
      <formula>$C$10</formula>
    </cfRule>
  </conditionalFormatting>
  <conditionalFormatting sqref="T23">
    <cfRule type="cellIs" dxfId="1" priority="2" operator="equal">
      <formula>$C$9</formula>
    </cfRule>
  </conditionalFormatting>
  <conditionalFormatting sqref="T31">
    <cfRule type="cellIs" dxfId="0" priority="1" operator="equal">
      <formula>$C$10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6"/>
  <sheetViews>
    <sheetView topLeftCell="A148" workbookViewId="0">
      <selection activeCell="A2" sqref="A2"/>
    </sheetView>
  </sheetViews>
  <sheetFormatPr baseColWidth="10" defaultRowHeight="15" x14ac:dyDescent="0"/>
  <cols>
    <col min="3" max="3" width="8.1640625" customWidth="1"/>
    <col min="4" max="4" width="7.33203125" customWidth="1"/>
    <col min="5" max="5" width="8.5" customWidth="1"/>
    <col min="6" max="10" width="9.5" customWidth="1"/>
    <col min="11" max="12" width="5" customWidth="1"/>
    <col min="13" max="17" width="10" customWidth="1"/>
    <col min="20" max="20" width="13.83203125" style="51" customWidth="1"/>
    <col min="21" max="21" width="11.6640625" style="51" bestFit="1" customWidth="1"/>
    <col min="22" max="22" width="10.83203125" style="49"/>
    <col min="23" max="23" width="11.6640625" bestFit="1" customWidth="1"/>
  </cols>
  <sheetData>
    <row r="1" spans="1:23">
      <c r="A1" t="s">
        <v>4</v>
      </c>
      <c r="B1" t="s">
        <v>5</v>
      </c>
      <c r="C1" t="s">
        <v>65</v>
      </c>
      <c r="D1" t="s">
        <v>66</v>
      </c>
      <c r="E1" t="s">
        <v>94</v>
      </c>
      <c r="F1" t="s">
        <v>91</v>
      </c>
      <c r="G1" t="s">
        <v>67</v>
      </c>
      <c r="H1" t="s">
        <v>68</v>
      </c>
      <c r="I1" t="s">
        <v>69</v>
      </c>
      <c r="J1" t="s">
        <v>6</v>
      </c>
      <c r="K1" t="s">
        <v>7</v>
      </c>
      <c r="L1" t="s">
        <v>8</v>
      </c>
      <c r="M1" t="s">
        <v>93</v>
      </c>
      <c r="N1" t="s">
        <v>92</v>
      </c>
      <c r="O1" t="s">
        <v>78</v>
      </c>
      <c r="P1" t="s">
        <v>90</v>
      </c>
      <c r="Q1" t="s">
        <v>127</v>
      </c>
      <c r="R1" t="s">
        <v>106</v>
      </c>
      <c r="S1" t="s">
        <v>105</v>
      </c>
      <c r="T1" s="51" t="s">
        <v>9</v>
      </c>
      <c r="U1" s="51" t="s">
        <v>10</v>
      </c>
      <c r="V1" s="49" t="s">
        <v>129</v>
      </c>
    </row>
    <row r="2" spans="1:23">
      <c r="A2">
        <v>40</v>
      </c>
      <c r="B2" t="s">
        <v>83</v>
      </c>
      <c r="J2">
        <v>1</v>
      </c>
      <c r="K2" t="s">
        <v>0</v>
      </c>
      <c r="L2" t="s">
        <v>0</v>
      </c>
      <c r="M2" t="s">
        <v>72</v>
      </c>
      <c r="N2">
        <v>30</v>
      </c>
      <c r="O2">
        <v>75</v>
      </c>
      <c r="P2">
        <v>18</v>
      </c>
      <c r="Q2">
        <v>14</v>
      </c>
      <c r="T2" s="51">
        <v>42087.832719907405</v>
      </c>
      <c r="U2" s="51">
        <v>42087.870532407411</v>
      </c>
      <c r="V2" s="49">
        <f>(U2-T2)*1440</f>
        <v>54.450000008800998</v>
      </c>
    </row>
    <row r="3" spans="1:23">
      <c r="A3">
        <v>41</v>
      </c>
      <c r="B3" t="s">
        <v>84</v>
      </c>
      <c r="C3" t="s">
        <v>73</v>
      </c>
      <c r="E3" t="s">
        <v>95</v>
      </c>
      <c r="G3">
        <v>1</v>
      </c>
      <c r="H3">
        <v>1</v>
      </c>
      <c r="I3">
        <v>0</v>
      </c>
      <c r="J3">
        <v>2</v>
      </c>
      <c r="K3" t="s">
        <v>0</v>
      </c>
      <c r="L3" t="s">
        <v>0</v>
      </c>
      <c r="M3" t="s">
        <v>72</v>
      </c>
      <c r="N3">
        <v>41</v>
      </c>
      <c r="O3">
        <v>56</v>
      </c>
      <c r="P3">
        <v>14</v>
      </c>
      <c r="Q3">
        <v>3</v>
      </c>
      <c r="S3" t="s">
        <v>85</v>
      </c>
      <c r="T3" s="51">
        <v>42087.832708333335</v>
      </c>
      <c r="U3" s="51">
        <v>42087.867696759262</v>
      </c>
      <c r="V3" s="49">
        <f t="shared" ref="V3:V66" si="0">(U3-T3)*1440</f>
        <v>50.383333334466442</v>
      </c>
    </row>
    <row r="4" spans="1:23">
      <c r="A4">
        <v>42</v>
      </c>
      <c r="B4" t="s">
        <v>84</v>
      </c>
      <c r="C4" t="s">
        <v>73</v>
      </c>
      <c r="E4" t="s">
        <v>95</v>
      </c>
      <c r="G4">
        <v>0</v>
      </c>
      <c r="H4">
        <v>1</v>
      </c>
      <c r="I4">
        <v>0</v>
      </c>
      <c r="J4">
        <v>3</v>
      </c>
      <c r="K4" t="s">
        <v>0</v>
      </c>
      <c r="L4" t="s">
        <v>0</v>
      </c>
      <c r="M4" t="s">
        <v>72</v>
      </c>
      <c r="N4">
        <v>60</v>
      </c>
      <c r="O4">
        <v>91</v>
      </c>
      <c r="P4">
        <v>14</v>
      </c>
      <c r="Q4">
        <v>10</v>
      </c>
      <c r="S4" t="s">
        <v>85</v>
      </c>
      <c r="T4" s="51">
        <v>42087.832719907405</v>
      </c>
      <c r="U4" s="51">
        <v>42087.867210648146</v>
      </c>
      <c r="V4" s="49">
        <f t="shared" si="0"/>
        <v>49.66666666790843</v>
      </c>
    </row>
    <row r="5" spans="1:23">
      <c r="A5">
        <v>43</v>
      </c>
      <c r="B5" t="s">
        <v>84</v>
      </c>
      <c r="C5" t="s">
        <v>73</v>
      </c>
      <c r="E5" t="s">
        <v>95</v>
      </c>
      <c r="G5">
        <v>1</v>
      </c>
      <c r="H5">
        <v>1</v>
      </c>
      <c r="I5">
        <v>1</v>
      </c>
      <c r="J5">
        <v>4</v>
      </c>
      <c r="K5" t="s">
        <v>0</v>
      </c>
      <c r="L5" t="s">
        <v>0</v>
      </c>
      <c r="M5" t="s">
        <v>72</v>
      </c>
      <c r="N5">
        <v>60</v>
      </c>
      <c r="O5">
        <v>65</v>
      </c>
      <c r="P5">
        <v>21</v>
      </c>
      <c r="Q5">
        <v>8</v>
      </c>
      <c r="S5" t="s">
        <v>85</v>
      </c>
      <c r="T5" s="51">
        <v>42087.832719907405</v>
      </c>
      <c r="U5" s="51">
        <v>42087.870763888888</v>
      </c>
      <c r="V5" s="49">
        <f t="shared" si="0"/>
        <v>54.783333336235955</v>
      </c>
    </row>
    <row r="6" spans="1:23">
      <c r="A6">
        <v>44</v>
      </c>
      <c r="B6" t="s">
        <v>84</v>
      </c>
      <c r="C6" t="s">
        <v>73</v>
      </c>
      <c r="E6" t="s">
        <v>95</v>
      </c>
      <c r="G6">
        <v>1</v>
      </c>
      <c r="H6">
        <v>1</v>
      </c>
      <c r="I6">
        <v>1</v>
      </c>
      <c r="J6">
        <v>1</v>
      </c>
      <c r="K6" t="s">
        <v>1</v>
      </c>
      <c r="L6" t="s">
        <v>2</v>
      </c>
      <c r="M6" t="s">
        <v>71</v>
      </c>
      <c r="N6">
        <v>60</v>
      </c>
      <c r="O6">
        <v>69</v>
      </c>
      <c r="P6">
        <v>19</v>
      </c>
      <c r="Q6">
        <v>8</v>
      </c>
      <c r="S6" t="s">
        <v>85</v>
      </c>
      <c r="T6" s="51">
        <v>42087.832719907405</v>
      </c>
      <c r="U6" s="51">
        <v>42087.870532407411</v>
      </c>
      <c r="V6" s="49">
        <f t="shared" si="0"/>
        <v>54.450000008800998</v>
      </c>
    </row>
    <row r="7" spans="1:23">
      <c r="A7">
        <v>45</v>
      </c>
      <c r="B7" t="s">
        <v>84</v>
      </c>
      <c r="C7" t="s">
        <v>70</v>
      </c>
      <c r="E7" t="s">
        <v>95</v>
      </c>
      <c r="G7">
        <v>0</v>
      </c>
      <c r="H7">
        <v>1</v>
      </c>
      <c r="I7">
        <v>1</v>
      </c>
      <c r="J7">
        <v>2</v>
      </c>
      <c r="K7" t="s">
        <v>2</v>
      </c>
      <c r="L7" t="s">
        <v>2</v>
      </c>
      <c r="M7" t="s">
        <v>71</v>
      </c>
      <c r="N7">
        <v>69</v>
      </c>
      <c r="O7">
        <v>37</v>
      </c>
      <c r="P7">
        <v>11</v>
      </c>
      <c r="Q7">
        <v>8</v>
      </c>
      <c r="S7" t="s">
        <v>85</v>
      </c>
      <c r="T7" s="51">
        <v>42087.832731481481</v>
      </c>
      <c r="U7" s="51">
        <v>42087.859432870369</v>
      </c>
      <c r="V7" s="49">
        <f t="shared" si="0"/>
        <v>38.44999999855645</v>
      </c>
    </row>
    <row r="8" spans="1:23">
      <c r="A8">
        <v>46</v>
      </c>
      <c r="B8" t="s">
        <v>84</v>
      </c>
      <c r="C8" t="s">
        <v>70</v>
      </c>
      <c r="E8" t="s">
        <v>95</v>
      </c>
      <c r="G8">
        <v>1</v>
      </c>
      <c r="H8">
        <v>1</v>
      </c>
      <c r="I8">
        <v>0</v>
      </c>
      <c r="J8">
        <v>3</v>
      </c>
      <c r="K8" t="s">
        <v>0</v>
      </c>
      <c r="L8" t="s">
        <v>3</v>
      </c>
      <c r="M8" t="s">
        <v>72</v>
      </c>
      <c r="N8">
        <v>72</v>
      </c>
      <c r="O8">
        <v>84</v>
      </c>
      <c r="P8">
        <v>18</v>
      </c>
      <c r="Q8">
        <v>8</v>
      </c>
      <c r="S8" t="s">
        <v>85</v>
      </c>
      <c r="T8" s="51">
        <v>42087.832731481481</v>
      </c>
      <c r="U8" s="51">
        <v>42087.863506944443</v>
      </c>
      <c r="V8" s="49">
        <f t="shared" si="0"/>
        <v>44.316666664090008</v>
      </c>
    </row>
    <row r="9" spans="1:23">
      <c r="A9">
        <v>47</v>
      </c>
      <c r="B9" t="s">
        <v>84</v>
      </c>
      <c r="C9" t="s">
        <v>70</v>
      </c>
      <c r="E9" t="s">
        <v>96</v>
      </c>
      <c r="G9">
        <v>1</v>
      </c>
      <c r="H9">
        <v>0</v>
      </c>
      <c r="I9">
        <v>0</v>
      </c>
      <c r="J9">
        <v>4</v>
      </c>
      <c r="K9" t="s">
        <v>0</v>
      </c>
      <c r="L9" t="s">
        <v>0</v>
      </c>
      <c r="M9" t="s">
        <v>72</v>
      </c>
      <c r="N9">
        <v>80</v>
      </c>
      <c r="O9">
        <v>70</v>
      </c>
      <c r="P9">
        <v>19</v>
      </c>
      <c r="Q9">
        <v>11</v>
      </c>
      <c r="S9" t="s">
        <v>85</v>
      </c>
      <c r="T9" s="51">
        <v>42087.832754629628</v>
      </c>
      <c r="U9" s="51">
        <v>42087.862361111111</v>
      </c>
      <c r="V9" s="49">
        <f t="shared" si="0"/>
        <v>42.633333335397765</v>
      </c>
    </row>
    <row r="10" spans="1:23">
      <c r="A10">
        <v>48</v>
      </c>
      <c r="B10" t="s">
        <v>84</v>
      </c>
      <c r="C10" t="s">
        <v>73</v>
      </c>
      <c r="E10" t="s">
        <v>96</v>
      </c>
      <c r="G10">
        <v>1</v>
      </c>
      <c r="H10">
        <v>0</v>
      </c>
      <c r="I10">
        <v>0</v>
      </c>
      <c r="J10">
        <v>1</v>
      </c>
      <c r="K10" t="s">
        <v>0</v>
      </c>
      <c r="L10" t="s">
        <v>0</v>
      </c>
      <c r="M10" t="s">
        <v>71</v>
      </c>
      <c r="N10">
        <v>77</v>
      </c>
      <c r="O10">
        <v>44</v>
      </c>
      <c r="P10">
        <v>9</v>
      </c>
      <c r="Q10">
        <v>10</v>
      </c>
      <c r="S10" t="s">
        <v>85</v>
      </c>
      <c r="T10" s="51">
        <v>42087.832754629628</v>
      </c>
      <c r="U10" s="51">
        <v>42087.866168981483</v>
      </c>
      <c r="V10" s="49">
        <f t="shared" si="0"/>
        <v>48.116666672285646</v>
      </c>
    </row>
    <row r="11" spans="1:23">
      <c r="A11">
        <v>49</v>
      </c>
      <c r="B11" t="s">
        <v>84</v>
      </c>
      <c r="C11" t="s">
        <v>70</v>
      </c>
      <c r="E11" t="s">
        <v>96</v>
      </c>
      <c r="G11">
        <v>1</v>
      </c>
      <c r="H11">
        <v>1</v>
      </c>
      <c r="I11">
        <v>1</v>
      </c>
      <c r="J11">
        <v>2</v>
      </c>
      <c r="K11" t="s">
        <v>0</v>
      </c>
      <c r="L11" t="s">
        <v>1</v>
      </c>
      <c r="M11" t="s">
        <v>72</v>
      </c>
      <c r="N11">
        <v>60</v>
      </c>
      <c r="O11">
        <v>40</v>
      </c>
      <c r="P11">
        <v>14</v>
      </c>
      <c r="Q11">
        <v>8</v>
      </c>
      <c r="S11" t="s">
        <v>85</v>
      </c>
      <c r="T11" s="51">
        <v>42087.832800925928</v>
      </c>
      <c r="U11" s="51">
        <v>42087.861643518518</v>
      </c>
      <c r="V11" s="49">
        <f t="shared" si="0"/>
        <v>41.533333329716697</v>
      </c>
    </row>
    <row r="12" spans="1:23">
      <c r="A12">
        <v>50</v>
      </c>
      <c r="B12" t="s">
        <v>84</v>
      </c>
      <c r="C12" t="s">
        <v>73</v>
      </c>
      <c r="E12" t="s">
        <v>95</v>
      </c>
      <c r="G12">
        <v>1</v>
      </c>
      <c r="H12">
        <v>1</v>
      </c>
      <c r="I12">
        <v>1</v>
      </c>
      <c r="J12">
        <v>3</v>
      </c>
      <c r="K12" t="s">
        <v>0</v>
      </c>
      <c r="L12" t="s">
        <v>0</v>
      </c>
      <c r="M12" t="s">
        <v>71</v>
      </c>
      <c r="N12">
        <v>60</v>
      </c>
      <c r="O12">
        <v>60</v>
      </c>
      <c r="P12">
        <v>19</v>
      </c>
      <c r="Q12">
        <v>13</v>
      </c>
      <c r="S12" t="s">
        <v>85</v>
      </c>
      <c r="T12" s="51">
        <v>42087.83289351852</v>
      </c>
      <c r="U12" s="51">
        <v>42087.862835648149</v>
      </c>
      <c r="V12" s="49">
        <f t="shared" si="0"/>
        <v>43.11666666646488</v>
      </c>
    </row>
    <row r="13" spans="1:23">
      <c r="A13">
        <v>51</v>
      </c>
      <c r="B13" t="s">
        <v>84</v>
      </c>
      <c r="C13" t="s">
        <v>70</v>
      </c>
      <c r="E13" t="s">
        <v>95</v>
      </c>
      <c r="G13">
        <v>0</v>
      </c>
      <c r="H13">
        <v>1</v>
      </c>
      <c r="I13">
        <v>1</v>
      </c>
      <c r="J13">
        <v>4</v>
      </c>
      <c r="K13" t="s">
        <v>0</v>
      </c>
      <c r="L13" t="s">
        <v>0</v>
      </c>
      <c r="M13" t="s">
        <v>72</v>
      </c>
      <c r="N13">
        <v>35</v>
      </c>
      <c r="O13">
        <v>60</v>
      </c>
      <c r="P13">
        <v>15</v>
      </c>
      <c r="Q13">
        <v>11</v>
      </c>
      <c r="S13" t="s">
        <v>85</v>
      </c>
      <c r="T13" s="51">
        <v>42087.832951388889</v>
      </c>
      <c r="U13" s="51">
        <v>42087.864641203705</v>
      </c>
      <c r="V13" s="49">
        <f t="shared" si="0"/>
        <v>45.633333334699273</v>
      </c>
      <c r="W13" s="52"/>
    </row>
    <row r="14" spans="1:23">
      <c r="A14">
        <v>52</v>
      </c>
      <c r="B14" t="s">
        <v>84</v>
      </c>
      <c r="C14" t="s">
        <v>73</v>
      </c>
      <c r="E14" t="s">
        <v>97</v>
      </c>
      <c r="G14">
        <v>1</v>
      </c>
      <c r="H14">
        <v>0</v>
      </c>
      <c r="I14">
        <v>0</v>
      </c>
      <c r="J14">
        <v>1</v>
      </c>
      <c r="K14" t="s">
        <v>0</v>
      </c>
      <c r="L14" t="s">
        <v>0</v>
      </c>
      <c r="M14" t="s">
        <v>72</v>
      </c>
      <c r="N14">
        <v>71</v>
      </c>
      <c r="O14">
        <v>87</v>
      </c>
      <c r="P14">
        <v>11</v>
      </c>
      <c r="Q14">
        <v>7</v>
      </c>
      <c r="S14" t="s">
        <v>85</v>
      </c>
      <c r="T14" s="51">
        <v>42087.833020833335</v>
      </c>
      <c r="U14" s="51">
        <v>42087.857268518521</v>
      </c>
      <c r="V14" s="49">
        <f t="shared" si="0"/>
        <v>34.916666666977108</v>
      </c>
    </row>
    <row r="15" spans="1:23">
      <c r="A15">
        <v>53</v>
      </c>
      <c r="B15" t="s">
        <v>84</v>
      </c>
      <c r="C15" t="s">
        <v>70</v>
      </c>
      <c r="E15" t="s">
        <v>98</v>
      </c>
      <c r="G15">
        <v>0</v>
      </c>
      <c r="H15">
        <v>1</v>
      </c>
      <c r="I15">
        <v>1</v>
      </c>
      <c r="J15">
        <v>2</v>
      </c>
      <c r="K15" t="s">
        <v>0</v>
      </c>
      <c r="L15" t="s">
        <v>1</v>
      </c>
      <c r="M15" t="s">
        <v>71</v>
      </c>
      <c r="N15">
        <v>50</v>
      </c>
      <c r="O15">
        <v>52</v>
      </c>
      <c r="P15">
        <v>13</v>
      </c>
      <c r="Q15">
        <v>8</v>
      </c>
      <c r="S15" t="s">
        <v>85</v>
      </c>
      <c r="T15" s="51">
        <v>42087.833067129628</v>
      </c>
      <c r="U15" s="51">
        <v>42087.861284722225</v>
      </c>
      <c r="V15" s="49">
        <f t="shared" si="0"/>
        <v>40.633333339355886</v>
      </c>
    </row>
    <row r="16" spans="1:23">
      <c r="A16">
        <v>54</v>
      </c>
      <c r="B16" t="s">
        <v>84</v>
      </c>
      <c r="C16" t="s">
        <v>70</v>
      </c>
      <c r="E16" t="s">
        <v>95</v>
      </c>
      <c r="G16">
        <v>1</v>
      </c>
      <c r="H16">
        <v>1</v>
      </c>
      <c r="I16">
        <v>0</v>
      </c>
      <c r="J16">
        <v>3</v>
      </c>
      <c r="K16" t="s">
        <v>0</v>
      </c>
      <c r="L16" t="s">
        <v>0</v>
      </c>
      <c r="M16" t="s">
        <v>72</v>
      </c>
      <c r="N16">
        <v>70</v>
      </c>
      <c r="O16">
        <v>70</v>
      </c>
      <c r="P16">
        <v>21</v>
      </c>
      <c r="Q16">
        <v>14</v>
      </c>
      <c r="S16" t="s">
        <v>85</v>
      </c>
      <c r="T16" s="51">
        <v>42087.835590277777</v>
      </c>
      <c r="U16" s="51">
        <v>42087.867442129631</v>
      </c>
      <c r="V16" s="49">
        <f t="shared" si="0"/>
        <v>45.86666667019017</v>
      </c>
    </row>
    <row r="17" spans="1:22">
      <c r="A17">
        <v>55</v>
      </c>
      <c r="B17" t="s">
        <v>114</v>
      </c>
      <c r="J17">
        <v>4</v>
      </c>
      <c r="S17" t="s">
        <v>114</v>
      </c>
      <c r="T17" s="51">
        <v>42088.522743055553</v>
      </c>
      <c r="U17" s="51">
        <v>42088.522743055553</v>
      </c>
      <c r="V17" s="49">
        <f t="shared" si="0"/>
        <v>0</v>
      </c>
    </row>
    <row r="18" spans="1:22">
      <c r="A18">
        <v>56</v>
      </c>
      <c r="B18" t="s">
        <v>114</v>
      </c>
      <c r="J18">
        <v>1</v>
      </c>
      <c r="S18" t="s">
        <v>114</v>
      </c>
      <c r="T18" s="51">
        <v>42088.54446759259</v>
      </c>
      <c r="U18" s="51">
        <v>42088.54446759259</v>
      </c>
      <c r="V18" s="49">
        <f t="shared" si="0"/>
        <v>0</v>
      </c>
    </row>
    <row r="19" spans="1:22">
      <c r="A19">
        <v>57</v>
      </c>
      <c r="B19" t="s">
        <v>83</v>
      </c>
      <c r="C19" t="s">
        <v>70</v>
      </c>
      <c r="E19" t="s">
        <v>99</v>
      </c>
      <c r="G19">
        <v>0</v>
      </c>
      <c r="H19">
        <v>1</v>
      </c>
      <c r="I19">
        <v>1</v>
      </c>
      <c r="J19">
        <v>2</v>
      </c>
      <c r="K19" t="s">
        <v>0</v>
      </c>
      <c r="L19" t="s">
        <v>0</v>
      </c>
      <c r="M19" t="s">
        <v>72</v>
      </c>
      <c r="N19">
        <v>50</v>
      </c>
      <c r="O19">
        <v>95</v>
      </c>
      <c r="P19">
        <v>17</v>
      </c>
      <c r="Q19">
        <v>10</v>
      </c>
      <c r="T19" s="51">
        <v>42088.544479166667</v>
      </c>
      <c r="U19" s="51">
        <v>42088.572835648149</v>
      </c>
      <c r="V19" s="49">
        <f t="shared" si="0"/>
        <v>40.833333333721384</v>
      </c>
    </row>
    <row r="20" spans="1:22">
      <c r="A20">
        <v>58</v>
      </c>
      <c r="B20" t="s">
        <v>83</v>
      </c>
      <c r="C20" t="s">
        <v>73</v>
      </c>
      <c r="E20" t="s">
        <v>95</v>
      </c>
      <c r="G20">
        <v>0</v>
      </c>
      <c r="H20">
        <v>1</v>
      </c>
      <c r="I20">
        <v>1</v>
      </c>
      <c r="J20">
        <v>3</v>
      </c>
      <c r="K20" t="s">
        <v>1</v>
      </c>
      <c r="L20" t="s">
        <v>0</v>
      </c>
      <c r="M20" t="s">
        <v>72</v>
      </c>
      <c r="N20">
        <v>75</v>
      </c>
      <c r="O20">
        <v>57</v>
      </c>
      <c r="P20">
        <v>22</v>
      </c>
      <c r="Q20">
        <v>10</v>
      </c>
      <c r="T20" s="51">
        <v>42088.544525462959</v>
      </c>
      <c r="U20" s="51">
        <v>42088.572418981479</v>
      </c>
      <c r="V20" s="49">
        <f t="shared" si="0"/>
        <v>40.166666668374091</v>
      </c>
    </row>
    <row r="21" spans="1:22">
      <c r="A21">
        <v>59</v>
      </c>
      <c r="B21" t="s">
        <v>83</v>
      </c>
      <c r="C21" t="s">
        <v>73</v>
      </c>
      <c r="E21" t="s">
        <v>95</v>
      </c>
      <c r="G21">
        <v>0</v>
      </c>
      <c r="H21">
        <v>0</v>
      </c>
      <c r="I21">
        <v>0</v>
      </c>
      <c r="J21">
        <v>4</v>
      </c>
      <c r="K21" t="s">
        <v>0</v>
      </c>
      <c r="L21" t="s">
        <v>0</v>
      </c>
      <c r="M21" t="s">
        <v>72</v>
      </c>
      <c r="N21">
        <v>25</v>
      </c>
      <c r="O21">
        <v>70</v>
      </c>
      <c r="P21">
        <v>17</v>
      </c>
      <c r="Q21">
        <v>8</v>
      </c>
      <c r="T21" s="51">
        <v>42088.544537037036</v>
      </c>
      <c r="U21" s="51">
        <v>42088.571898148148</v>
      </c>
      <c r="V21" s="49">
        <f t="shared" si="0"/>
        <v>39.40000000060536</v>
      </c>
    </row>
    <row r="22" spans="1:22">
      <c r="A22">
        <v>60</v>
      </c>
      <c r="B22" t="s">
        <v>83</v>
      </c>
      <c r="C22" t="s">
        <v>70</v>
      </c>
      <c r="E22" t="s">
        <v>95</v>
      </c>
      <c r="G22">
        <v>0</v>
      </c>
      <c r="H22">
        <v>1</v>
      </c>
      <c r="I22">
        <v>0</v>
      </c>
      <c r="J22">
        <v>1</v>
      </c>
      <c r="K22" t="s">
        <v>0</v>
      </c>
      <c r="L22" t="s">
        <v>0</v>
      </c>
      <c r="M22" t="s">
        <v>72</v>
      </c>
      <c r="N22">
        <v>52</v>
      </c>
      <c r="O22">
        <v>70</v>
      </c>
      <c r="P22">
        <v>17</v>
      </c>
      <c r="Q22">
        <v>11</v>
      </c>
      <c r="T22" s="51">
        <v>42088.544560185182</v>
      </c>
      <c r="U22" s="51">
        <v>42088.568043981482</v>
      </c>
      <c r="V22" s="49">
        <f t="shared" si="0"/>
        <v>33.816666671773419</v>
      </c>
    </row>
    <row r="23" spans="1:22">
      <c r="A23">
        <v>61</v>
      </c>
      <c r="B23" t="s">
        <v>83</v>
      </c>
      <c r="C23" t="s">
        <v>73</v>
      </c>
      <c r="E23" t="s">
        <v>95</v>
      </c>
      <c r="G23">
        <v>0</v>
      </c>
      <c r="H23">
        <v>0</v>
      </c>
      <c r="I23">
        <v>1</v>
      </c>
      <c r="J23">
        <v>2</v>
      </c>
      <c r="K23" t="s">
        <v>0</v>
      </c>
      <c r="L23" t="s">
        <v>0</v>
      </c>
      <c r="M23" t="s">
        <v>72</v>
      </c>
      <c r="N23">
        <v>70</v>
      </c>
      <c r="O23">
        <v>80</v>
      </c>
      <c r="P23">
        <v>11</v>
      </c>
      <c r="Q23">
        <v>10</v>
      </c>
      <c r="T23" s="51">
        <v>42088.544629629629</v>
      </c>
      <c r="U23" s="51">
        <v>42088.571574074071</v>
      </c>
      <c r="V23" s="49">
        <f t="shared" si="0"/>
        <v>38.799999996554106</v>
      </c>
    </row>
    <row r="24" spans="1:22">
      <c r="A24">
        <v>62</v>
      </c>
      <c r="B24" t="s">
        <v>83</v>
      </c>
      <c r="C24" t="s">
        <v>70</v>
      </c>
      <c r="E24" t="s">
        <v>95</v>
      </c>
      <c r="G24">
        <v>1</v>
      </c>
      <c r="H24">
        <v>1</v>
      </c>
      <c r="I24">
        <v>1</v>
      </c>
      <c r="J24">
        <v>3</v>
      </c>
      <c r="K24" t="s">
        <v>2</v>
      </c>
      <c r="L24" t="s">
        <v>3</v>
      </c>
      <c r="M24" t="s">
        <v>72</v>
      </c>
      <c r="N24">
        <v>60</v>
      </c>
      <c r="O24">
        <v>50</v>
      </c>
      <c r="P24">
        <v>20</v>
      </c>
      <c r="Q24">
        <v>8</v>
      </c>
      <c r="T24" s="51">
        <v>42088.552523148152</v>
      </c>
      <c r="U24" s="51">
        <v>42088.587199074071</v>
      </c>
      <c r="V24" s="49">
        <f t="shared" si="0"/>
        <v>49.933333323569968</v>
      </c>
    </row>
    <row r="25" spans="1:22">
      <c r="A25">
        <v>63</v>
      </c>
      <c r="B25" t="s">
        <v>114</v>
      </c>
      <c r="C25" t="s">
        <v>70</v>
      </c>
      <c r="D25">
        <v>32</v>
      </c>
      <c r="E25" t="s">
        <v>98</v>
      </c>
      <c r="F25">
        <v>-80</v>
      </c>
      <c r="G25">
        <v>1</v>
      </c>
      <c r="H25">
        <v>1</v>
      </c>
      <c r="I25">
        <v>1</v>
      </c>
      <c r="J25">
        <v>4</v>
      </c>
      <c r="K25" t="s">
        <v>2</v>
      </c>
      <c r="R25">
        <v>1</v>
      </c>
      <c r="S25" t="s">
        <v>114</v>
      </c>
      <c r="T25" s="51">
        <v>42096.697164351855</v>
      </c>
      <c r="U25" s="51">
        <v>42096.712731481479</v>
      </c>
      <c r="V25" s="49">
        <f t="shared" si="0"/>
        <v>22.416666657663882</v>
      </c>
    </row>
    <row r="26" spans="1:22">
      <c r="A26">
        <v>64</v>
      </c>
      <c r="B26" t="s">
        <v>114</v>
      </c>
      <c r="J26">
        <v>1</v>
      </c>
      <c r="R26">
        <v>1</v>
      </c>
      <c r="S26" t="s">
        <v>114</v>
      </c>
      <c r="T26" s="51">
        <v>42097.447962962964</v>
      </c>
      <c r="U26" s="51">
        <v>42097.447962962964</v>
      </c>
      <c r="V26" s="49">
        <f t="shared" si="0"/>
        <v>0</v>
      </c>
    </row>
    <row r="27" spans="1:22">
      <c r="A27">
        <v>65</v>
      </c>
      <c r="B27" t="s">
        <v>50</v>
      </c>
      <c r="C27" t="s">
        <v>70</v>
      </c>
      <c r="D27">
        <v>64</v>
      </c>
      <c r="E27" t="s">
        <v>95</v>
      </c>
      <c r="F27">
        <v>90</v>
      </c>
      <c r="G27">
        <v>0</v>
      </c>
      <c r="H27">
        <v>1</v>
      </c>
      <c r="I27">
        <v>1</v>
      </c>
      <c r="J27">
        <v>2</v>
      </c>
      <c r="K27" t="s">
        <v>2</v>
      </c>
      <c r="L27" t="s">
        <v>2</v>
      </c>
      <c r="M27" t="s">
        <v>71</v>
      </c>
      <c r="N27">
        <v>40</v>
      </c>
      <c r="O27">
        <v>100</v>
      </c>
      <c r="P27">
        <v>16</v>
      </c>
      <c r="Q27">
        <v>8</v>
      </c>
      <c r="T27" s="51">
        <v>42097.466423611113</v>
      </c>
      <c r="U27" s="51">
        <v>42097.516712962963</v>
      </c>
      <c r="V27" s="49">
        <f t="shared" si="0"/>
        <v>72.416666663484648</v>
      </c>
    </row>
    <row r="28" spans="1:22">
      <c r="A28">
        <v>66</v>
      </c>
      <c r="B28" t="s">
        <v>51</v>
      </c>
      <c r="C28" t="s">
        <v>73</v>
      </c>
      <c r="D28">
        <v>22</v>
      </c>
      <c r="E28" t="s">
        <v>95</v>
      </c>
      <c r="F28">
        <v>100</v>
      </c>
      <c r="G28">
        <v>1</v>
      </c>
      <c r="H28">
        <v>1</v>
      </c>
      <c r="I28">
        <v>0</v>
      </c>
      <c r="J28">
        <v>3</v>
      </c>
      <c r="K28" t="s">
        <v>0</v>
      </c>
      <c r="L28" t="s">
        <v>0</v>
      </c>
      <c r="M28" t="s">
        <v>72</v>
      </c>
      <c r="N28">
        <v>60</v>
      </c>
      <c r="O28">
        <v>70</v>
      </c>
      <c r="P28">
        <v>16</v>
      </c>
      <c r="Q28">
        <v>11</v>
      </c>
      <c r="T28" s="51">
        <v>42097.546817129631</v>
      </c>
      <c r="U28" s="51">
        <v>42097.591307870367</v>
      </c>
      <c r="V28" s="49">
        <f t="shared" si="0"/>
        <v>64.066666660364717</v>
      </c>
    </row>
    <row r="29" spans="1:22">
      <c r="A29">
        <v>67</v>
      </c>
      <c r="B29" t="s">
        <v>51</v>
      </c>
      <c r="C29" t="s">
        <v>70</v>
      </c>
      <c r="D29">
        <v>23</v>
      </c>
      <c r="E29" t="s">
        <v>95</v>
      </c>
      <c r="F29">
        <v>-10</v>
      </c>
      <c r="G29">
        <v>0</v>
      </c>
      <c r="H29">
        <v>1</v>
      </c>
      <c r="I29">
        <v>0</v>
      </c>
      <c r="J29">
        <v>4</v>
      </c>
      <c r="K29" t="s">
        <v>0</v>
      </c>
      <c r="L29" t="s">
        <v>0</v>
      </c>
      <c r="M29" t="s">
        <v>72</v>
      </c>
      <c r="N29">
        <v>65</v>
      </c>
      <c r="O29">
        <v>90</v>
      </c>
      <c r="P29">
        <v>20</v>
      </c>
      <c r="Q29">
        <v>17</v>
      </c>
      <c r="T29" s="51">
        <v>42097.546886574077</v>
      </c>
      <c r="U29" s="51">
        <v>42097.588425925926</v>
      </c>
      <c r="V29" s="49">
        <f t="shared" si="0"/>
        <v>59.816666662227362</v>
      </c>
    </row>
    <row r="30" spans="1:22">
      <c r="A30">
        <v>68</v>
      </c>
      <c r="B30" t="s">
        <v>51</v>
      </c>
      <c r="C30" t="s">
        <v>70</v>
      </c>
      <c r="D30">
        <v>21</v>
      </c>
      <c r="E30" t="s">
        <v>95</v>
      </c>
      <c r="F30">
        <v>100</v>
      </c>
      <c r="G30">
        <v>0</v>
      </c>
      <c r="H30">
        <v>1</v>
      </c>
      <c r="I30">
        <v>0</v>
      </c>
      <c r="J30">
        <v>1</v>
      </c>
      <c r="K30" t="s">
        <v>2</v>
      </c>
      <c r="L30" t="s">
        <v>2</v>
      </c>
      <c r="M30" t="s">
        <v>71</v>
      </c>
      <c r="N30">
        <v>65</v>
      </c>
      <c r="O30">
        <v>88</v>
      </c>
      <c r="P30">
        <v>21</v>
      </c>
      <c r="Q30">
        <v>8</v>
      </c>
      <c r="T30" s="51">
        <v>42097.5469212963</v>
      </c>
      <c r="U30" s="51">
        <v>42097.575752314813</v>
      </c>
      <c r="V30" s="49">
        <f t="shared" si="0"/>
        <v>41.516666659153998</v>
      </c>
    </row>
    <row r="31" spans="1:22">
      <c r="A31">
        <v>69</v>
      </c>
      <c r="B31" t="s">
        <v>51</v>
      </c>
      <c r="C31" t="s">
        <v>73</v>
      </c>
      <c r="D31">
        <v>28</v>
      </c>
      <c r="E31" t="s">
        <v>95</v>
      </c>
      <c r="F31">
        <v>50</v>
      </c>
      <c r="G31">
        <v>1</v>
      </c>
      <c r="H31">
        <v>1</v>
      </c>
      <c r="I31">
        <v>1</v>
      </c>
      <c r="J31">
        <v>2</v>
      </c>
      <c r="K31" t="s">
        <v>0</v>
      </c>
      <c r="L31" t="s">
        <v>1</v>
      </c>
      <c r="M31" t="s">
        <v>72</v>
      </c>
      <c r="N31">
        <v>75</v>
      </c>
      <c r="O31">
        <v>90</v>
      </c>
      <c r="P31">
        <v>22</v>
      </c>
      <c r="Q31">
        <v>8</v>
      </c>
      <c r="T31" s="51">
        <v>42097.546932870369</v>
      </c>
      <c r="U31" s="51">
        <v>42097.582708333335</v>
      </c>
      <c r="V31" s="49">
        <f t="shared" si="0"/>
        <v>51.51666667079553</v>
      </c>
    </row>
    <row r="32" spans="1:22">
      <c r="A32">
        <v>70</v>
      </c>
      <c r="B32" t="s">
        <v>51</v>
      </c>
      <c r="C32" t="s">
        <v>70</v>
      </c>
      <c r="D32">
        <v>22</v>
      </c>
      <c r="E32" t="s">
        <v>95</v>
      </c>
      <c r="F32">
        <v>50</v>
      </c>
      <c r="G32">
        <v>0</v>
      </c>
      <c r="H32">
        <v>0</v>
      </c>
      <c r="I32">
        <v>0</v>
      </c>
      <c r="J32">
        <v>2</v>
      </c>
      <c r="K32" t="s">
        <v>1</v>
      </c>
      <c r="L32" t="s">
        <v>1</v>
      </c>
      <c r="M32" t="s">
        <v>72</v>
      </c>
      <c r="N32">
        <v>61</v>
      </c>
      <c r="O32">
        <v>33</v>
      </c>
      <c r="P32">
        <v>20</v>
      </c>
      <c r="Q32">
        <v>8</v>
      </c>
      <c r="T32" s="51">
        <v>42097.546932870369</v>
      </c>
      <c r="U32" s="51">
        <v>42097.57472222222</v>
      </c>
      <c r="V32" s="49">
        <f t="shared" si="0"/>
        <v>40.016666664741933</v>
      </c>
    </row>
    <row r="33" spans="1:22">
      <c r="A33">
        <v>71</v>
      </c>
      <c r="B33" t="s">
        <v>51</v>
      </c>
      <c r="C33" t="s">
        <v>70</v>
      </c>
      <c r="D33">
        <v>21</v>
      </c>
      <c r="E33" t="s">
        <v>95</v>
      </c>
      <c r="F33">
        <v>80</v>
      </c>
      <c r="G33">
        <v>0</v>
      </c>
      <c r="H33">
        <v>1</v>
      </c>
      <c r="I33">
        <v>1</v>
      </c>
      <c r="J33">
        <v>3</v>
      </c>
      <c r="K33" t="s">
        <v>0</v>
      </c>
      <c r="L33" t="s">
        <v>0</v>
      </c>
      <c r="M33" t="s">
        <v>72</v>
      </c>
      <c r="N33">
        <v>60</v>
      </c>
      <c r="O33">
        <v>70</v>
      </c>
      <c r="P33">
        <v>21</v>
      </c>
      <c r="Q33">
        <v>9</v>
      </c>
      <c r="T33" s="51">
        <v>42097.546956018516</v>
      </c>
      <c r="U33" s="51">
        <v>42097.575671296298</v>
      </c>
      <c r="V33" s="49">
        <f t="shared" si="0"/>
        <v>41.350000005913898</v>
      </c>
    </row>
    <row r="34" spans="1:22">
      <c r="A34">
        <v>72</v>
      </c>
      <c r="B34" t="s">
        <v>51</v>
      </c>
      <c r="C34" t="s">
        <v>70</v>
      </c>
      <c r="D34">
        <v>22</v>
      </c>
      <c r="E34" t="s">
        <v>95</v>
      </c>
      <c r="F34">
        <v>100</v>
      </c>
      <c r="G34">
        <v>0</v>
      </c>
      <c r="H34">
        <v>1</v>
      </c>
      <c r="I34">
        <v>1</v>
      </c>
      <c r="J34">
        <v>4</v>
      </c>
      <c r="K34" t="s">
        <v>3</v>
      </c>
      <c r="L34" t="s">
        <v>1</v>
      </c>
      <c r="M34" t="s">
        <v>71</v>
      </c>
      <c r="N34">
        <v>70</v>
      </c>
      <c r="O34">
        <v>88</v>
      </c>
      <c r="P34">
        <v>17</v>
      </c>
      <c r="Q34">
        <v>8</v>
      </c>
      <c r="T34" s="51">
        <v>42097.546990740739</v>
      </c>
      <c r="U34" s="51">
        <v>42097.578425925924</v>
      </c>
      <c r="V34" s="49">
        <f t="shared" si="0"/>
        <v>45.266666666138917</v>
      </c>
    </row>
    <row r="35" spans="1:22">
      <c r="A35">
        <v>73</v>
      </c>
      <c r="B35" t="s">
        <v>51</v>
      </c>
      <c r="C35" t="s">
        <v>73</v>
      </c>
      <c r="D35">
        <v>40</v>
      </c>
      <c r="E35" t="s">
        <v>95</v>
      </c>
      <c r="F35">
        <v>100</v>
      </c>
      <c r="G35">
        <v>1</v>
      </c>
      <c r="H35">
        <v>0</v>
      </c>
      <c r="I35">
        <v>1</v>
      </c>
      <c r="J35">
        <v>1</v>
      </c>
      <c r="K35" t="s">
        <v>2</v>
      </c>
      <c r="L35" t="s">
        <v>2</v>
      </c>
      <c r="M35" t="s">
        <v>72</v>
      </c>
      <c r="N35">
        <v>50</v>
      </c>
      <c r="O35">
        <v>0</v>
      </c>
      <c r="P35">
        <v>18</v>
      </c>
      <c r="Q35">
        <v>8</v>
      </c>
      <c r="T35" s="51">
        <v>42097.546990740739</v>
      </c>
      <c r="U35" s="51">
        <v>42097.590115740742</v>
      </c>
      <c r="V35" s="49">
        <f t="shared" si="0"/>
        <v>62.100000005448237</v>
      </c>
    </row>
    <row r="36" spans="1:22">
      <c r="A36">
        <v>74</v>
      </c>
      <c r="B36" t="s">
        <v>51</v>
      </c>
      <c r="C36" t="s">
        <v>70</v>
      </c>
      <c r="D36">
        <v>41</v>
      </c>
      <c r="E36" t="s">
        <v>95</v>
      </c>
      <c r="F36">
        <v>100</v>
      </c>
      <c r="G36">
        <v>0</v>
      </c>
      <c r="H36">
        <v>1</v>
      </c>
      <c r="I36">
        <v>1</v>
      </c>
      <c r="J36">
        <v>2</v>
      </c>
      <c r="K36" t="s">
        <v>0</v>
      </c>
      <c r="L36" t="s">
        <v>0</v>
      </c>
      <c r="M36" t="s">
        <v>72</v>
      </c>
      <c r="N36">
        <v>60</v>
      </c>
      <c r="O36">
        <v>70</v>
      </c>
      <c r="P36">
        <v>20</v>
      </c>
      <c r="Q36">
        <v>8</v>
      </c>
      <c r="T36" s="51">
        <v>42097.547118055554</v>
      </c>
      <c r="U36" s="51">
        <v>42097.578819444447</v>
      </c>
      <c r="V36" s="49">
        <f t="shared" si="0"/>
        <v>45.650000005261973</v>
      </c>
    </row>
    <row r="37" spans="1:22">
      <c r="A37">
        <v>75</v>
      </c>
      <c r="B37" t="s">
        <v>51</v>
      </c>
      <c r="C37" t="s">
        <v>70</v>
      </c>
      <c r="D37">
        <v>22</v>
      </c>
      <c r="E37" t="s">
        <v>95</v>
      </c>
      <c r="F37">
        <v>60</v>
      </c>
      <c r="G37">
        <v>0</v>
      </c>
      <c r="H37">
        <v>1</v>
      </c>
      <c r="I37">
        <v>1</v>
      </c>
      <c r="J37">
        <v>3</v>
      </c>
      <c r="K37" t="s">
        <v>1</v>
      </c>
      <c r="L37" t="s">
        <v>1</v>
      </c>
      <c r="M37" t="s">
        <v>72</v>
      </c>
      <c r="N37">
        <v>60</v>
      </c>
      <c r="O37">
        <v>90</v>
      </c>
      <c r="P37">
        <v>25</v>
      </c>
      <c r="Q37">
        <v>8</v>
      </c>
      <c r="T37" s="51">
        <v>42097.547164351854</v>
      </c>
      <c r="U37" s="51">
        <v>42097.586493055554</v>
      </c>
      <c r="V37" s="49">
        <f t="shared" si="0"/>
        <v>56.633333328645676</v>
      </c>
    </row>
    <row r="38" spans="1:22">
      <c r="A38">
        <v>76</v>
      </c>
      <c r="B38" t="s">
        <v>52</v>
      </c>
      <c r="C38" t="s">
        <v>70</v>
      </c>
      <c r="D38">
        <v>18</v>
      </c>
      <c r="E38" t="s">
        <v>95</v>
      </c>
      <c r="F38">
        <v>60</v>
      </c>
      <c r="G38">
        <v>0</v>
      </c>
      <c r="H38">
        <v>1</v>
      </c>
      <c r="I38">
        <v>0</v>
      </c>
      <c r="J38">
        <v>4</v>
      </c>
      <c r="K38" t="s">
        <v>0</v>
      </c>
      <c r="L38" t="s">
        <v>1</v>
      </c>
      <c r="M38" t="s">
        <v>72</v>
      </c>
      <c r="N38">
        <v>72</v>
      </c>
      <c r="O38">
        <v>84</v>
      </c>
      <c r="P38">
        <v>15</v>
      </c>
      <c r="Q38">
        <v>8</v>
      </c>
      <c r="T38" s="51">
        <v>42100.756701388891</v>
      </c>
      <c r="U38" s="51">
        <v>42100.777094907404</v>
      </c>
      <c r="V38" s="49">
        <f t="shared" si="0"/>
        <v>29.366666658315808</v>
      </c>
    </row>
    <row r="39" spans="1:22">
      <c r="A39">
        <v>77</v>
      </c>
      <c r="B39" t="s">
        <v>52</v>
      </c>
      <c r="C39" t="s">
        <v>73</v>
      </c>
      <c r="D39">
        <v>25</v>
      </c>
      <c r="E39" t="s">
        <v>95</v>
      </c>
      <c r="F39">
        <v>80</v>
      </c>
      <c r="G39">
        <v>0</v>
      </c>
      <c r="H39">
        <v>1</v>
      </c>
      <c r="I39">
        <v>0</v>
      </c>
      <c r="J39">
        <v>1</v>
      </c>
      <c r="K39" t="s">
        <v>0</v>
      </c>
      <c r="L39" t="s">
        <v>0</v>
      </c>
      <c r="M39" t="s">
        <v>72</v>
      </c>
      <c r="N39">
        <v>69</v>
      </c>
      <c r="O39">
        <v>85</v>
      </c>
      <c r="P39">
        <v>18</v>
      </c>
      <c r="Q39">
        <v>10</v>
      </c>
      <c r="T39" s="51">
        <v>42100.760150462964</v>
      </c>
      <c r="U39" s="51">
        <v>42100.790543981479</v>
      </c>
      <c r="V39" s="49">
        <f t="shared" si="0"/>
        <v>43.766666661249474</v>
      </c>
    </row>
    <row r="40" spans="1:22">
      <c r="A40">
        <v>78</v>
      </c>
      <c r="B40" t="s">
        <v>53</v>
      </c>
      <c r="C40" t="s">
        <v>70</v>
      </c>
      <c r="D40">
        <v>23</v>
      </c>
      <c r="E40" t="s">
        <v>98</v>
      </c>
      <c r="F40">
        <v>100</v>
      </c>
      <c r="G40">
        <v>0</v>
      </c>
      <c r="H40">
        <v>1</v>
      </c>
      <c r="I40">
        <v>1</v>
      </c>
      <c r="J40">
        <v>2</v>
      </c>
      <c r="K40" t="s">
        <v>0</v>
      </c>
      <c r="L40" t="s">
        <v>0</v>
      </c>
      <c r="M40" t="s">
        <v>72</v>
      </c>
      <c r="N40">
        <v>75</v>
      </c>
      <c r="O40">
        <v>91</v>
      </c>
      <c r="P40">
        <v>14</v>
      </c>
      <c r="Q40">
        <v>6</v>
      </c>
      <c r="T40" s="51">
        <v>42102.46197916667</v>
      </c>
      <c r="U40" s="51">
        <v>42102.488171296296</v>
      </c>
      <c r="V40" s="49">
        <f t="shared" si="0"/>
        <v>37.716666661435738</v>
      </c>
    </row>
    <row r="41" spans="1:22">
      <c r="A41">
        <v>79</v>
      </c>
      <c r="B41" t="s">
        <v>53</v>
      </c>
      <c r="C41" t="s">
        <v>70</v>
      </c>
      <c r="D41">
        <v>20</v>
      </c>
      <c r="E41" t="s">
        <v>102</v>
      </c>
      <c r="F41">
        <v>-10</v>
      </c>
      <c r="G41">
        <v>0</v>
      </c>
      <c r="H41">
        <v>1</v>
      </c>
      <c r="I41">
        <v>1</v>
      </c>
      <c r="J41">
        <v>3</v>
      </c>
      <c r="K41" t="s">
        <v>0</v>
      </c>
      <c r="L41" t="s">
        <v>0</v>
      </c>
      <c r="M41" t="s">
        <v>72</v>
      </c>
      <c r="N41">
        <v>40</v>
      </c>
      <c r="O41">
        <v>85</v>
      </c>
      <c r="P41">
        <v>18</v>
      </c>
      <c r="Q41">
        <v>11</v>
      </c>
      <c r="R41">
        <v>1</v>
      </c>
      <c r="S41" t="s">
        <v>101</v>
      </c>
      <c r="T41" s="51">
        <v>42102.46197916667</v>
      </c>
      <c r="U41" s="51">
        <v>42102.507337962961</v>
      </c>
      <c r="V41" s="49">
        <f t="shared" si="0"/>
        <v>65.316666659200564</v>
      </c>
    </row>
    <row r="42" spans="1:22">
      <c r="A42">
        <v>80</v>
      </c>
      <c r="B42" t="s">
        <v>54</v>
      </c>
      <c r="C42" t="s">
        <v>70</v>
      </c>
      <c r="D42">
        <v>22</v>
      </c>
      <c r="E42" t="s">
        <v>95</v>
      </c>
      <c r="F42">
        <v>100</v>
      </c>
      <c r="G42">
        <v>1</v>
      </c>
      <c r="H42">
        <v>1</v>
      </c>
      <c r="I42">
        <v>1</v>
      </c>
      <c r="J42">
        <v>4</v>
      </c>
      <c r="K42" t="s">
        <v>0</v>
      </c>
      <c r="L42" t="s">
        <v>0</v>
      </c>
      <c r="M42" t="s">
        <v>71</v>
      </c>
      <c r="N42">
        <v>70</v>
      </c>
      <c r="O42">
        <v>70</v>
      </c>
      <c r="P42">
        <v>20</v>
      </c>
      <c r="Q42">
        <v>14</v>
      </c>
      <c r="T42" s="51">
        <v>42102.548472222225</v>
      </c>
      <c r="U42" s="51">
        <v>42102.58189814815</v>
      </c>
      <c r="V42" s="49">
        <f t="shared" si="0"/>
        <v>48.133333332370967</v>
      </c>
    </row>
    <row r="43" spans="1:22">
      <c r="A43">
        <v>81</v>
      </c>
      <c r="B43" t="s">
        <v>54</v>
      </c>
      <c r="C43" t="s">
        <v>70</v>
      </c>
      <c r="D43">
        <v>30</v>
      </c>
      <c r="E43" t="s">
        <v>95</v>
      </c>
      <c r="F43">
        <v>90</v>
      </c>
      <c r="G43">
        <v>0</v>
      </c>
      <c r="H43">
        <v>1</v>
      </c>
      <c r="I43">
        <v>1</v>
      </c>
      <c r="J43">
        <v>1</v>
      </c>
      <c r="K43" t="s">
        <v>0</v>
      </c>
      <c r="L43" t="s">
        <v>0</v>
      </c>
      <c r="M43" t="s">
        <v>72</v>
      </c>
      <c r="N43">
        <v>80</v>
      </c>
      <c r="O43">
        <v>80</v>
      </c>
      <c r="P43">
        <v>20</v>
      </c>
      <c r="Q43">
        <v>16</v>
      </c>
      <c r="T43" s="51">
        <v>42102.548495370371</v>
      </c>
      <c r="U43" s="51">
        <v>42102.582187499997</v>
      </c>
      <c r="V43" s="49">
        <f t="shared" si="0"/>
        <v>48.516666661016643</v>
      </c>
    </row>
    <row r="44" spans="1:22">
      <c r="A44">
        <v>82</v>
      </c>
      <c r="B44" t="s">
        <v>54</v>
      </c>
      <c r="C44" t="s">
        <v>70</v>
      </c>
      <c r="D44">
        <v>21</v>
      </c>
      <c r="E44" t="s">
        <v>95</v>
      </c>
      <c r="F44">
        <v>80</v>
      </c>
      <c r="G44">
        <v>0</v>
      </c>
      <c r="H44">
        <v>0</v>
      </c>
      <c r="I44">
        <v>1</v>
      </c>
      <c r="J44">
        <v>2</v>
      </c>
      <c r="K44" t="s">
        <v>0</v>
      </c>
      <c r="L44" t="s">
        <v>0</v>
      </c>
      <c r="M44" t="s">
        <v>71</v>
      </c>
      <c r="N44">
        <v>67</v>
      </c>
      <c r="O44">
        <v>80</v>
      </c>
      <c r="P44">
        <v>16</v>
      </c>
      <c r="Q44">
        <v>7</v>
      </c>
      <c r="T44" s="51">
        <v>42102.548506944448</v>
      </c>
      <c r="U44" s="51">
        <v>42102.581863425927</v>
      </c>
      <c r="V44" s="49">
        <f t="shared" si="0"/>
        <v>48.033333329949528</v>
      </c>
    </row>
    <row r="45" spans="1:22">
      <c r="A45">
        <v>83</v>
      </c>
      <c r="B45" t="s">
        <v>54</v>
      </c>
      <c r="C45" t="s">
        <v>73</v>
      </c>
      <c r="D45">
        <v>20</v>
      </c>
      <c r="E45" t="s">
        <v>95</v>
      </c>
      <c r="F45">
        <v>100</v>
      </c>
      <c r="G45">
        <v>1</v>
      </c>
      <c r="H45">
        <v>0</v>
      </c>
      <c r="I45">
        <v>0</v>
      </c>
      <c r="J45">
        <v>3</v>
      </c>
      <c r="K45" t="s">
        <v>0</v>
      </c>
      <c r="L45" t="s">
        <v>0</v>
      </c>
      <c r="M45" t="s">
        <v>72</v>
      </c>
      <c r="N45">
        <v>84</v>
      </c>
      <c r="O45">
        <v>74</v>
      </c>
      <c r="P45">
        <v>17</v>
      </c>
      <c r="Q45">
        <v>6</v>
      </c>
      <c r="T45" s="51">
        <v>42102.548530092594</v>
      </c>
      <c r="U45" s="51">
        <v>42102.582731481481</v>
      </c>
      <c r="V45" s="49">
        <f t="shared" si="0"/>
        <v>49.249999998137355</v>
      </c>
    </row>
    <row r="46" spans="1:22">
      <c r="A46">
        <v>84</v>
      </c>
      <c r="B46" t="s">
        <v>54</v>
      </c>
      <c r="C46" t="s">
        <v>70</v>
      </c>
      <c r="D46">
        <v>21</v>
      </c>
      <c r="E46" t="s">
        <v>95</v>
      </c>
      <c r="F46">
        <v>70</v>
      </c>
      <c r="G46">
        <v>0</v>
      </c>
      <c r="H46">
        <v>1</v>
      </c>
      <c r="I46">
        <v>1</v>
      </c>
      <c r="J46">
        <v>4</v>
      </c>
      <c r="K46" t="s">
        <v>1</v>
      </c>
      <c r="L46" t="s">
        <v>2</v>
      </c>
      <c r="M46" t="s">
        <v>72</v>
      </c>
      <c r="N46">
        <v>60</v>
      </c>
      <c r="O46">
        <v>80</v>
      </c>
      <c r="P46">
        <v>18</v>
      </c>
      <c r="Q46">
        <v>8</v>
      </c>
      <c r="T46" s="51">
        <v>42102.548564814817</v>
      </c>
      <c r="U46" s="51">
        <v>42102.575138888889</v>
      </c>
      <c r="V46" s="49">
        <f t="shared" si="0"/>
        <v>38.266666664276272</v>
      </c>
    </row>
    <row r="47" spans="1:22">
      <c r="A47">
        <v>85</v>
      </c>
      <c r="B47" t="s">
        <v>55</v>
      </c>
      <c r="C47" t="s">
        <v>70</v>
      </c>
      <c r="D47">
        <v>23</v>
      </c>
      <c r="E47" t="s">
        <v>95</v>
      </c>
      <c r="F47">
        <v>80</v>
      </c>
      <c r="G47">
        <v>0</v>
      </c>
      <c r="H47">
        <v>1</v>
      </c>
      <c r="I47">
        <v>1</v>
      </c>
      <c r="J47">
        <v>1</v>
      </c>
      <c r="K47" t="s">
        <v>0</v>
      </c>
      <c r="L47" t="s">
        <v>0</v>
      </c>
      <c r="M47" t="s">
        <v>72</v>
      </c>
      <c r="N47">
        <v>85</v>
      </c>
      <c r="O47">
        <v>90</v>
      </c>
      <c r="P47">
        <v>18</v>
      </c>
      <c r="Q47">
        <v>12</v>
      </c>
      <c r="T47" s="51">
        <v>42102.753680555557</v>
      </c>
      <c r="U47" s="51">
        <v>42102.788784722223</v>
      </c>
      <c r="V47" s="49">
        <f t="shared" si="0"/>
        <v>50.549999998183921</v>
      </c>
    </row>
    <row r="48" spans="1:22">
      <c r="A48">
        <v>86</v>
      </c>
      <c r="B48" t="s">
        <v>55</v>
      </c>
      <c r="C48" t="s">
        <v>70</v>
      </c>
      <c r="D48">
        <v>21</v>
      </c>
      <c r="E48" t="s">
        <v>102</v>
      </c>
      <c r="F48">
        <v>100</v>
      </c>
      <c r="G48">
        <v>1</v>
      </c>
      <c r="H48">
        <v>0</v>
      </c>
      <c r="I48">
        <v>0</v>
      </c>
      <c r="J48">
        <v>2</v>
      </c>
      <c r="K48" t="s">
        <v>0</v>
      </c>
      <c r="L48" t="s">
        <v>0</v>
      </c>
      <c r="M48" t="s">
        <v>71</v>
      </c>
      <c r="N48">
        <v>74</v>
      </c>
      <c r="O48">
        <v>27</v>
      </c>
      <c r="P48">
        <v>12</v>
      </c>
      <c r="Q48">
        <v>6</v>
      </c>
      <c r="R48">
        <v>1</v>
      </c>
      <c r="S48" t="s">
        <v>115</v>
      </c>
      <c r="T48" s="51">
        <v>42102.753703703704</v>
      </c>
      <c r="U48" s="51">
        <v>42102.783356481479</v>
      </c>
      <c r="V48" s="49">
        <f t="shared" si="0"/>
        <v>42.699999996693805</v>
      </c>
    </row>
    <row r="49" spans="1:22">
      <c r="A49">
        <v>87</v>
      </c>
      <c r="B49" t="s">
        <v>55</v>
      </c>
      <c r="C49" t="s">
        <v>70</v>
      </c>
      <c r="D49">
        <v>20</v>
      </c>
      <c r="E49" t="s">
        <v>95</v>
      </c>
      <c r="F49">
        <v>100</v>
      </c>
      <c r="G49">
        <v>0</v>
      </c>
      <c r="H49">
        <v>0</v>
      </c>
      <c r="I49">
        <v>1</v>
      </c>
      <c r="J49">
        <v>3</v>
      </c>
      <c r="K49" t="s">
        <v>0</v>
      </c>
      <c r="L49" t="s">
        <v>0</v>
      </c>
      <c r="M49" t="s">
        <v>72</v>
      </c>
      <c r="N49">
        <v>57</v>
      </c>
      <c r="O49">
        <v>87</v>
      </c>
      <c r="P49">
        <v>18</v>
      </c>
      <c r="Q49">
        <v>8</v>
      </c>
      <c r="T49" s="51">
        <v>42102.753738425927</v>
      </c>
      <c r="U49" s="51">
        <v>42102.779074074075</v>
      </c>
      <c r="V49" s="49">
        <f t="shared" si="0"/>
        <v>36.483333333162591</v>
      </c>
    </row>
    <row r="50" spans="1:22">
      <c r="A50">
        <v>88</v>
      </c>
      <c r="B50" t="s">
        <v>55</v>
      </c>
      <c r="C50" t="s">
        <v>70</v>
      </c>
      <c r="D50">
        <v>21</v>
      </c>
      <c r="E50" t="s">
        <v>95</v>
      </c>
      <c r="F50">
        <v>0</v>
      </c>
      <c r="G50">
        <v>1</v>
      </c>
      <c r="H50">
        <v>1</v>
      </c>
      <c r="I50">
        <v>1</v>
      </c>
      <c r="J50">
        <v>4</v>
      </c>
      <c r="K50" t="s">
        <v>0</v>
      </c>
      <c r="L50" t="s">
        <v>0</v>
      </c>
      <c r="M50" t="s">
        <v>72</v>
      </c>
      <c r="N50">
        <v>56</v>
      </c>
      <c r="O50">
        <v>75</v>
      </c>
      <c r="P50">
        <v>18</v>
      </c>
      <c r="Q50">
        <v>15</v>
      </c>
      <c r="T50" s="51">
        <v>42102.753750000003</v>
      </c>
      <c r="U50" s="51">
        <v>42102.780810185184</v>
      </c>
      <c r="V50" s="49">
        <f t="shared" si="0"/>
        <v>38.966666660271585</v>
      </c>
    </row>
    <row r="51" spans="1:22">
      <c r="A51">
        <v>89</v>
      </c>
      <c r="B51" t="s">
        <v>56</v>
      </c>
      <c r="C51" t="s">
        <v>70</v>
      </c>
      <c r="D51">
        <v>24</v>
      </c>
      <c r="E51" t="s">
        <v>95</v>
      </c>
      <c r="F51">
        <v>80</v>
      </c>
      <c r="G51">
        <v>0</v>
      </c>
      <c r="H51">
        <v>1</v>
      </c>
      <c r="I51">
        <v>1</v>
      </c>
      <c r="J51">
        <v>1</v>
      </c>
      <c r="K51" t="s">
        <v>1</v>
      </c>
      <c r="L51" t="s">
        <v>0</v>
      </c>
      <c r="M51" t="s">
        <v>72</v>
      </c>
      <c r="N51">
        <v>80</v>
      </c>
      <c r="O51">
        <v>80</v>
      </c>
      <c r="P51">
        <v>14</v>
      </c>
      <c r="Q51">
        <v>6</v>
      </c>
      <c r="T51" s="51">
        <v>42104.464155092595</v>
      </c>
      <c r="U51" s="51">
        <v>42104.487754629627</v>
      </c>
      <c r="V51" s="49">
        <f t="shared" si="0"/>
        <v>33.983333325013518</v>
      </c>
    </row>
    <row r="52" spans="1:22">
      <c r="A52">
        <v>90</v>
      </c>
      <c r="B52" t="s">
        <v>56</v>
      </c>
      <c r="C52" t="s">
        <v>70</v>
      </c>
      <c r="D52">
        <v>20</v>
      </c>
      <c r="E52" t="s">
        <v>95</v>
      </c>
      <c r="F52">
        <v>100</v>
      </c>
      <c r="G52">
        <v>0</v>
      </c>
      <c r="H52">
        <v>1</v>
      </c>
      <c r="I52">
        <v>0</v>
      </c>
      <c r="J52">
        <v>2</v>
      </c>
      <c r="K52" t="s">
        <v>1</v>
      </c>
      <c r="L52" t="s">
        <v>1</v>
      </c>
      <c r="M52" t="s">
        <v>71</v>
      </c>
      <c r="N52">
        <v>30</v>
      </c>
      <c r="O52">
        <v>63</v>
      </c>
      <c r="P52">
        <v>15</v>
      </c>
      <c r="Q52">
        <v>8</v>
      </c>
      <c r="T52" s="51">
        <v>42104.464212962965</v>
      </c>
      <c r="U52" s="51">
        <v>42104.486076388886</v>
      </c>
      <c r="V52" s="49">
        <f t="shared" si="0"/>
        <v>31.483333327341825</v>
      </c>
    </row>
    <row r="53" spans="1:22">
      <c r="A53">
        <v>91</v>
      </c>
      <c r="B53" t="s">
        <v>56</v>
      </c>
      <c r="C53" t="s">
        <v>70</v>
      </c>
      <c r="D53">
        <v>22</v>
      </c>
      <c r="E53" t="s">
        <v>95</v>
      </c>
      <c r="G53">
        <v>0</v>
      </c>
      <c r="H53">
        <v>1</v>
      </c>
      <c r="I53">
        <v>0</v>
      </c>
      <c r="J53">
        <v>3</v>
      </c>
      <c r="K53" t="s">
        <v>0</v>
      </c>
      <c r="P53">
        <v>15</v>
      </c>
      <c r="R53">
        <v>1</v>
      </c>
      <c r="S53" t="s">
        <v>116</v>
      </c>
      <c r="T53" s="51">
        <v>42104.464212962965</v>
      </c>
      <c r="U53" s="51">
        <v>42104.466168981482</v>
      </c>
      <c r="V53" s="49">
        <f t="shared" si="0"/>
        <v>2.8166666650213301</v>
      </c>
    </row>
    <row r="54" spans="1:22">
      <c r="A54">
        <v>92</v>
      </c>
      <c r="B54" t="s">
        <v>56</v>
      </c>
      <c r="C54" t="s">
        <v>70</v>
      </c>
      <c r="D54">
        <v>23</v>
      </c>
      <c r="E54" t="s">
        <v>95</v>
      </c>
      <c r="F54">
        <v>100</v>
      </c>
      <c r="G54">
        <v>0</v>
      </c>
      <c r="H54">
        <v>1</v>
      </c>
      <c r="I54">
        <v>0</v>
      </c>
      <c r="J54">
        <v>4</v>
      </c>
      <c r="K54" t="s">
        <v>0</v>
      </c>
      <c r="L54" t="s">
        <v>2</v>
      </c>
      <c r="M54" t="s">
        <v>72</v>
      </c>
      <c r="N54">
        <v>25</v>
      </c>
      <c r="O54">
        <v>81</v>
      </c>
      <c r="P54">
        <v>19</v>
      </c>
      <c r="Q54">
        <v>8</v>
      </c>
      <c r="T54" s="51">
        <v>42104.464212962965</v>
      </c>
      <c r="U54" s="51">
        <v>42104.489768518521</v>
      </c>
      <c r="V54" s="49">
        <f t="shared" si="0"/>
        <v>36.800000000512227</v>
      </c>
    </row>
    <row r="55" spans="1:22">
      <c r="A55">
        <v>93</v>
      </c>
      <c r="B55" t="s">
        <v>56</v>
      </c>
      <c r="C55" t="s">
        <v>70</v>
      </c>
      <c r="D55">
        <v>22</v>
      </c>
      <c r="E55" t="s">
        <v>95</v>
      </c>
      <c r="F55">
        <v>100</v>
      </c>
      <c r="G55">
        <v>0</v>
      </c>
      <c r="H55">
        <v>1</v>
      </c>
      <c r="I55">
        <v>1</v>
      </c>
      <c r="J55">
        <v>1</v>
      </c>
      <c r="K55" t="s">
        <v>0</v>
      </c>
      <c r="L55" t="s">
        <v>3</v>
      </c>
      <c r="M55" t="s">
        <v>72</v>
      </c>
      <c r="N55">
        <v>56</v>
      </c>
      <c r="O55">
        <v>36</v>
      </c>
      <c r="P55">
        <v>14</v>
      </c>
      <c r="Q55">
        <v>8</v>
      </c>
      <c r="T55" s="51">
        <v>42104.464270833334</v>
      </c>
      <c r="U55" s="51">
        <v>42104.490520833337</v>
      </c>
      <c r="V55" s="49">
        <f t="shared" si="0"/>
        <v>37.800000003771856</v>
      </c>
    </row>
    <row r="56" spans="1:22">
      <c r="A56">
        <v>94</v>
      </c>
      <c r="B56" t="s">
        <v>57</v>
      </c>
      <c r="C56" t="s">
        <v>70</v>
      </c>
      <c r="D56">
        <v>21</v>
      </c>
      <c r="E56" t="s">
        <v>95</v>
      </c>
      <c r="F56">
        <v>100</v>
      </c>
      <c r="G56">
        <v>1</v>
      </c>
      <c r="H56">
        <v>1</v>
      </c>
      <c r="I56">
        <v>1</v>
      </c>
      <c r="J56">
        <v>1</v>
      </c>
      <c r="K56" t="s">
        <v>0</v>
      </c>
      <c r="L56" t="s">
        <v>0</v>
      </c>
      <c r="M56" t="s">
        <v>71</v>
      </c>
      <c r="N56">
        <v>45</v>
      </c>
      <c r="O56">
        <v>80</v>
      </c>
      <c r="P56">
        <v>17</v>
      </c>
      <c r="Q56">
        <v>9</v>
      </c>
      <c r="T56" s="51">
        <v>42104.548206018517</v>
      </c>
      <c r="U56" s="51">
        <v>42104.570844907408</v>
      </c>
      <c r="V56" s="49">
        <f t="shared" si="0"/>
        <v>32.600000003585592</v>
      </c>
    </row>
    <row r="57" spans="1:22">
      <c r="A57">
        <v>95</v>
      </c>
      <c r="B57" t="s">
        <v>57</v>
      </c>
      <c r="C57" t="s">
        <v>70</v>
      </c>
      <c r="D57">
        <v>32</v>
      </c>
      <c r="E57" t="s">
        <v>95</v>
      </c>
      <c r="F57">
        <v>90</v>
      </c>
      <c r="G57">
        <v>0</v>
      </c>
      <c r="H57">
        <v>1</v>
      </c>
      <c r="I57">
        <v>1</v>
      </c>
      <c r="J57">
        <v>2</v>
      </c>
      <c r="K57" t="s">
        <v>0</v>
      </c>
      <c r="L57" t="s">
        <v>1</v>
      </c>
      <c r="M57" t="s">
        <v>72</v>
      </c>
      <c r="N57">
        <v>69</v>
      </c>
      <c r="O57">
        <v>80</v>
      </c>
      <c r="P57">
        <v>20</v>
      </c>
      <c r="Q57">
        <v>8</v>
      </c>
      <c r="T57" s="51">
        <v>42104.548229166663</v>
      </c>
      <c r="U57" s="51">
        <v>42104.581192129626</v>
      </c>
      <c r="V57" s="49">
        <f t="shared" si="0"/>
        <v>47.466666667023674</v>
      </c>
    </row>
    <row r="58" spans="1:22">
      <c r="A58">
        <v>96</v>
      </c>
      <c r="B58" t="s">
        <v>57</v>
      </c>
      <c r="C58" t="s">
        <v>73</v>
      </c>
      <c r="D58">
        <v>22</v>
      </c>
      <c r="E58" t="s">
        <v>95</v>
      </c>
      <c r="F58">
        <v>100</v>
      </c>
      <c r="G58">
        <v>0</v>
      </c>
      <c r="H58">
        <v>0</v>
      </c>
      <c r="I58">
        <v>1</v>
      </c>
      <c r="J58">
        <v>3</v>
      </c>
      <c r="K58" t="s">
        <v>0</v>
      </c>
      <c r="L58" t="s">
        <v>0</v>
      </c>
      <c r="M58" t="s">
        <v>72</v>
      </c>
      <c r="N58">
        <v>45</v>
      </c>
      <c r="O58">
        <v>60</v>
      </c>
      <c r="P58">
        <v>18</v>
      </c>
      <c r="Q58">
        <v>12</v>
      </c>
      <c r="T58" s="51">
        <v>42104.548229166663</v>
      </c>
      <c r="U58" s="51">
        <v>42104.579444444447</v>
      </c>
      <c r="V58" s="49">
        <f t="shared" si="0"/>
        <v>44.95000000926666</v>
      </c>
    </row>
    <row r="59" spans="1:22">
      <c r="A59">
        <v>97</v>
      </c>
      <c r="B59" t="s">
        <v>57</v>
      </c>
      <c r="C59" t="s">
        <v>73</v>
      </c>
      <c r="D59">
        <v>24</v>
      </c>
      <c r="E59" t="s">
        <v>95</v>
      </c>
      <c r="F59">
        <v>100</v>
      </c>
      <c r="G59">
        <v>0</v>
      </c>
      <c r="H59">
        <v>1</v>
      </c>
      <c r="I59">
        <v>1</v>
      </c>
      <c r="J59">
        <v>4</v>
      </c>
      <c r="K59" t="s">
        <v>0</v>
      </c>
      <c r="L59" t="s">
        <v>2</v>
      </c>
      <c r="M59" t="s">
        <v>72</v>
      </c>
      <c r="N59">
        <v>60</v>
      </c>
      <c r="O59">
        <v>60</v>
      </c>
      <c r="P59">
        <v>21</v>
      </c>
      <c r="Q59">
        <v>8</v>
      </c>
      <c r="T59" s="51">
        <v>42104.548252314817</v>
      </c>
      <c r="U59" s="51">
        <v>42104.57613425926</v>
      </c>
      <c r="V59" s="49">
        <f t="shared" si="0"/>
        <v>40.149999997811392</v>
      </c>
    </row>
    <row r="60" spans="1:22">
      <c r="A60">
        <v>98</v>
      </c>
      <c r="B60" t="s">
        <v>57</v>
      </c>
      <c r="C60" t="s">
        <v>70</v>
      </c>
      <c r="D60">
        <v>21</v>
      </c>
      <c r="E60" t="s">
        <v>95</v>
      </c>
      <c r="F60">
        <v>30</v>
      </c>
      <c r="G60">
        <v>0</v>
      </c>
      <c r="H60">
        <v>1</v>
      </c>
      <c r="I60">
        <v>1</v>
      </c>
      <c r="J60">
        <v>1</v>
      </c>
      <c r="K60" t="s">
        <v>0</v>
      </c>
      <c r="L60" t="s">
        <v>0</v>
      </c>
      <c r="M60" t="s">
        <v>71</v>
      </c>
      <c r="N60">
        <v>25</v>
      </c>
      <c r="O60">
        <v>86</v>
      </c>
      <c r="P60">
        <v>13</v>
      </c>
      <c r="Q60">
        <v>10</v>
      </c>
      <c r="T60" s="51">
        <v>42104.548263888886</v>
      </c>
      <c r="U60" s="51">
        <v>42104.569687499999</v>
      </c>
      <c r="V60" s="49">
        <f t="shared" si="0"/>
        <v>30.850000003119931</v>
      </c>
    </row>
    <row r="61" spans="1:22">
      <c r="A61">
        <v>99</v>
      </c>
      <c r="B61" t="s">
        <v>57</v>
      </c>
      <c r="C61" t="s">
        <v>70</v>
      </c>
      <c r="D61">
        <v>21</v>
      </c>
      <c r="E61" t="s">
        <v>95</v>
      </c>
      <c r="F61">
        <v>100</v>
      </c>
      <c r="G61">
        <v>0</v>
      </c>
      <c r="H61">
        <v>1</v>
      </c>
      <c r="I61">
        <v>0</v>
      </c>
      <c r="J61">
        <v>2</v>
      </c>
      <c r="K61" t="s">
        <v>0</v>
      </c>
      <c r="L61" t="s">
        <v>0</v>
      </c>
      <c r="M61" t="s">
        <v>72</v>
      </c>
      <c r="N61">
        <v>80</v>
      </c>
      <c r="O61">
        <v>100</v>
      </c>
      <c r="P61">
        <v>18</v>
      </c>
      <c r="Q61">
        <v>13</v>
      </c>
      <c r="T61" s="51">
        <v>42104.548310185186</v>
      </c>
      <c r="U61" s="51">
        <v>42104.575254629628</v>
      </c>
      <c r="V61" s="49">
        <f t="shared" si="0"/>
        <v>38.799999996554106</v>
      </c>
    </row>
    <row r="62" spans="1:22">
      <c r="A62">
        <v>100</v>
      </c>
      <c r="B62" t="s">
        <v>57</v>
      </c>
      <c r="C62" t="s">
        <v>70</v>
      </c>
      <c r="D62">
        <v>21</v>
      </c>
      <c r="E62" t="s">
        <v>95</v>
      </c>
      <c r="F62">
        <v>90</v>
      </c>
      <c r="G62">
        <v>1</v>
      </c>
      <c r="H62">
        <v>1</v>
      </c>
      <c r="I62">
        <v>0</v>
      </c>
      <c r="J62">
        <v>3</v>
      </c>
      <c r="K62" t="s">
        <v>0</v>
      </c>
      <c r="L62" t="s">
        <v>0</v>
      </c>
      <c r="M62" t="s">
        <v>71</v>
      </c>
      <c r="N62">
        <v>57</v>
      </c>
      <c r="O62">
        <v>52</v>
      </c>
      <c r="P62">
        <v>20</v>
      </c>
      <c r="Q62">
        <v>6</v>
      </c>
      <c r="T62" s="51">
        <v>42104.548333333332</v>
      </c>
      <c r="U62" s="51">
        <v>42104.573078703703</v>
      </c>
      <c r="V62" s="49">
        <f t="shared" si="0"/>
        <v>35.63333333353512</v>
      </c>
    </row>
    <row r="63" spans="1:22">
      <c r="A63">
        <v>101</v>
      </c>
      <c r="B63" t="s">
        <v>57</v>
      </c>
      <c r="C63" t="s">
        <v>73</v>
      </c>
      <c r="D63">
        <v>20</v>
      </c>
      <c r="E63" t="s">
        <v>95</v>
      </c>
      <c r="F63">
        <v>100</v>
      </c>
      <c r="G63">
        <v>0</v>
      </c>
      <c r="H63">
        <v>0</v>
      </c>
      <c r="I63">
        <v>1</v>
      </c>
      <c r="J63">
        <v>4</v>
      </c>
      <c r="K63" t="s">
        <v>3</v>
      </c>
      <c r="L63" t="s">
        <v>3</v>
      </c>
      <c r="M63" t="s">
        <v>71</v>
      </c>
      <c r="N63">
        <v>30</v>
      </c>
      <c r="O63">
        <v>75</v>
      </c>
      <c r="P63">
        <v>21</v>
      </c>
      <c r="Q63">
        <v>8</v>
      </c>
      <c r="T63" s="51">
        <v>42104.548333333332</v>
      </c>
      <c r="U63" s="51">
        <v>42104.574236111112</v>
      </c>
      <c r="V63" s="49">
        <f t="shared" si="0"/>
        <v>37.300000002142042</v>
      </c>
    </row>
    <row r="64" spans="1:22">
      <c r="A64">
        <v>102</v>
      </c>
      <c r="B64" t="s">
        <v>57</v>
      </c>
      <c r="C64" t="s">
        <v>70</v>
      </c>
      <c r="D64">
        <v>60</v>
      </c>
      <c r="E64" t="s">
        <v>95</v>
      </c>
      <c r="F64">
        <v>100</v>
      </c>
      <c r="G64">
        <v>0</v>
      </c>
      <c r="H64">
        <v>1</v>
      </c>
      <c r="I64">
        <v>0</v>
      </c>
      <c r="J64">
        <v>1</v>
      </c>
      <c r="K64" t="s">
        <v>1</v>
      </c>
      <c r="L64" t="s">
        <v>0</v>
      </c>
      <c r="M64" t="s">
        <v>71</v>
      </c>
      <c r="N64">
        <v>22</v>
      </c>
      <c r="O64">
        <v>86</v>
      </c>
      <c r="P64">
        <v>17</v>
      </c>
      <c r="Q64">
        <v>4</v>
      </c>
      <c r="T64" s="51">
        <v>42104.548344907409</v>
      </c>
      <c r="U64" s="51">
        <v>42104.591157407405</v>
      </c>
      <c r="V64" s="49">
        <f t="shared" si="0"/>
        <v>61.649999994551763</v>
      </c>
    </row>
    <row r="65" spans="1:22">
      <c r="A65">
        <v>103</v>
      </c>
      <c r="B65" t="s">
        <v>57</v>
      </c>
      <c r="C65" t="s">
        <v>73</v>
      </c>
      <c r="D65">
        <v>20</v>
      </c>
      <c r="E65" t="s">
        <v>95</v>
      </c>
      <c r="F65">
        <v>100</v>
      </c>
      <c r="G65">
        <v>0</v>
      </c>
      <c r="H65">
        <v>1</v>
      </c>
      <c r="I65">
        <v>1</v>
      </c>
      <c r="J65">
        <v>2</v>
      </c>
      <c r="K65" t="s">
        <v>0</v>
      </c>
      <c r="L65" t="s">
        <v>0</v>
      </c>
      <c r="M65" t="s">
        <v>72</v>
      </c>
      <c r="N65">
        <v>90</v>
      </c>
      <c r="O65">
        <v>86</v>
      </c>
      <c r="P65">
        <v>19</v>
      </c>
      <c r="Q65">
        <v>8</v>
      </c>
      <c r="T65" s="51">
        <v>42104.548414351855</v>
      </c>
      <c r="U65" s="51">
        <v>42104.574641203704</v>
      </c>
      <c r="V65" s="49">
        <f t="shared" si="0"/>
        <v>37.766666662646458</v>
      </c>
    </row>
    <row r="66" spans="1:22">
      <c r="A66">
        <v>104</v>
      </c>
      <c r="B66" t="s">
        <v>57</v>
      </c>
      <c r="C66" t="s">
        <v>70</v>
      </c>
      <c r="D66">
        <v>21</v>
      </c>
      <c r="E66" t="s">
        <v>95</v>
      </c>
      <c r="F66">
        <v>100</v>
      </c>
      <c r="G66">
        <v>1</v>
      </c>
      <c r="H66">
        <v>1</v>
      </c>
      <c r="I66">
        <v>0</v>
      </c>
      <c r="J66">
        <v>3</v>
      </c>
      <c r="K66" t="s">
        <v>0</v>
      </c>
      <c r="L66" t="s">
        <v>0</v>
      </c>
      <c r="M66" t="s">
        <v>71</v>
      </c>
      <c r="N66">
        <v>39</v>
      </c>
      <c r="O66">
        <v>70</v>
      </c>
      <c r="P66">
        <v>17</v>
      </c>
      <c r="Q66">
        <v>8</v>
      </c>
      <c r="T66" s="51">
        <v>42104.548449074071</v>
      </c>
      <c r="U66" s="51">
        <v>42104.584085648145</v>
      </c>
      <c r="V66" s="49">
        <f t="shared" si="0"/>
        <v>51.316666665952653</v>
      </c>
    </row>
    <row r="67" spans="1:22">
      <c r="A67">
        <v>105</v>
      </c>
      <c r="B67" t="s">
        <v>57</v>
      </c>
      <c r="C67" t="s">
        <v>73</v>
      </c>
      <c r="D67">
        <v>22</v>
      </c>
      <c r="E67" t="s">
        <v>95</v>
      </c>
      <c r="F67">
        <v>100</v>
      </c>
      <c r="G67">
        <v>1</v>
      </c>
      <c r="H67">
        <v>1</v>
      </c>
      <c r="I67">
        <v>1</v>
      </c>
      <c r="J67">
        <v>4</v>
      </c>
      <c r="K67" t="s">
        <v>0</v>
      </c>
      <c r="L67" t="s">
        <v>0</v>
      </c>
      <c r="M67" t="s">
        <v>71</v>
      </c>
      <c r="N67">
        <v>20</v>
      </c>
      <c r="O67">
        <v>80</v>
      </c>
      <c r="P67">
        <v>17</v>
      </c>
      <c r="Q67">
        <v>13</v>
      </c>
      <c r="T67" s="51">
        <v>42104.548738425925</v>
      </c>
      <c r="U67" s="51">
        <v>42104.577349537038</v>
      </c>
      <c r="V67" s="49">
        <f t="shared" ref="V67:V130" si="1">(U67-T67)*1440</f>
        <v>41.20000000228174</v>
      </c>
    </row>
    <row r="68" spans="1:22">
      <c r="A68">
        <v>106</v>
      </c>
      <c r="B68" t="s">
        <v>57</v>
      </c>
      <c r="C68" t="s">
        <v>70</v>
      </c>
      <c r="D68">
        <v>18</v>
      </c>
      <c r="E68" t="s">
        <v>95</v>
      </c>
      <c r="F68">
        <v>80</v>
      </c>
      <c r="G68">
        <v>1</v>
      </c>
      <c r="H68">
        <v>0</v>
      </c>
      <c r="I68">
        <v>1</v>
      </c>
      <c r="J68">
        <v>1</v>
      </c>
      <c r="K68" t="s">
        <v>0</v>
      </c>
      <c r="L68" t="s">
        <v>0</v>
      </c>
      <c r="M68" t="s">
        <v>71</v>
      </c>
      <c r="N68">
        <v>40</v>
      </c>
      <c r="O68">
        <v>60</v>
      </c>
      <c r="P68">
        <v>10</v>
      </c>
      <c r="Q68">
        <v>10</v>
      </c>
      <c r="T68" s="51">
        <v>42104.552719907406</v>
      </c>
      <c r="U68" s="51">
        <v>42104.583749999998</v>
      </c>
      <c r="V68" s="49">
        <f t="shared" si="1"/>
        <v>44.683333332650363</v>
      </c>
    </row>
    <row r="69" spans="1:22">
      <c r="A69">
        <v>107</v>
      </c>
      <c r="B69" t="s">
        <v>86</v>
      </c>
      <c r="C69" t="s">
        <v>73</v>
      </c>
      <c r="D69">
        <v>22</v>
      </c>
      <c r="E69" t="s">
        <v>98</v>
      </c>
      <c r="F69">
        <v>90</v>
      </c>
      <c r="G69">
        <v>0</v>
      </c>
      <c r="H69">
        <v>1</v>
      </c>
      <c r="I69">
        <v>1</v>
      </c>
      <c r="J69">
        <v>2</v>
      </c>
      <c r="K69" t="s">
        <v>2</v>
      </c>
      <c r="L69" t="s">
        <v>2</v>
      </c>
      <c r="M69" t="s">
        <v>72</v>
      </c>
      <c r="N69">
        <v>50</v>
      </c>
      <c r="O69">
        <v>100</v>
      </c>
      <c r="P69">
        <v>17</v>
      </c>
      <c r="Q69">
        <v>8</v>
      </c>
      <c r="T69" s="51">
        <v>42104.75509259259</v>
      </c>
      <c r="U69" s="51">
        <v>42104.785405092596</v>
      </c>
      <c r="V69" s="49">
        <f t="shared" si="1"/>
        <v>43.650000009220093</v>
      </c>
    </row>
    <row r="70" spans="1:22">
      <c r="A70">
        <v>108</v>
      </c>
      <c r="B70" t="s">
        <v>86</v>
      </c>
      <c r="C70" t="s">
        <v>70</v>
      </c>
      <c r="D70">
        <v>18</v>
      </c>
      <c r="E70" t="s">
        <v>95</v>
      </c>
      <c r="F70">
        <v>90</v>
      </c>
      <c r="G70">
        <v>0</v>
      </c>
      <c r="H70">
        <v>0</v>
      </c>
      <c r="I70">
        <v>1</v>
      </c>
      <c r="J70">
        <v>3</v>
      </c>
      <c r="K70" t="s">
        <v>0</v>
      </c>
      <c r="L70" t="s">
        <v>0</v>
      </c>
      <c r="M70" t="s">
        <v>72</v>
      </c>
      <c r="N70">
        <v>75</v>
      </c>
      <c r="O70">
        <v>80</v>
      </c>
      <c r="P70">
        <v>16</v>
      </c>
      <c r="Q70">
        <v>13</v>
      </c>
      <c r="T70" s="51">
        <v>42104.75509259259</v>
      </c>
      <c r="U70" s="51">
        <v>42104.786793981482</v>
      </c>
      <c r="V70" s="49">
        <f t="shared" si="1"/>
        <v>45.650000005261973</v>
      </c>
    </row>
    <row r="71" spans="1:22">
      <c r="A71">
        <v>109</v>
      </c>
      <c r="B71" t="s">
        <v>86</v>
      </c>
      <c r="C71" t="s">
        <v>70</v>
      </c>
      <c r="D71">
        <v>21</v>
      </c>
      <c r="E71" t="s">
        <v>95</v>
      </c>
      <c r="F71">
        <v>100</v>
      </c>
      <c r="G71">
        <v>0</v>
      </c>
      <c r="H71">
        <v>1</v>
      </c>
      <c r="I71">
        <v>0</v>
      </c>
      <c r="J71">
        <v>4</v>
      </c>
      <c r="K71" t="s">
        <v>0</v>
      </c>
      <c r="L71" t="s">
        <v>0</v>
      </c>
      <c r="M71" t="s">
        <v>71</v>
      </c>
      <c r="N71">
        <v>60</v>
      </c>
      <c r="O71">
        <v>56</v>
      </c>
      <c r="P71">
        <v>18</v>
      </c>
      <c r="Q71">
        <v>9</v>
      </c>
      <c r="T71" s="51">
        <v>42104.755127314813</v>
      </c>
      <c r="U71" s="51">
        <v>42104.785567129627</v>
      </c>
      <c r="V71" s="49">
        <f t="shared" si="1"/>
        <v>43.833333333022892</v>
      </c>
    </row>
    <row r="72" spans="1:22">
      <c r="A72">
        <v>110</v>
      </c>
      <c r="B72" t="s">
        <v>87</v>
      </c>
      <c r="C72" t="s">
        <v>70</v>
      </c>
      <c r="D72">
        <v>18</v>
      </c>
      <c r="E72" t="s">
        <v>95</v>
      </c>
      <c r="F72">
        <v>90</v>
      </c>
      <c r="G72">
        <v>0</v>
      </c>
      <c r="H72">
        <v>1</v>
      </c>
      <c r="I72">
        <v>1</v>
      </c>
      <c r="J72">
        <v>1</v>
      </c>
      <c r="K72" t="s">
        <v>2</v>
      </c>
      <c r="L72" t="s">
        <v>2</v>
      </c>
      <c r="M72" t="s">
        <v>72</v>
      </c>
      <c r="N72">
        <v>70</v>
      </c>
      <c r="O72">
        <v>60</v>
      </c>
      <c r="P72">
        <v>20</v>
      </c>
      <c r="Q72">
        <v>8</v>
      </c>
      <c r="T72" s="51">
        <v>42107.757974537039</v>
      </c>
      <c r="U72" s="51">
        <v>42107.7812962963</v>
      </c>
      <c r="V72" s="49">
        <f t="shared" si="1"/>
        <v>33.583333336282521</v>
      </c>
    </row>
    <row r="73" spans="1:22">
      <c r="A73">
        <v>111</v>
      </c>
      <c r="B73" t="s">
        <v>87</v>
      </c>
      <c r="C73" t="s">
        <v>70</v>
      </c>
      <c r="D73">
        <v>19</v>
      </c>
      <c r="E73" t="s">
        <v>95</v>
      </c>
      <c r="F73">
        <v>90</v>
      </c>
      <c r="G73">
        <v>0</v>
      </c>
      <c r="H73">
        <v>1</v>
      </c>
      <c r="I73">
        <v>0</v>
      </c>
      <c r="J73">
        <v>2</v>
      </c>
      <c r="K73" t="s">
        <v>0</v>
      </c>
      <c r="L73" t="s">
        <v>0</v>
      </c>
      <c r="M73" t="s">
        <v>72</v>
      </c>
      <c r="N73">
        <v>90</v>
      </c>
      <c r="O73">
        <v>100</v>
      </c>
      <c r="P73">
        <v>17</v>
      </c>
      <c r="Q73">
        <v>11</v>
      </c>
      <c r="T73" s="51">
        <v>42107.758009259262</v>
      </c>
      <c r="U73" s="51">
        <v>42107.788043981483</v>
      </c>
      <c r="V73" s="49">
        <f t="shared" si="1"/>
        <v>43.249999999534339</v>
      </c>
    </row>
    <row r="74" spans="1:22">
      <c r="A74">
        <v>112</v>
      </c>
      <c r="B74" t="s">
        <v>87</v>
      </c>
      <c r="C74" t="s">
        <v>73</v>
      </c>
      <c r="D74">
        <v>19</v>
      </c>
      <c r="E74" t="s">
        <v>98</v>
      </c>
      <c r="F74">
        <v>60</v>
      </c>
      <c r="G74">
        <v>1</v>
      </c>
      <c r="H74">
        <v>1</v>
      </c>
      <c r="I74">
        <v>1</v>
      </c>
      <c r="J74">
        <v>3</v>
      </c>
      <c r="K74" t="s">
        <v>0</v>
      </c>
      <c r="L74" t="s">
        <v>0</v>
      </c>
      <c r="M74" t="s">
        <v>72</v>
      </c>
      <c r="N74">
        <v>50</v>
      </c>
      <c r="O74">
        <v>99</v>
      </c>
      <c r="P74">
        <v>17</v>
      </c>
      <c r="Q74">
        <v>9</v>
      </c>
      <c r="T74" s="51">
        <v>42107.758043981485</v>
      </c>
      <c r="U74" s="51">
        <v>42107.791331018518</v>
      </c>
      <c r="V74" s="49">
        <f t="shared" si="1"/>
        <v>47.933333327528089</v>
      </c>
    </row>
    <row r="75" spans="1:22">
      <c r="A75">
        <v>113</v>
      </c>
      <c r="B75" t="s">
        <v>87</v>
      </c>
      <c r="C75" t="s">
        <v>70</v>
      </c>
      <c r="D75">
        <v>19</v>
      </c>
      <c r="E75" t="s">
        <v>98</v>
      </c>
      <c r="F75">
        <v>90</v>
      </c>
      <c r="G75">
        <v>0</v>
      </c>
      <c r="H75">
        <v>0</v>
      </c>
      <c r="I75">
        <v>1</v>
      </c>
      <c r="J75">
        <v>4</v>
      </c>
      <c r="K75" t="s">
        <v>0</v>
      </c>
      <c r="L75" t="s">
        <v>0</v>
      </c>
      <c r="M75" t="s">
        <v>72</v>
      </c>
      <c r="N75">
        <v>38</v>
      </c>
      <c r="O75">
        <v>55</v>
      </c>
      <c r="P75">
        <v>14</v>
      </c>
      <c r="Q75">
        <v>12</v>
      </c>
      <c r="T75" s="51">
        <v>42107.758055555554</v>
      </c>
      <c r="U75" s="51">
        <v>42107.78738425926</v>
      </c>
      <c r="V75" s="49">
        <f t="shared" si="1"/>
        <v>42.233333336189389</v>
      </c>
    </row>
    <row r="76" spans="1:22">
      <c r="A76">
        <v>114</v>
      </c>
      <c r="B76" t="s">
        <v>88</v>
      </c>
      <c r="C76" t="s">
        <v>70</v>
      </c>
      <c r="D76">
        <v>21</v>
      </c>
      <c r="E76" t="s">
        <v>95</v>
      </c>
      <c r="F76">
        <v>100</v>
      </c>
      <c r="G76">
        <v>0</v>
      </c>
      <c r="H76">
        <v>1</v>
      </c>
      <c r="I76">
        <v>1</v>
      </c>
      <c r="J76">
        <v>1</v>
      </c>
      <c r="K76" t="s">
        <v>0</v>
      </c>
      <c r="L76" t="s">
        <v>3</v>
      </c>
      <c r="M76" t="s">
        <v>72</v>
      </c>
      <c r="N76">
        <v>40</v>
      </c>
      <c r="O76">
        <v>90</v>
      </c>
      <c r="P76">
        <v>15</v>
      </c>
      <c r="Q76">
        <v>8</v>
      </c>
      <c r="T76" s="51">
        <v>42109.753657407404</v>
      </c>
      <c r="U76" s="51">
        <v>42109.786435185182</v>
      </c>
      <c r="V76" s="49">
        <f t="shared" si="1"/>
        <v>47.200000000884756</v>
      </c>
    </row>
    <row r="77" spans="1:22">
      <c r="A77">
        <v>115</v>
      </c>
      <c r="B77" t="s">
        <v>88</v>
      </c>
      <c r="C77" t="s">
        <v>73</v>
      </c>
      <c r="D77">
        <v>22</v>
      </c>
      <c r="E77" t="s">
        <v>95</v>
      </c>
      <c r="F77">
        <v>80</v>
      </c>
      <c r="G77">
        <v>1</v>
      </c>
      <c r="H77">
        <v>1</v>
      </c>
      <c r="I77">
        <v>1</v>
      </c>
      <c r="J77">
        <v>2</v>
      </c>
      <c r="K77" t="s">
        <v>0</v>
      </c>
      <c r="L77" t="s">
        <v>0</v>
      </c>
      <c r="M77" t="s">
        <v>71</v>
      </c>
      <c r="N77">
        <v>40</v>
      </c>
      <c r="O77">
        <v>70</v>
      </c>
      <c r="P77">
        <v>15</v>
      </c>
      <c r="Q77">
        <v>8</v>
      </c>
      <c r="T77" s="51">
        <v>42109.753784722219</v>
      </c>
      <c r="U77" s="51">
        <v>42109.787627314814</v>
      </c>
      <c r="V77" s="49">
        <f t="shared" si="1"/>
        <v>48.73333333642222</v>
      </c>
    </row>
    <row r="78" spans="1:22">
      <c r="A78">
        <v>116</v>
      </c>
      <c r="B78" t="s">
        <v>88</v>
      </c>
      <c r="C78" t="s">
        <v>70</v>
      </c>
      <c r="D78">
        <v>19</v>
      </c>
      <c r="E78" t="s">
        <v>95</v>
      </c>
      <c r="F78">
        <v>50</v>
      </c>
      <c r="G78">
        <v>1</v>
      </c>
      <c r="H78">
        <v>0</v>
      </c>
      <c r="I78">
        <v>1</v>
      </c>
      <c r="J78">
        <v>3</v>
      </c>
      <c r="K78" t="s">
        <v>0</v>
      </c>
      <c r="L78" t="s">
        <v>1</v>
      </c>
      <c r="M78" t="s">
        <v>72</v>
      </c>
      <c r="N78">
        <v>51</v>
      </c>
      <c r="O78">
        <v>80</v>
      </c>
      <c r="P78">
        <v>17</v>
      </c>
      <c r="Q78">
        <v>8</v>
      </c>
      <c r="T78" s="51">
        <v>42109.754004629627</v>
      </c>
      <c r="U78" s="51">
        <v>42109.784201388888</v>
      </c>
      <c r="V78" s="49">
        <f t="shared" si="1"/>
        <v>43.483333335025236</v>
      </c>
    </row>
    <row r="79" spans="1:22">
      <c r="A79">
        <v>117</v>
      </c>
      <c r="B79" t="s">
        <v>88</v>
      </c>
      <c r="C79" t="s">
        <v>70</v>
      </c>
      <c r="D79">
        <v>21</v>
      </c>
      <c r="E79" t="s">
        <v>95</v>
      </c>
      <c r="F79">
        <v>100</v>
      </c>
      <c r="G79">
        <v>0</v>
      </c>
      <c r="H79">
        <v>1</v>
      </c>
      <c r="I79">
        <v>1</v>
      </c>
      <c r="J79">
        <v>4</v>
      </c>
      <c r="K79" t="s">
        <v>0</v>
      </c>
      <c r="L79" t="s">
        <v>0</v>
      </c>
      <c r="M79" t="s">
        <v>71</v>
      </c>
      <c r="N79">
        <v>67</v>
      </c>
      <c r="O79">
        <v>53</v>
      </c>
      <c r="P79">
        <v>16</v>
      </c>
      <c r="Q79">
        <v>4</v>
      </c>
      <c r="T79" s="51">
        <v>42109.7578587963</v>
      </c>
      <c r="U79" s="51">
        <v>42109.774606481478</v>
      </c>
      <c r="V79" s="49">
        <f t="shared" si="1"/>
        <v>24.116666656918824</v>
      </c>
    </row>
    <row r="80" spans="1:22">
      <c r="A80">
        <v>118</v>
      </c>
      <c r="B80" t="s">
        <v>89</v>
      </c>
      <c r="C80" t="s">
        <v>70</v>
      </c>
      <c r="D80">
        <v>18</v>
      </c>
      <c r="E80" t="s">
        <v>95</v>
      </c>
      <c r="F80">
        <v>100</v>
      </c>
      <c r="G80">
        <v>0</v>
      </c>
      <c r="H80">
        <v>0</v>
      </c>
      <c r="I80">
        <v>1</v>
      </c>
      <c r="J80">
        <v>1</v>
      </c>
      <c r="K80" t="s">
        <v>0</v>
      </c>
      <c r="L80" t="s">
        <v>0</v>
      </c>
      <c r="M80" t="s">
        <v>72</v>
      </c>
      <c r="N80">
        <v>46</v>
      </c>
      <c r="O80">
        <v>47</v>
      </c>
      <c r="P80">
        <v>15</v>
      </c>
      <c r="Q80">
        <v>12</v>
      </c>
      <c r="T80" s="51">
        <v>42110.755046296297</v>
      </c>
      <c r="U80" s="51">
        <v>42110.785219907404</v>
      </c>
      <c r="V80" s="49">
        <f t="shared" si="1"/>
        <v>43.449999993899837</v>
      </c>
    </row>
    <row r="81" spans="1:22">
      <c r="A81">
        <v>119</v>
      </c>
      <c r="B81" t="s">
        <v>89</v>
      </c>
      <c r="C81" t="s">
        <v>70</v>
      </c>
      <c r="D81">
        <v>20</v>
      </c>
      <c r="E81" t="s">
        <v>95</v>
      </c>
      <c r="F81">
        <v>-60</v>
      </c>
      <c r="G81">
        <v>1</v>
      </c>
      <c r="H81">
        <v>1</v>
      </c>
      <c r="I81">
        <v>1</v>
      </c>
      <c r="J81">
        <v>1</v>
      </c>
      <c r="K81" t="s">
        <v>0</v>
      </c>
      <c r="L81" t="s">
        <v>0</v>
      </c>
      <c r="M81" t="s">
        <v>71</v>
      </c>
      <c r="N81">
        <v>50</v>
      </c>
      <c r="O81">
        <v>81</v>
      </c>
      <c r="P81">
        <v>17</v>
      </c>
      <c r="Q81">
        <v>7</v>
      </c>
      <c r="T81" s="51">
        <v>42110.755046296297</v>
      </c>
      <c r="U81" s="51">
        <v>42110.780763888892</v>
      </c>
      <c r="V81" s="49">
        <f t="shared" si="1"/>
        <v>37.033333336003125</v>
      </c>
    </row>
    <row r="82" spans="1:22">
      <c r="A82">
        <v>120</v>
      </c>
      <c r="B82" t="s">
        <v>89</v>
      </c>
      <c r="C82" t="s">
        <v>70</v>
      </c>
      <c r="D82">
        <v>21</v>
      </c>
      <c r="E82" t="s">
        <v>95</v>
      </c>
      <c r="F82">
        <v>100</v>
      </c>
      <c r="G82">
        <v>1</v>
      </c>
      <c r="H82">
        <v>1</v>
      </c>
      <c r="I82">
        <v>1</v>
      </c>
      <c r="J82">
        <v>2</v>
      </c>
      <c r="K82" t="s">
        <v>0</v>
      </c>
      <c r="L82" t="s">
        <v>0</v>
      </c>
      <c r="M82" t="s">
        <v>72</v>
      </c>
      <c r="N82">
        <v>67</v>
      </c>
      <c r="O82">
        <v>70</v>
      </c>
      <c r="P82">
        <v>19</v>
      </c>
      <c r="Q82">
        <v>15</v>
      </c>
      <c r="T82" s="51">
        <v>42110.755057870374</v>
      </c>
      <c r="U82" s="51">
        <v>42110.785127314812</v>
      </c>
      <c r="V82" s="49">
        <f t="shared" si="1"/>
        <v>43.299999990267679</v>
      </c>
    </row>
    <row r="83" spans="1:22">
      <c r="A83">
        <v>121</v>
      </c>
      <c r="B83" t="s">
        <v>89</v>
      </c>
      <c r="C83" t="s">
        <v>73</v>
      </c>
      <c r="D83">
        <v>21</v>
      </c>
      <c r="E83" t="s">
        <v>95</v>
      </c>
      <c r="F83">
        <v>90</v>
      </c>
      <c r="G83">
        <v>0</v>
      </c>
      <c r="H83">
        <v>0</v>
      </c>
      <c r="I83">
        <v>1</v>
      </c>
      <c r="J83">
        <v>3</v>
      </c>
      <c r="K83" t="s">
        <v>0</v>
      </c>
      <c r="L83" t="s">
        <v>0</v>
      </c>
      <c r="M83" t="s">
        <v>71</v>
      </c>
      <c r="N83">
        <v>29</v>
      </c>
      <c r="O83">
        <v>95</v>
      </c>
      <c r="P83">
        <v>18</v>
      </c>
      <c r="Q83">
        <v>10</v>
      </c>
      <c r="T83" s="51">
        <v>42110.755057870374</v>
      </c>
      <c r="U83" s="51">
        <v>42110.781041666669</v>
      </c>
      <c r="V83" s="49">
        <f t="shared" si="1"/>
        <v>37.416666664648801</v>
      </c>
    </row>
    <row r="84" spans="1:22">
      <c r="A84">
        <v>122</v>
      </c>
      <c r="B84" t="s">
        <v>89</v>
      </c>
      <c r="C84" t="s">
        <v>73</v>
      </c>
      <c r="D84">
        <v>23</v>
      </c>
      <c r="E84" t="s">
        <v>95</v>
      </c>
      <c r="F84">
        <v>80</v>
      </c>
      <c r="G84">
        <v>0</v>
      </c>
      <c r="H84">
        <v>1</v>
      </c>
      <c r="I84">
        <v>1</v>
      </c>
      <c r="J84">
        <v>4</v>
      </c>
      <c r="K84" t="s">
        <v>0</v>
      </c>
      <c r="L84" t="s">
        <v>1</v>
      </c>
      <c r="M84" t="s">
        <v>72</v>
      </c>
      <c r="N84">
        <v>60</v>
      </c>
      <c r="O84">
        <v>85</v>
      </c>
      <c r="P84">
        <v>15</v>
      </c>
      <c r="Q84">
        <v>8</v>
      </c>
      <c r="T84" s="51">
        <v>42110.755057870374</v>
      </c>
      <c r="U84" s="51">
        <v>42110.797094907408</v>
      </c>
      <c r="V84" s="49">
        <f t="shared" si="1"/>
        <v>60.533333328785375</v>
      </c>
    </row>
    <row r="85" spans="1:22">
      <c r="A85">
        <v>123</v>
      </c>
      <c r="B85" t="s">
        <v>89</v>
      </c>
      <c r="C85" t="s">
        <v>70</v>
      </c>
      <c r="D85">
        <v>24</v>
      </c>
      <c r="E85" t="s">
        <v>95</v>
      </c>
      <c r="F85">
        <v>100</v>
      </c>
      <c r="G85">
        <v>0</v>
      </c>
      <c r="H85">
        <v>0</v>
      </c>
      <c r="I85">
        <v>1</v>
      </c>
      <c r="J85">
        <v>1</v>
      </c>
      <c r="K85" t="s">
        <v>0</v>
      </c>
      <c r="L85" t="s">
        <v>2</v>
      </c>
      <c r="M85" t="s">
        <v>71</v>
      </c>
      <c r="N85">
        <v>40</v>
      </c>
      <c r="O85">
        <v>75</v>
      </c>
      <c r="P85">
        <v>15</v>
      </c>
      <c r="Q85">
        <v>8</v>
      </c>
      <c r="T85" s="51">
        <v>42110.755057870374</v>
      </c>
      <c r="U85" s="51">
        <v>42110.785752314812</v>
      </c>
      <c r="V85" s="49">
        <f t="shared" si="1"/>
        <v>44.199999991105869</v>
      </c>
    </row>
    <row r="86" spans="1:22">
      <c r="A86">
        <v>124</v>
      </c>
      <c r="B86" t="s">
        <v>89</v>
      </c>
      <c r="C86" t="s">
        <v>70</v>
      </c>
      <c r="D86">
        <v>25</v>
      </c>
      <c r="E86" t="s">
        <v>95</v>
      </c>
      <c r="F86">
        <v>100</v>
      </c>
      <c r="G86">
        <v>0</v>
      </c>
      <c r="H86">
        <v>1</v>
      </c>
      <c r="I86">
        <v>1</v>
      </c>
      <c r="J86">
        <v>2</v>
      </c>
      <c r="K86" t="s">
        <v>0</v>
      </c>
      <c r="L86" t="s">
        <v>0</v>
      </c>
      <c r="M86" t="s">
        <v>72</v>
      </c>
      <c r="N86">
        <v>40</v>
      </c>
      <c r="O86">
        <v>99</v>
      </c>
      <c r="P86">
        <v>16</v>
      </c>
      <c r="Q86">
        <v>7</v>
      </c>
      <c r="T86" s="51">
        <v>42110.755057870374</v>
      </c>
      <c r="U86" s="51">
        <v>42110.782962962963</v>
      </c>
      <c r="V86" s="49">
        <f t="shared" si="1"/>
        <v>40.183333328459412</v>
      </c>
    </row>
    <row r="87" spans="1:22">
      <c r="A87">
        <v>125</v>
      </c>
      <c r="B87" t="s">
        <v>89</v>
      </c>
      <c r="C87" t="s">
        <v>73</v>
      </c>
      <c r="D87">
        <v>18</v>
      </c>
      <c r="E87" t="s">
        <v>98</v>
      </c>
      <c r="F87">
        <v>100</v>
      </c>
      <c r="G87">
        <v>0</v>
      </c>
      <c r="H87">
        <v>0</v>
      </c>
      <c r="I87">
        <v>1</v>
      </c>
      <c r="J87">
        <v>3</v>
      </c>
      <c r="K87" t="s">
        <v>0</v>
      </c>
      <c r="L87" t="s">
        <v>3</v>
      </c>
      <c r="M87" t="s">
        <v>72</v>
      </c>
      <c r="N87">
        <v>80</v>
      </c>
      <c r="O87">
        <v>70</v>
      </c>
      <c r="P87">
        <v>13</v>
      </c>
      <c r="Q87">
        <v>8</v>
      </c>
      <c r="T87" s="51">
        <v>42110.75509259259</v>
      </c>
      <c r="U87" s="51">
        <v>42110.779965277776</v>
      </c>
      <c r="V87" s="49">
        <f t="shared" si="1"/>
        <v>35.816666667815298</v>
      </c>
    </row>
    <row r="88" spans="1:22">
      <c r="A88">
        <v>126</v>
      </c>
      <c r="B88" t="s">
        <v>89</v>
      </c>
      <c r="C88" t="s">
        <v>70</v>
      </c>
      <c r="D88">
        <v>23</v>
      </c>
      <c r="E88" t="s">
        <v>95</v>
      </c>
      <c r="F88">
        <v>-60</v>
      </c>
      <c r="G88">
        <v>1</v>
      </c>
      <c r="H88">
        <v>1</v>
      </c>
      <c r="I88">
        <v>1</v>
      </c>
      <c r="J88">
        <v>4</v>
      </c>
      <c r="K88" t="s">
        <v>2</v>
      </c>
      <c r="L88" t="s">
        <v>2</v>
      </c>
      <c r="M88" t="s">
        <v>72</v>
      </c>
      <c r="N88">
        <v>55</v>
      </c>
      <c r="O88">
        <v>80</v>
      </c>
      <c r="P88">
        <v>16</v>
      </c>
      <c r="Q88">
        <v>8</v>
      </c>
      <c r="T88" s="51">
        <v>42110.755115740743</v>
      </c>
      <c r="U88" s="51">
        <v>42110.785312499997</v>
      </c>
      <c r="V88" s="49">
        <f t="shared" si="1"/>
        <v>43.483333324547857</v>
      </c>
    </row>
    <row r="89" spans="1:22">
      <c r="A89">
        <v>127</v>
      </c>
      <c r="B89" t="s">
        <v>89</v>
      </c>
      <c r="C89" t="s">
        <v>73</v>
      </c>
      <c r="D89">
        <v>23</v>
      </c>
      <c r="E89" t="s">
        <v>95</v>
      </c>
      <c r="F89">
        <v>100</v>
      </c>
      <c r="G89">
        <v>1</v>
      </c>
      <c r="H89">
        <v>1</v>
      </c>
      <c r="I89">
        <v>1</v>
      </c>
      <c r="J89">
        <v>1</v>
      </c>
      <c r="K89" t="s">
        <v>0</v>
      </c>
      <c r="L89" t="s">
        <v>0</v>
      </c>
      <c r="M89" t="s">
        <v>72</v>
      </c>
      <c r="N89">
        <v>40</v>
      </c>
      <c r="O89">
        <v>30</v>
      </c>
      <c r="P89">
        <v>17</v>
      </c>
      <c r="Q89">
        <v>14</v>
      </c>
      <c r="T89" s="51">
        <v>42110.755150462966</v>
      </c>
      <c r="U89" s="51">
        <v>42110.800520833334</v>
      </c>
      <c r="V89" s="49">
        <f t="shared" si="1"/>
        <v>65.333333329763263</v>
      </c>
    </row>
    <row r="90" spans="1:22">
      <c r="A90">
        <v>128</v>
      </c>
      <c r="B90" t="s">
        <v>89</v>
      </c>
      <c r="C90" t="s">
        <v>73</v>
      </c>
      <c r="D90">
        <v>22</v>
      </c>
      <c r="E90" t="s">
        <v>95</v>
      </c>
      <c r="F90">
        <v>90</v>
      </c>
      <c r="G90">
        <v>1</v>
      </c>
      <c r="H90">
        <v>0</v>
      </c>
      <c r="I90">
        <v>1</v>
      </c>
      <c r="J90">
        <v>2</v>
      </c>
      <c r="K90" t="s">
        <v>1</v>
      </c>
      <c r="L90" t="s">
        <v>0</v>
      </c>
      <c r="M90" t="s">
        <v>72</v>
      </c>
      <c r="N90">
        <v>50</v>
      </c>
      <c r="O90">
        <v>100</v>
      </c>
      <c r="P90">
        <v>21</v>
      </c>
      <c r="Q90">
        <v>13</v>
      </c>
      <c r="T90" s="51">
        <v>42110.755185185182</v>
      </c>
      <c r="U90" s="51">
        <v>42110.786481481482</v>
      </c>
      <c r="V90" s="49">
        <f t="shared" si="1"/>
        <v>45.066666671773419</v>
      </c>
    </row>
    <row r="91" spans="1:22">
      <c r="A91">
        <v>129</v>
      </c>
      <c r="B91" t="s">
        <v>89</v>
      </c>
      <c r="C91" t="s">
        <v>73</v>
      </c>
      <c r="D91">
        <v>24</v>
      </c>
      <c r="E91" t="s">
        <v>95</v>
      </c>
      <c r="F91">
        <v>-40</v>
      </c>
      <c r="G91">
        <v>1</v>
      </c>
      <c r="H91">
        <v>1</v>
      </c>
      <c r="I91">
        <v>1</v>
      </c>
      <c r="J91">
        <v>3</v>
      </c>
      <c r="K91" t="s">
        <v>0</v>
      </c>
      <c r="L91" t="s">
        <v>0</v>
      </c>
      <c r="M91" t="s">
        <v>71</v>
      </c>
      <c r="N91">
        <v>35</v>
      </c>
      <c r="O91">
        <v>100</v>
      </c>
      <c r="P91">
        <v>19</v>
      </c>
      <c r="Q91">
        <v>14</v>
      </c>
      <c r="T91" s="51">
        <v>42110.755428240744</v>
      </c>
      <c r="U91" s="51">
        <v>42110.784328703703</v>
      </c>
      <c r="V91" s="49">
        <f t="shared" si="1"/>
        <v>41.616666661575437</v>
      </c>
    </row>
    <row r="92" spans="1:22">
      <c r="A92">
        <v>130</v>
      </c>
      <c r="J92">
        <v>4</v>
      </c>
      <c r="P92">
        <v>19</v>
      </c>
      <c r="R92">
        <v>1</v>
      </c>
      <c r="S92" t="s">
        <v>114</v>
      </c>
      <c r="T92" s="51">
        <v>42111.629432870373</v>
      </c>
      <c r="U92" s="51">
        <v>42111.629432870373</v>
      </c>
      <c r="V92" s="49">
        <f t="shared" si="1"/>
        <v>0</v>
      </c>
    </row>
    <row r="93" spans="1:22">
      <c r="A93">
        <v>131</v>
      </c>
      <c r="B93" t="s">
        <v>100</v>
      </c>
      <c r="C93" t="s">
        <v>73</v>
      </c>
      <c r="D93">
        <v>23</v>
      </c>
      <c r="E93" t="s">
        <v>95</v>
      </c>
      <c r="F93">
        <v>100</v>
      </c>
      <c r="G93">
        <v>0</v>
      </c>
      <c r="H93">
        <v>1</v>
      </c>
      <c r="I93">
        <v>1</v>
      </c>
      <c r="J93">
        <v>1</v>
      </c>
      <c r="K93" t="s">
        <v>0</v>
      </c>
      <c r="L93" t="s">
        <v>0</v>
      </c>
      <c r="M93" t="s">
        <v>72</v>
      </c>
      <c r="N93">
        <v>10</v>
      </c>
      <c r="O93">
        <v>93</v>
      </c>
      <c r="P93">
        <v>10</v>
      </c>
      <c r="Q93">
        <v>6</v>
      </c>
      <c r="T93" s="51">
        <v>42111.630069444444</v>
      </c>
      <c r="U93" s="51">
        <v>42111.655752314815</v>
      </c>
      <c r="V93" s="49">
        <f t="shared" si="1"/>
        <v>36.983333334792405</v>
      </c>
    </row>
    <row r="94" spans="1:22">
      <c r="A94">
        <v>132</v>
      </c>
      <c r="B94" t="s">
        <v>100</v>
      </c>
      <c r="C94" t="s">
        <v>73</v>
      </c>
      <c r="D94">
        <v>23</v>
      </c>
      <c r="E94" t="s">
        <v>95</v>
      </c>
      <c r="F94">
        <v>100</v>
      </c>
      <c r="G94">
        <v>0</v>
      </c>
      <c r="H94">
        <v>1</v>
      </c>
      <c r="I94">
        <v>1</v>
      </c>
      <c r="J94">
        <v>2</v>
      </c>
      <c r="K94" t="s">
        <v>0</v>
      </c>
      <c r="L94" t="s">
        <v>0</v>
      </c>
      <c r="M94" t="s">
        <v>72</v>
      </c>
      <c r="N94">
        <v>51</v>
      </c>
      <c r="O94">
        <v>45</v>
      </c>
      <c r="P94">
        <v>14</v>
      </c>
      <c r="Q94">
        <v>14</v>
      </c>
      <c r="T94" s="51">
        <v>42111.63008101852</v>
      </c>
      <c r="U94" s="51">
        <v>42111.655914351853</v>
      </c>
      <c r="V94" s="49">
        <f t="shared" si="1"/>
        <v>37.199999999720603</v>
      </c>
    </row>
    <row r="95" spans="1:22">
      <c r="A95">
        <v>133</v>
      </c>
      <c r="B95" t="s">
        <v>100</v>
      </c>
      <c r="C95" t="s">
        <v>70</v>
      </c>
      <c r="D95">
        <v>22</v>
      </c>
      <c r="E95" t="s">
        <v>95</v>
      </c>
      <c r="F95">
        <v>80</v>
      </c>
      <c r="G95">
        <v>0</v>
      </c>
      <c r="H95">
        <v>1</v>
      </c>
      <c r="I95">
        <v>1</v>
      </c>
      <c r="J95">
        <v>3</v>
      </c>
      <c r="K95" t="s">
        <v>0</v>
      </c>
      <c r="L95" t="s">
        <v>0</v>
      </c>
      <c r="M95" t="s">
        <v>72</v>
      </c>
      <c r="N95">
        <v>30</v>
      </c>
      <c r="O95">
        <v>90</v>
      </c>
      <c r="P95">
        <v>11</v>
      </c>
      <c r="Q95">
        <v>8</v>
      </c>
      <c r="T95" s="51">
        <v>42111.63008101852</v>
      </c>
      <c r="U95" s="51">
        <v>42111.653923611113</v>
      </c>
      <c r="V95" s="49">
        <f t="shared" si="1"/>
        <v>34.333333333488554</v>
      </c>
    </row>
    <row r="96" spans="1:22">
      <c r="A96">
        <v>134</v>
      </c>
      <c r="B96" t="s">
        <v>100</v>
      </c>
      <c r="C96" t="s">
        <v>70</v>
      </c>
      <c r="D96">
        <v>45</v>
      </c>
      <c r="E96" t="s">
        <v>95</v>
      </c>
      <c r="F96">
        <v>100</v>
      </c>
      <c r="G96">
        <v>0</v>
      </c>
      <c r="H96">
        <v>1</v>
      </c>
      <c r="I96">
        <v>1</v>
      </c>
      <c r="J96">
        <v>4</v>
      </c>
      <c r="K96" t="s">
        <v>0</v>
      </c>
      <c r="L96" t="s">
        <v>0</v>
      </c>
      <c r="M96" t="s">
        <v>72</v>
      </c>
      <c r="N96">
        <v>50</v>
      </c>
      <c r="O96">
        <v>70</v>
      </c>
      <c r="P96">
        <v>19</v>
      </c>
      <c r="Q96">
        <v>12</v>
      </c>
      <c r="T96" s="51">
        <v>42111.630104166667</v>
      </c>
      <c r="U96" s="51">
        <v>42111.660798611112</v>
      </c>
      <c r="V96" s="49">
        <f t="shared" si="1"/>
        <v>44.200000001583248</v>
      </c>
    </row>
    <row r="97" spans="1:22">
      <c r="A97">
        <v>135</v>
      </c>
      <c r="B97" t="s">
        <v>100</v>
      </c>
      <c r="C97" t="s">
        <v>73</v>
      </c>
      <c r="D97">
        <v>25</v>
      </c>
      <c r="E97" t="s">
        <v>95</v>
      </c>
      <c r="F97">
        <v>80</v>
      </c>
      <c r="G97">
        <v>0</v>
      </c>
      <c r="H97">
        <v>1</v>
      </c>
      <c r="I97">
        <v>1</v>
      </c>
      <c r="J97">
        <v>1</v>
      </c>
      <c r="K97" t="s">
        <v>0</v>
      </c>
      <c r="L97" t="s">
        <v>0</v>
      </c>
      <c r="M97" t="s">
        <v>72</v>
      </c>
      <c r="N97">
        <v>70</v>
      </c>
      <c r="O97">
        <v>80</v>
      </c>
      <c r="P97">
        <v>20</v>
      </c>
      <c r="Q97">
        <v>9</v>
      </c>
      <c r="T97" s="51">
        <v>42111.630127314813</v>
      </c>
      <c r="U97" s="51">
        <v>42111.67150462963</v>
      </c>
      <c r="V97" s="49">
        <f t="shared" si="1"/>
        <v>59.583333337213844</v>
      </c>
    </row>
    <row r="98" spans="1:22">
      <c r="A98">
        <v>136</v>
      </c>
      <c r="B98" t="s">
        <v>100</v>
      </c>
      <c r="C98" t="s">
        <v>73</v>
      </c>
      <c r="D98">
        <v>25</v>
      </c>
      <c r="E98" t="s">
        <v>95</v>
      </c>
      <c r="F98">
        <v>50</v>
      </c>
      <c r="G98">
        <v>1</v>
      </c>
      <c r="H98">
        <v>1</v>
      </c>
      <c r="I98">
        <v>1</v>
      </c>
      <c r="J98">
        <v>2</v>
      </c>
      <c r="K98" t="s">
        <v>0</v>
      </c>
      <c r="L98" t="s">
        <v>0</v>
      </c>
      <c r="M98" t="s">
        <v>71</v>
      </c>
      <c r="N98">
        <v>35</v>
      </c>
      <c r="O98">
        <v>70</v>
      </c>
      <c r="P98">
        <v>14</v>
      </c>
      <c r="Q98">
        <v>9</v>
      </c>
      <c r="T98" s="51">
        <v>42111.630196759259</v>
      </c>
      <c r="U98" s="51">
        <v>42111.659872685188</v>
      </c>
      <c r="V98" s="49">
        <f t="shared" si="1"/>
        <v>42.733333337819204</v>
      </c>
    </row>
    <row r="99" spans="1:22">
      <c r="A99">
        <v>137</v>
      </c>
      <c r="B99" t="s">
        <v>100</v>
      </c>
      <c r="C99" t="s">
        <v>70</v>
      </c>
      <c r="D99">
        <v>19</v>
      </c>
      <c r="E99" t="s">
        <v>95</v>
      </c>
      <c r="F99">
        <v>-40</v>
      </c>
      <c r="G99">
        <v>1</v>
      </c>
      <c r="H99">
        <v>1</v>
      </c>
      <c r="I99">
        <v>1</v>
      </c>
      <c r="J99">
        <v>3</v>
      </c>
      <c r="K99" t="s">
        <v>0</v>
      </c>
      <c r="L99" t="s">
        <v>0</v>
      </c>
      <c r="M99" t="s">
        <v>71</v>
      </c>
      <c r="N99">
        <v>45</v>
      </c>
      <c r="O99">
        <v>86</v>
      </c>
      <c r="P99">
        <v>20</v>
      </c>
      <c r="Q99">
        <v>8</v>
      </c>
      <c r="T99" s="51">
        <v>42111.630277777775</v>
      </c>
      <c r="U99" s="51">
        <v>42111.656817129631</v>
      </c>
      <c r="V99" s="49">
        <f t="shared" si="1"/>
        <v>38.216666673542932</v>
      </c>
    </row>
    <row r="100" spans="1:22">
      <c r="A100">
        <v>138</v>
      </c>
      <c r="B100" t="s">
        <v>100</v>
      </c>
      <c r="C100" t="s">
        <v>70</v>
      </c>
      <c r="D100">
        <v>52</v>
      </c>
      <c r="E100" t="s">
        <v>95</v>
      </c>
      <c r="F100">
        <v>30</v>
      </c>
      <c r="G100">
        <v>1</v>
      </c>
      <c r="H100">
        <v>1</v>
      </c>
      <c r="I100">
        <v>1</v>
      </c>
      <c r="J100">
        <v>4</v>
      </c>
      <c r="K100" t="s">
        <v>0</v>
      </c>
      <c r="L100" t="s">
        <v>0</v>
      </c>
      <c r="M100" t="s">
        <v>71</v>
      </c>
      <c r="N100">
        <v>20</v>
      </c>
      <c r="O100">
        <v>90</v>
      </c>
      <c r="P100">
        <v>22</v>
      </c>
      <c r="Q100">
        <v>9</v>
      </c>
      <c r="T100" s="51">
        <v>42111.631712962961</v>
      </c>
      <c r="U100" s="51">
        <v>42111.668263888889</v>
      </c>
      <c r="V100" s="49">
        <f t="shared" si="1"/>
        <v>52.633333336561918</v>
      </c>
    </row>
    <row r="101" spans="1:22">
      <c r="A101">
        <v>139</v>
      </c>
      <c r="B101" t="s">
        <v>103</v>
      </c>
      <c r="C101" t="s">
        <v>70</v>
      </c>
      <c r="D101">
        <v>22</v>
      </c>
      <c r="E101" t="s">
        <v>95</v>
      </c>
      <c r="F101">
        <v>100</v>
      </c>
      <c r="G101">
        <v>0</v>
      </c>
      <c r="H101">
        <v>1</v>
      </c>
      <c r="I101">
        <v>1</v>
      </c>
      <c r="J101">
        <v>1</v>
      </c>
      <c r="K101" t="s">
        <v>0</v>
      </c>
      <c r="L101" t="s">
        <v>0</v>
      </c>
      <c r="M101" t="s">
        <v>72</v>
      </c>
      <c r="N101">
        <v>50</v>
      </c>
      <c r="O101">
        <v>70</v>
      </c>
      <c r="P101">
        <v>14</v>
      </c>
      <c r="Q101">
        <v>11</v>
      </c>
      <c r="T101" s="51">
        <v>42111.675138888888</v>
      </c>
      <c r="U101" s="51">
        <v>42111.70890046296</v>
      </c>
      <c r="V101" s="49">
        <f t="shared" si="1"/>
        <v>48.616666663438082</v>
      </c>
    </row>
    <row r="102" spans="1:22">
      <c r="A102">
        <v>140</v>
      </c>
      <c r="B102" t="s">
        <v>103</v>
      </c>
      <c r="C102" t="s">
        <v>73</v>
      </c>
      <c r="D102">
        <v>22</v>
      </c>
      <c r="E102" t="s">
        <v>95</v>
      </c>
      <c r="F102">
        <v>20</v>
      </c>
      <c r="G102">
        <v>1</v>
      </c>
      <c r="H102">
        <v>1</v>
      </c>
      <c r="I102">
        <v>1</v>
      </c>
      <c r="J102">
        <v>2</v>
      </c>
      <c r="K102" t="s">
        <v>0</v>
      </c>
      <c r="L102" t="s">
        <v>1</v>
      </c>
      <c r="M102" t="s">
        <v>71</v>
      </c>
      <c r="N102">
        <v>25</v>
      </c>
      <c r="O102">
        <v>85</v>
      </c>
      <c r="P102">
        <v>17</v>
      </c>
      <c r="Q102">
        <v>8</v>
      </c>
      <c r="T102" s="51">
        <v>42111.675138888888</v>
      </c>
      <c r="U102" s="51">
        <v>42111.704062500001</v>
      </c>
      <c r="V102" s="49">
        <f t="shared" si="1"/>
        <v>41.650000002700835</v>
      </c>
    </row>
    <row r="103" spans="1:22">
      <c r="A103">
        <v>141</v>
      </c>
      <c r="B103" t="s">
        <v>104</v>
      </c>
      <c r="C103" t="s">
        <v>73</v>
      </c>
      <c r="D103">
        <v>39</v>
      </c>
      <c r="E103" t="s">
        <v>95</v>
      </c>
      <c r="F103">
        <v>100</v>
      </c>
      <c r="G103">
        <v>0</v>
      </c>
      <c r="H103">
        <v>1</v>
      </c>
      <c r="I103">
        <v>1</v>
      </c>
      <c r="J103">
        <v>3</v>
      </c>
      <c r="K103" t="s">
        <v>0</v>
      </c>
      <c r="L103" t="s">
        <v>0</v>
      </c>
      <c r="M103" t="s">
        <v>71</v>
      </c>
      <c r="N103">
        <v>50</v>
      </c>
      <c r="O103">
        <v>100</v>
      </c>
      <c r="P103">
        <v>18</v>
      </c>
      <c r="Q103">
        <v>7</v>
      </c>
      <c r="T103" s="51">
        <v>42111.712060185186</v>
      </c>
      <c r="U103" s="51">
        <v>42111.736041666663</v>
      </c>
      <c r="V103" s="49">
        <f t="shared" si="1"/>
        <v>34.533333327854052</v>
      </c>
    </row>
    <row r="104" spans="1:22">
      <c r="A104">
        <v>142</v>
      </c>
      <c r="B104" t="s">
        <v>104</v>
      </c>
      <c r="C104" t="s">
        <v>70</v>
      </c>
      <c r="D104">
        <v>20</v>
      </c>
      <c r="E104" t="s">
        <v>95</v>
      </c>
      <c r="F104">
        <v>90</v>
      </c>
      <c r="G104">
        <v>1</v>
      </c>
      <c r="H104">
        <v>0</v>
      </c>
      <c r="I104">
        <v>1</v>
      </c>
      <c r="J104">
        <v>4</v>
      </c>
      <c r="K104" t="s">
        <v>0</v>
      </c>
      <c r="L104" t="s">
        <v>0</v>
      </c>
      <c r="M104" t="s">
        <v>72</v>
      </c>
      <c r="N104">
        <v>80</v>
      </c>
      <c r="O104">
        <v>80</v>
      </c>
      <c r="P104">
        <v>18</v>
      </c>
      <c r="Q104">
        <v>11</v>
      </c>
      <c r="T104" s="51">
        <v>42111.712071759262</v>
      </c>
      <c r="U104" s="51">
        <v>42111.743113425924</v>
      </c>
      <c r="V104" s="49">
        <f t="shared" si="1"/>
        <v>44.699999992735684</v>
      </c>
    </row>
    <row r="105" spans="1:22">
      <c r="A105">
        <v>143</v>
      </c>
      <c r="B105" t="s">
        <v>104</v>
      </c>
      <c r="C105" t="s">
        <v>70</v>
      </c>
      <c r="D105">
        <v>23</v>
      </c>
      <c r="E105" t="s">
        <v>95</v>
      </c>
      <c r="F105">
        <v>80</v>
      </c>
      <c r="G105">
        <v>1</v>
      </c>
      <c r="H105">
        <v>1</v>
      </c>
      <c r="I105">
        <v>1</v>
      </c>
      <c r="J105">
        <v>1</v>
      </c>
      <c r="K105" t="s">
        <v>0</v>
      </c>
      <c r="L105" t="s">
        <v>0</v>
      </c>
      <c r="M105" t="s">
        <v>72</v>
      </c>
      <c r="N105">
        <v>88</v>
      </c>
      <c r="O105">
        <v>92</v>
      </c>
      <c r="P105">
        <v>22</v>
      </c>
      <c r="Q105">
        <v>9</v>
      </c>
      <c r="T105" s="51">
        <v>42111.712106481478</v>
      </c>
      <c r="U105" s="51">
        <v>42111.73909722222</v>
      </c>
      <c r="V105" s="49">
        <f t="shared" si="1"/>
        <v>38.866666668327525</v>
      </c>
    </row>
    <row r="106" spans="1:22">
      <c r="A106">
        <v>144</v>
      </c>
      <c r="B106" t="s">
        <v>104</v>
      </c>
      <c r="C106" t="s">
        <v>70</v>
      </c>
      <c r="D106">
        <v>21</v>
      </c>
      <c r="E106" t="s">
        <v>95</v>
      </c>
      <c r="F106">
        <v>50</v>
      </c>
      <c r="G106">
        <v>1</v>
      </c>
      <c r="H106">
        <v>1</v>
      </c>
      <c r="I106">
        <v>0</v>
      </c>
      <c r="J106">
        <v>2</v>
      </c>
      <c r="K106" t="s">
        <v>0</v>
      </c>
      <c r="L106" t="s">
        <v>0</v>
      </c>
      <c r="M106" t="s">
        <v>72</v>
      </c>
      <c r="N106">
        <v>60</v>
      </c>
      <c r="O106">
        <v>88</v>
      </c>
      <c r="P106">
        <v>15</v>
      </c>
      <c r="Q106">
        <v>7</v>
      </c>
      <c r="T106" s="51">
        <v>42111.712106481478</v>
      </c>
      <c r="U106" s="51">
        <v>42111.741585648146</v>
      </c>
      <c r="V106" s="49">
        <f t="shared" si="1"/>
        <v>42.450000001117587</v>
      </c>
    </row>
    <row r="107" spans="1:22">
      <c r="A107">
        <v>145</v>
      </c>
      <c r="B107" t="s">
        <v>104</v>
      </c>
      <c r="C107" t="s">
        <v>73</v>
      </c>
      <c r="D107">
        <v>27</v>
      </c>
      <c r="E107" t="s">
        <v>95</v>
      </c>
      <c r="F107">
        <v>100</v>
      </c>
      <c r="G107">
        <v>0</v>
      </c>
      <c r="H107">
        <v>1</v>
      </c>
      <c r="I107">
        <v>1</v>
      </c>
      <c r="J107">
        <v>3</v>
      </c>
      <c r="K107" t="s">
        <v>0</v>
      </c>
      <c r="L107" t="s">
        <v>0</v>
      </c>
      <c r="M107" t="s">
        <v>72</v>
      </c>
      <c r="N107">
        <v>60</v>
      </c>
      <c r="O107">
        <v>70</v>
      </c>
      <c r="P107">
        <v>20</v>
      </c>
      <c r="Q107">
        <v>11</v>
      </c>
      <c r="T107" s="51">
        <v>42111.712164351855</v>
      </c>
      <c r="U107" s="51">
        <v>42111.748460648145</v>
      </c>
      <c r="V107" s="49">
        <f t="shared" si="1"/>
        <v>52.266666657524183</v>
      </c>
    </row>
    <row r="108" spans="1:22">
      <c r="A108">
        <v>146</v>
      </c>
      <c r="B108" t="s">
        <v>104</v>
      </c>
      <c r="C108" t="s">
        <v>70</v>
      </c>
      <c r="D108">
        <v>22</v>
      </c>
      <c r="E108" t="s">
        <v>95</v>
      </c>
      <c r="F108">
        <v>70</v>
      </c>
      <c r="G108">
        <v>0</v>
      </c>
      <c r="H108">
        <v>1</v>
      </c>
      <c r="I108">
        <v>1</v>
      </c>
      <c r="J108">
        <v>4</v>
      </c>
      <c r="K108" t="s">
        <v>1</v>
      </c>
      <c r="L108" t="s">
        <v>1</v>
      </c>
      <c r="M108" t="s">
        <v>72</v>
      </c>
      <c r="N108">
        <v>45</v>
      </c>
      <c r="O108">
        <v>51</v>
      </c>
      <c r="P108">
        <v>19</v>
      </c>
      <c r="Q108">
        <v>8</v>
      </c>
      <c r="T108" s="51">
        <v>42111.712581018517</v>
      </c>
      <c r="U108" s="51">
        <v>42111.741342592592</v>
      </c>
      <c r="V108" s="49">
        <f t="shared" si="1"/>
        <v>41.416666667209938</v>
      </c>
    </row>
    <row r="109" spans="1:22">
      <c r="A109">
        <v>147</v>
      </c>
      <c r="B109" t="s">
        <v>107</v>
      </c>
      <c r="C109" t="s">
        <v>73</v>
      </c>
      <c r="D109">
        <v>19</v>
      </c>
      <c r="E109" t="s">
        <v>95</v>
      </c>
      <c r="F109">
        <v>100</v>
      </c>
      <c r="G109">
        <v>0</v>
      </c>
      <c r="H109">
        <v>1</v>
      </c>
      <c r="I109">
        <v>1</v>
      </c>
      <c r="J109">
        <v>1</v>
      </c>
      <c r="K109" t="s">
        <v>0</v>
      </c>
      <c r="L109" t="s">
        <v>0</v>
      </c>
      <c r="M109" t="s">
        <v>71</v>
      </c>
      <c r="N109">
        <v>65</v>
      </c>
      <c r="O109">
        <v>85</v>
      </c>
      <c r="P109">
        <v>15</v>
      </c>
      <c r="Q109">
        <v>9</v>
      </c>
      <c r="T109" s="51">
        <v>42116.546377314815</v>
      </c>
      <c r="U109" s="51">
        <v>42116.574166666665</v>
      </c>
      <c r="V109" s="49">
        <f t="shared" si="1"/>
        <v>40.016666664741933</v>
      </c>
    </row>
    <row r="110" spans="1:22">
      <c r="A110">
        <v>148</v>
      </c>
      <c r="B110" t="s">
        <v>107</v>
      </c>
      <c r="C110" t="s">
        <v>70</v>
      </c>
      <c r="D110">
        <v>19</v>
      </c>
      <c r="E110" t="s">
        <v>95</v>
      </c>
      <c r="F110">
        <v>100</v>
      </c>
      <c r="G110">
        <v>0</v>
      </c>
      <c r="H110">
        <v>0</v>
      </c>
      <c r="I110">
        <v>1</v>
      </c>
      <c r="J110">
        <v>2</v>
      </c>
      <c r="K110" t="s">
        <v>0</v>
      </c>
      <c r="L110" t="s">
        <v>0</v>
      </c>
      <c r="M110" t="s">
        <v>72</v>
      </c>
      <c r="N110">
        <v>80</v>
      </c>
      <c r="O110">
        <v>100</v>
      </c>
      <c r="P110">
        <v>14</v>
      </c>
      <c r="Q110">
        <v>9</v>
      </c>
      <c r="T110" s="51">
        <v>42116.546400462961</v>
      </c>
      <c r="U110" s="51">
        <v>42116.568819444445</v>
      </c>
      <c r="V110" s="49">
        <f t="shared" si="1"/>
        <v>32.283333336235955</v>
      </c>
    </row>
    <row r="111" spans="1:22">
      <c r="A111">
        <v>149</v>
      </c>
      <c r="B111" t="s">
        <v>107</v>
      </c>
      <c r="C111" t="s">
        <v>70</v>
      </c>
      <c r="D111">
        <v>20</v>
      </c>
      <c r="E111" t="s">
        <v>95</v>
      </c>
      <c r="F111">
        <v>100</v>
      </c>
      <c r="G111">
        <v>0</v>
      </c>
      <c r="H111">
        <v>1</v>
      </c>
      <c r="I111">
        <v>1</v>
      </c>
      <c r="J111">
        <v>3</v>
      </c>
      <c r="K111" t="s">
        <v>0</v>
      </c>
      <c r="L111" t="s">
        <v>0</v>
      </c>
      <c r="M111" t="s">
        <v>72</v>
      </c>
      <c r="N111">
        <v>82</v>
      </c>
      <c r="O111">
        <v>80</v>
      </c>
      <c r="P111">
        <v>17</v>
      </c>
      <c r="Q111">
        <v>10</v>
      </c>
      <c r="T111" s="51">
        <v>42116.546446759261</v>
      </c>
      <c r="U111" s="51">
        <v>42116.565671296295</v>
      </c>
      <c r="V111" s="49">
        <f t="shared" si="1"/>
        <v>27.683333329623565</v>
      </c>
    </row>
    <row r="112" spans="1:22">
      <c r="A112">
        <v>150</v>
      </c>
      <c r="B112" t="s">
        <v>107</v>
      </c>
      <c r="J112">
        <v>4</v>
      </c>
      <c r="P112">
        <v>17</v>
      </c>
      <c r="R112">
        <v>1</v>
      </c>
      <c r="S112" t="s">
        <v>117</v>
      </c>
      <c r="T112" s="51">
        <v>42116.546469907407</v>
      </c>
      <c r="U112" s="51">
        <v>42116.546469907407</v>
      </c>
      <c r="V112" s="49">
        <f t="shared" si="1"/>
        <v>0</v>
      </c>
    </row>
    <row r="113" spans="1:22">
      <c r="A113">
        <v>151</v>
      </c>
      <c r="B113" t="s">
        <v>107</v>
      </c>
      <c r="C113" t="s">
        <v>70</v>
      </c>
      <c r="D113">
        <v>27</v>
      </c>
      <c r="E113" t="s">
        <v>95</v>
      </c>
      <c r="F113">
        <v>100</v>
      </c>
      <c r="G113">
        <v>0</v>
      </c>
      <c r="H113">
        <v>1</v>
      </c>
      <c r="I113">
        <v>1</v>
      </c>
      <c r="J113">
        <v>1</v>
      </c>
      <c r="K113" t="s">
        <v>0</v>
      </c>
      <c r="L113" t="s">
        <v>0</v>
      </c>
      <c r="M113" t="s">
        <v>72</v>
      </c>
      <c r="N113">
        <v>53</v>
      </c>
      <c r="O113">
        <v>15</v>
      </c>
      <c r="P113">
        <v>17</v>
      </c>
      <c r="Q113">
        <v>15</v>
      </c>
      <c r="T113" s="51">
        <v>42116.546550925923</v>
      </c>
      <c r="U113" s="51">
        <v>42116.579421296294</v>
      </c>
      <c r="V113" s="49">
        <f t="shared" si="1"/>
        <v>47.333333333954215</v>
      </c>
    </row>
    <row r="114" spans="1:22">
      <c r="A114">
        <v>152</v>
      </c>
      <c r="B114" t="s">
        <v>107</v>
      </c>
      <c r="C114" t="s">
        <v>73</v>
      </c>
      <c r="D114">
        <v>30</v>
      </c>
      <c r="E114" t="s">
        <v>95</v>
      </c>
      <c r="F114">
        <v>90</v>
      </c>
      <c r="G114">
        <v>0</v>
      </c>
      <c r="H114">
        <v>1</v>
      </c>
      <c r="I114">
        <v>1</v>
      </c>
      <c r="J114">
        <v>2</v>
      </c>
      <c r="K114" t="s">
        <v>0</v>
      </c>
      <c r="L114" t="s">
        <v>0</v>
      </c>
      <c r="M114" t="s">
        <v>71</v>
      </c>
      <c r="N114">
        <v>70</v>
      </c>
      <c r="O114">
        <v>90</v>
      </c>
      <c r="P114">
        <v>14</v>
      </c>
      <c r="Q114">
        <v>8</v>
      </c>
      <c r="T114" s="51">
        <v>42116.547685185185</v>
      </c>
      <c r="U114" s="51">
        <v>42116.576898148145</v>
      </c>
      <c r="V114" s="49">
        <f t="shared" si="1"/>
        <v>42.066666661994532</v>
      </c>
    </row>
    <row r="115" spans="1:22">
      <c r="A115">
        <v>153</v>
      </c>
      <c r="B115" t="s">
        <v>114</v>
      </c>
      <c r="J115">
        <v>3</v>
      </c>
      <c r="P115">
        <v>14</v>
      </c>
      <c r="R115">
        <v>1</v>
      </c>
      <c r="S115" s="49" t="s">
        <v>114</v>
      </c>
      <c r="T115" s="51">
        <v>42116.582106481481</v>
      </c>
      <c r="U115" s="53">
        <v>42116.582106481481</v>
      </c>
      <c r="V115" s="49">
        <f t="shared" si="1"/>
        <v>0</v>
      </c>
    </row>
    <row r="116" spans="1:22">
      <c r="A116">
        <v>154</v>
      </c>
      <c r="B116" t="s">
        <v>108</v>
      </c>
      <c r="C116" t="s">
        <v>70</v>
      </c>
      <c r="D116">
        <v>24</v>
      </c>
      <c r="E116" t="s">
        <v>95</v>
      </c>
      <c r="F116">
        <v>100</v>
      </c>
      <c r="G116">
        <v>0</v>
      </c>
      <c r="H116">
        <v>1</v>
      </c>
      <c r="I116">
        <v>1</v>
      </c>
      <c r="J116">
        <v>4</v>
      </c>
      <c r="K116" t="s">
        <v>1</v>
      </c>
      <c r="L116" t="s">
        <v>0</v>
      </c>
      <c r="M116" t="s">
        <v>71</v>
      </c>
      <c r="N116">
        <v>40</v>
      </c>
      <c r="O116">
        <v>70</v>
      </c>
      <c r="P116">
        <v>19</v>
      </c>
      <c r="Q116">
        <v>2</v>
      </c>
      <c r="T116" s="51">
        <v>42116.63318287037</v>
      </c>
      <c r="U116" s="53">
        <v>42116.660914351851</v>
      </c>
      <c r="V116" s="49">
        <f t="shared" si="1"/>
        <v>39.933333332883194</v>
      </c>
    </row>
    <row r="117" spans="1:22">
      <c r="A117">
        <v>155</v>
      </c>
      <c r="B117" t="s">
        <v>108</v>
      </c>
      <c r="C117" t="s">
        <v>70</v>
      </c>
      <c r="D117">
        <v>23</v>
      </c>
      <c r="E117" t="s">
        <v>98</v>
      </c>
      <c r="F117">
        <v>90</v>
      </c>
      <c r="G117">
        <v>0</v>
      </c>
      <c r="H117">
        <v>1</v>
      </c>
      <c r="I117">
        <v>0</v>
      </c>
      <c r="J117">
        <v>1</v>
      </c>
      <c r="K117" t="s">
        <v>0</v>
      </c>
      <c r="L117" t="s">
        <v>0</v>
      </c>
      <c r="M117" t="s">
        <v>71</v>
      </c>
      <c r="N117">
        <v>37</v>
      </c>
      <c r="O117">
        <v>75</v>
      </c>
      <c r="P117">
        <v>14</v>
      </c>
      <c r="Q117">
        <v>9</v>
      </c>
      <c r="T117" s="51">
        <v>42116.633217592593</v>
      </c>
      <c r="U117" s="53">
        <v>42116.661145833335</v>
      </c>
      <c r="V117" s="49">
        <f t="shared" si="1"/>
        <v>40.216666669584811</v>
      </c>
    </row>
    <row r="118" spans="1:22">
      <c r="A118">
        <v>156</v>
      </c>
      <c r="B118" t="s">
        <v>108</v>
      </c>
      <c r="C118" t="s">
        <v>70</v>
      </c>
      <c r="D118">
        <v>20</v>
      </c>
      <c r="E118" t="s">
        <v>95</v>
      </c>
      <c r="F118">
        <v>80</v>
      </c>
      <c r="G118">
        <v>0</v>
      </c>
      <c r="H118">
        <v>1</v>
      </c>
      <c r="I118">
        <v>0</v>
      </c>
      <c r="J118">
        <v>2</v>
      </c>
      <c r="K118" t="s">
        <v>2</v>
      </c>
      <c r="L118" t="s">
        <v>2</v>
      </c>
      <c r="M118" t="s">
        <v>72</v>
      </c>
      <c r="N118">
        <v>60</v>
      </c>
      <c r="O118">
        <v>75</v>
      </c>
      <c r="P118">
        <v>14</v>
      </c>
      <c r="Q118">
        <v>8</v>
      </c>
      <c r="T118" s="51">
        <v>42116.633229166669</v>
      </c>
      <c r="U118" s="53">
        <v>42116.662314814814</v>
      </c>
      <c r="V118" s="49">
        <f t="shared" si="1"/>
        <v>41.883333327714354</v>
      </c>
    </row>
    <row r="119" spans="1:22">
      <c r="A119">
        <v>157</v>
      </c>
      <c r="B119" t="s">
        <v>108</v>
      </c>
      <c r="C119" t="s">
        <v>73</v>
      </c>
      <c r="D119">
        <v>23</v>
      </c>
      <c r="E119" t="s">
        <v>95</v>
      </c>
      <c r="F119">
        <v>90</v>
      </c>
      <c r="G119">
        <v>1</v>
      </c>
      <c r="H119">
        <v>1</v>
      </c>
      <c r="I119">
        <v>1</v>
      </c>
      <c r="J119">
        <v>3</v>
      </c>
      <c r="K119" t="s">
        <v>0</v>
      </c>
      <c r="L119" t="s">
        <v>0</v>
      </c>
      <c r="M119" t="s">
        <v>72</v>
      </c>
      <c r="N119">
        <v>67</v>
      </c>
      <c r="O119">
        <v>100</v>
      </c>
      <c r="P119">
        <v>16</v>
      </c>
      <c r="Q119">
        <v>12</v>
      </c>
      <c r="T119" s="51">
        <v>42116.633252314816</v>
      </c>
      <c r="U119" s="53">
        <v>42116.659745370373</v>
      </c>
      <c r="V119" s="49">
        <f t="shared" si="1"/>
        <v>38.150000001769513</v>
      </c>
    </row>
    <row r="120" spans="1:22">
      <c r="A120">
        <v>158</v>
      </c>
      <c r="B120" t="s">
        <v>108</v>
      </c>
      <c r="C120" t="s">
        <v>70</v>
      </c>
      <c r="D120">
        <v>21</v>
      </c>
      <c r="E120" t="s">
        <v>98</v>
      </c>
      <c r="F120">
        <v>50</v>
      </c>
      <c r="G120">
        <v>1</v>
      </c>
      <c r="H120">
        <v>0</v>
      </c>
      <c r="I120">
        <v>1</v>
      </c>
      <c r="J120">
        <v>4</v>
      </c>
      <c r="K120" t="s">
        <v>2</v>
      </c>
      <c r="L120" t="s">
        <v>2</v>
      </c>
      <c r="M120" t="s">
        <v>71</v>
      </c>
      <c r="N120">
        <v>37</v>
      </c>
      <c r="O120">
        <v>71</v>
      </c>
      <c r="P120">
        <v>13</v>
      </c>
      <c r="Q120">
        <v>8</v>
      </c>
      <c r="T120" s="51">
        <v>42116.633275462962</v>
      </c>
      <c r="U120" s="51">
        <v>42116.663784722223</v>
      </c>
      <c r="V120" s="49">
        <f t="shared" si="1"/>
        <v>43.933333335444331</v>
      </c>
    </row>
    <row r="121" spans="1:22">
      <c r="A121">
        <v>159</v>
      </c>
      <c r="B121" t="s">
        <v>108</v>
      </c>
      <c r="C121" t="s">
        <v>70</v>
      </c>
      <c r="D121">
        <v>20</v>
      </c>
      <c r="E121" t="s">
        <v>95</v>
      </c>
      <c r="F121">
        <v>100</v>
      </c>
      <c r="G121">
        <v>0</v>
      </c>
      <c r="H121">
        <v>1</v>
      </c>
      <c r="I121">
        <v>1</v>
      </c>
      <c r="J121">
        <v>1</v>
      </c>
      <c r="K121" t="s">
        <v>0</v>
      </c>
      <c r="L121" t="s">
        <v>0</v>
      </c>
      <c r="M121" t="s">
        <v>72</v>
      </c>
      <c r="N121">
        <v>30</v>
      </c>
      <c r="O121">
        <v>86</v>
      </c>
      <c r="P121">
        <v>17</v>
      </c>
      <c r="Q121">
        <v>14</v>
      </c>
      <c r="T121" s="51">
        <v>42116.633391203701</v>
      </c>
      <c r="U121" s="51">
        <v>42116.656435185185</v>
      </c>
      <c r="V121" s="49">
        <f t="shared" si="1"/>
        <v>33.183333337074146</v>
      </c>
    </row>
    <row r="122" spans="1:22">
      <c r="A122">
        <v>160</v>
      </c>
      <c r="B122" t="s">
        <v>108</v>
      </c>
      <c r="C122" t="s">
        <v>70</v>
      </c>
      <c r="D122">
        <v>25</v>
      </c>
      <c r="E122" t="s">
        <v>95</v>
      </c>
      <c r="F122">
        <v>90</v>
      </c>
      <c r="G122">
        <v>0</v>
      </c>
      <c r="H122">
        <v>1</v>
      </c>
      <c r="I122">
        <v>0</v>
      </c>
      <c r="J122">
        <v>2</v>
      </c>
      <c r="K122" t="s">
        <v>2</v>
      </c>
      <c r="L122" t="s">
        <v>2</v>
      </c>
      <c r="M122" t="s">
        <v>72</v>
      </c>
      <c r="N122">
        <v>60</v>
      </c>
      <c r="O122">
        <v>61</v>
      </c>
      <c r="P122">
        <v>17</v>
      </c>
      <c r="Q122">
        <v>8</v>
      </c>
      <c r="T122" s="51">
        <v>42116.633587962962</v>
      </c>
      <c r="U122" s="51">
        <v>42116.658125000002</v>
      </c>
      <c r="V122" s="49">
        <f t="shared" si="1"/>
        <v>35.333333336748183</v>
      </c>
    </row>
    <row r="123" spans="1:22">
      <c r="A123">
        <v>161</v>
      </c>
      <c r="B123" t="s">
        <v>109</v>
      </c>
      <c r="C123" t="s">
        <v>73</v>
      </c>
      <c r="D123">
        <v>19</v>
      </c>
      <c r="E123" t="s">
        <v>95</v>
      </c>
      <c r="F123">
        <v>70</v>
      </c>
      <c r="G123">
        <v>0</v>
      </c>
      <c r="H123">
        <v>0</v>
      </c>
      <c r="I123">
        <v>1</v>
      </c>
      <c r="J123">
        <v>3</v>
      </c>
      <c r="K123" t="s">
        <v>2</v>
      </c>
      <c r="L123" t="s">
        <v>2</v>
      </c>
      <c r="M123" t="s">
        <v>71</v>
      </c>
      <c r="N123">
        <v>49</v>
      </c>
      <c r="O123">
        <v>0</v>
      </c>
      <c r="P123">
        <v>9</v>
      </c>
      <c r="Q123">
        <v>8</v>
      </c>
      <c r="R123">
        <v>1</v>
      </c>
      <c r="S123" t="s">
        <v>118</v>
      </c>
      <c r="T123" s="51">
        <v>42117.547152777777</v>
      </c>
      <c r="U123" s="51">
        <v>42117.567870370367</v>
      </c>
      <c r="V123" s="49">
        <f t="shared" si="1"/>
        <v>29.833333329297602</v>
      </c>
    </row>
    <row r="124" spans="1:22">
      <c r="A124">
        <v>162</v>
      </c>
      <c r="B124" t="s">
        <v>109</v>
      </c>
      <c r="C124" t="s">
        <v>70</v>
      </c>
      <c r="D124">
        <v>20</v>
      </c>
      <c r="E124" t="s">
        <v>95</v>
      </c>
      <c r="F124">
        <v>-60</v>
      </c>
      <c r="G124">
        <v>0</v>
      </c>
      <c r="H124">
        <v>1</v>
      </c>
      <c r="I124">
        <v>1</v>
      </c>
      <c r="J124">
        <v>3</v>
      </c>
      <c r="K124" t="s">
        <v>0</v>
      </c>
      <c r="L124" t="s">
        <v>3</v>
      </c>
      <c r="M124" t="s">
        <v>71</v>
      </c>
      <c r="N124">
        <v>40</v>
      </c>
      <c r="O124">
        <v>75</v>
      </c>
      <c r="P124">
        <v>14</v>
      </c>
      <c r="Q124">
        <v>8</v>
      </c>
      <c r="T124" s="51">
        <v>42117.547152777777</v>
      </c>
      <c r="U124" s="51">
        <v>42117.571886574071</v>
      </c>
      <c r="V124" s="49">
        <f t="shared" si="1"/>
        <v>35.61666666297242</v>
      </c>
    </row>
    <row r="125" spans="1:22">
      <c r="A125">
        <v>163</v>
      </c>
      <c r="B125" t="s">
        <v>109</v>
      </c>
      <c r="C125" t="s">
        <v>73</v>
      </c>
      <c r="D125">
        <v>22</v>
      </c>
      <c r="E125" t="s">
        <v>95</v>
      </c>
      <c r="F125">
        <v>100</v>
      </c>
      <c r="G125">
        <v>0</v>
      </c>
      <c r="H125">
        <v>1</v>
      </c>
      <c r="I125">
        <v>1</v>
      </c>
      <c r="J125">
        <v>4</v>
      </c>
      <c r="K125" t="s">
        <v>0</v>
      </c>
      <c r="L125" t="s">
        <v>0</v>
      </c>
      <c r="M125" t="s">
        <v>71</v>
      </c>
      <c r="N125">
        <v>30</v>
      </c>
      <c r="O125">
        <v>75</v>
      </c>
      <c r="P125">
        <v>20</v>
      </c>
      <c r="Q125">
        <v>7</v>
      </c>
      <c r="T125" s="51">
        <v>42117.547164351854</v>
      </c>
      <c r="U125" s="51">
        <v>42117.579004629632</v>
      </c>
      <c r="V125" s="49">
        <f t="shared" si="1"/>
        <v>45.849999999627471</v>
      </c>
    </row>
    <row r="126" spans="1:22">
      <c r="A126">
        <v>164</v>
      </c>
      <c r="B126" t="s">
        <v>109</v>
      </c>
      <c r="C126" t="s">
        <v>70</v>
      </c>
      <c r="D126">
        <v>20</v>
      </c>
      <c r="E126" t="s">
        <v>95</v>
      </c>
      <c r="F126">
        <v>100</v>
      </c>
      <c r="G126">
        <v>0</v>
      </c>
      <c r="H126">
        <v>0</v>
      </c>
      <c r="I126">
        <v>1</v>
      </c>
      <c r="J126">
        <v>1</v>
      </c>
      <c r="K126" t="s">
        <v>2</v>
      </c>
      <c r="L126" t="s">
        <v>2</v>
      </c>
      <c r="M126" t="s">
        <v>72</v>
      </c>
      <c r="N126">
        <v>72</v>
      </c>
      <c r="O126">
        <v>86</v>
      </c>
      <c r="P126">
        <v>13</v>
      </c>
      <c r="Q126">
        <v>8</v>
      </c>
      <c r="T126" s="51">
        <v>42117.5471875</v>
      </c>
      <c r="U126" s="51">
        <v>42117.573333333334</v>
      </c>
      <c r="V126" s="49">
        <f t="shared" si="1"/>
        <v>37.650000000139698</v>
      </c>
    </row>
    <row r="127" spans="1:22">
      <c r="A127">
        <v>165</v>
      </c>
      <c r="B127" t="s">
        <v>109</v>
      </c>
      <c r="C127" t="s">
        <v>70</v>
      </c>
      <c r="D127">
        <v>18</v>
      </c>
      <c r="E127" t="s">
        <v>98</v>
      </c>
      <c r="F127">
        <v>-20</v>
      </c>
      <c r="G127">
        <v>1</v>
      </c>
      <c r="H127">
        <v>0</v>
      </c>
      <c r="I127">
        <v>0</v>
      </c>
      <c r="J127">
        <v>2</v>
      </c>
      <c r="K127" t="s">
        <v>0</v>
      </c>
      <c r="L127" t="s">
        <v>0</v>
      </c>
      <c r="M127" t="s">
        <v>72</v>
      </c>
      <c r="N127">
        <v>53</v>
      </c>
      <c r="O127">
        <v>80</v>
      </c>
      <c r="P127">
        <v>14</v>
      </c>
      <c r="Q127">
        <v>13</v>
      </c>
      <c r="T127" s="51">
        <v>42117.551550925928</v>
      </c>
      <c r="U127" s="51">
        <v>42117.586921296293</v>
      </c>
      <c r="V127" s="49">
        <f t="shared" si="1"/>
        <v>50.933333326829597</v>
      </c>
    </row>
    <row r="128" spans="1:22">
      <c r="A128">
        <v>166</v>
      </c>
      <c r="B128" t="s">
        <v>110</v>
      </c>
      <c r="C128" t="s">
        <v>73</v>
      </c>
      <c r="D128">
        <v>21</v>
      </c>
      <c r="E128" t="s">
        <v>95</v>
      </c>
      <c r="F128">
        <v>100</v>
      </c>
      <c r="G128">
        <v>1</v>
      </c>
      <c r="H128">
        <v>0</v>
      </c>
      <c r="I128">
        <v>1</v>
      </c>
      <c r="J128">
        <v>3</v>
      </c>
      <c r="K128" t="s">
        <v>0</v>
      </c>
      <c r="L128" t="s">
        <v>0</v>
      </c>
      <c r="M128" t="s">
        <v>72</v>
      </c>
      <c r="N128">
        <v>65</v>
      </c>
      <c r="O128">
        <v>70</v>
      </c>
      <c r="P128">
        <v>14</v>
      </c>
      <c r="Q128">
        <v>14</v>
      </c>
      <c r="T128" s="51">
        <v>42117.62804398148</v>
      </c>
      <c r="U128" s="51">
        <v>42117.661898148152</v>
      </c>
      <c r="V128" s="49">
        <f t="shared" si="1"/>
        <v>48.750000006984919</v>
      </c>
    </row>
    <row r="129" spans="1:22">
      <c r="A129">
        <v>167</v>
      </c>
      <c r="B129" t="s">
        <v>110</v>
      </c>
      <c r="C129" t="s">
        <v>70</v>
      </c>
      <c r="D129">
        <v>20</v>
      </c>
      <c r="E129" t="s">
        <v>95</v>
      </c>
      <c r="F129">
        <v>50</v>
      </c>
      <c r="G129">
        <v>0</v>
      </c>
      <c r="H129">
        <v>1</v>
      </c>
      <c r="I129">
        <v>0</v>
      </c>
      <c r="J129">
        <v>4</v>
      </c>
      <c r="K129" t="s">
        <v>0</v>
      </c>
      <c r="L129" t="s">
        <v>0</v>
      </c>
      <c r="M129" t="s">
        <v>72</v>
      </c>
      <c r="N129">
        <v>56</v>
      </c>
      <c r="O129">
        <v>36</v>
      </c>
      <c r="P129">
        <v>18</v>
      </c>
      <c r="Q129">
        <v>12</v>
      </c>
      <c r="T129" s="51">
        <v>42117.628055555557</v>
      </c>
      <c r="U129" s="51">
        <v>42117.656319444446</v>
      </c>
      <c r="V129" s="49">
        <f t="shared" si="1"/>
        <v>40.700000000651926</v>
      </c>
    </row>
    <row r="130" spans="1:22">
      <c r="A130">
        <v>168</v>
      </c>
      <c r="B130" t="s">
        <v>110</v>
      </c>
      <c r="C130" t="s">
        <v>70</v>
      </c>
      <c r="D130">
        <v>20</v>
      </c>
      <c r="E130" t="s">
        <v>98</v>
      </c>
      <c r="F130">
        <v>-30</v>
      </c>
      <c r="G130">
        <v>1</v>
      </c>
      <c r="H130">
        <v>1</v>
      </c>
      <c r="I130">
        <v>1</v>
      </c>
      <c r="J130">
        <v>1</v>
      </c>
      <c r="K130" t="s">
        <v>0</v>
      </c>
      <c r="L130" t="s">
        <v>0</v>
      </c>
      <c r="M130" t="s">
        <v>72</v>
      </c>
      <c r="N130">
        <v>66</v>
      </c>
      <c r="O130">
        <v>74</v>
      </c>
      <c r="P130">
        <v>23</v>
      </c>
      <c r="Q130">
        <v>13</v>
      </c>
      <c r="T130" s="51">
        <v>42117.628067129626</v>
      </c>
      <c r="U130" s="51">
        <v>42117.660150462965</v>
      </c>
      <c r="V130" s="49">
        <f t="shared" si="1"/>
        <v>46.200000008102506</v>
      </c>
    </row>
    <row r="131" spans="1:22">
      <c r="A131">
        <v>169</v>
      </c>
      <c r="B131" t="s">
        <v>110</v>
      </c>
      <c r="C131" t="s">
        <v>73</v>
      </c>
      <c r="D131">
        <v>24</v>
      </c>
      <c r="E131" t="s">
        <v>95</v>
      </c>
      <c r="F131">
        <v>80</v>
      </c>
      <c r="G131">
        <v>1</v>
      </c>
      <c r="H131">
        <v>1</v>
      </c>
      <c r="I131">
        <v>1</v>
      </c>
      <c r="J131">
        <v>2</v>
      </c>
      <c r="K131" t="s">
        <v>0</v>
      </c>
      <c r="L131" t="s">
        <v>0</v>
      </c>
      <c r="M131" t="s">
        <v>71</v>
      </c>
      <c r="N131">
        <v>40</v>
      </c>
      <c r="O131">
        <v>90</v>
      </c>
      <c r="P131">
        <v>21</v>
      </c>
      <c r="Q131">
        <v>13</v>
      </c>
      <c r="T131" s="51">
        <v>42117.628078703703</v>
      </c>
      <c r="U131" s="51">
        <v>42117.662187499998</v>
      </c>
      <c r="V131" s="49">
        <f t="shared" ref="V131:V176" si="2">(U131-T131)*1440</f>
        <v>49.116666665067896</v>
      </c>
    </row>
    <row r="132" spans="1:22">
      <c r="A132">
        <v>170</v>
      </c>
      <c r="B132" t="s">
        <v>110</v>
      </c>
      <c r="C132" t="s">
        <v>70</v>
      </c>
      <c r="D132">
        <v>26</v>
      </c>
      <c r="E132" t="s">
        <v>98</v>
      </c>
      <c r="F132">
        <v>90</v>
      </c>
      <c r="G132">
        <v>0</v>
      </c>
      <c r="H132">
        <v>1</v>
      </c>
      <c r="I132">
        <v>0</v>
      </c>
      <c r="J132">
        <v>3</v>
      </c>
      <c r="K132" t="s">
        <v>1</v>
      </c>
      <c r="L132" t="s">
        <v>0</v>
      </c>
      <c r="M132" t="s">
        <v>72</v>
      </c>
      <c r="N132">
        <v>28</v>
      </c>
      <c r="O132">
        <v>80</v>
      </c>
      <c r="P132">
        <v>11</v>
      </c>
      <c r="Q132">
        <v>1</v>
      </c>
      <c r="R132">
        <v>1</v>
      </c>
      <c r="S132" t="s">
        <v>119</v>
      </c>
      <c r="T132" s="51">
        <v>42117.628136574072</v>
      </c>
      <c r="U132" s="51">
        <v>42117.660520833335</v>
      </c>
      <c r="V132" s="49">
        <f t="shared" si="2"/>
        <v>46.633333337958902</v>
      </c>
    </row>
    <row r="133" spans="1:22">
      <c r="A133">
        <v>171</v>
      </c>
      <c r="B133" t="s">
        <v>110</v>
      </c>
      <c r="C133" t="s">
        <v>73</v>
      </c>
      <c r="D133">
        <v>26</v>
      </c>
      <c r="E133" t="s">
        <v>95</v>
      </c>
      <c r="F133">
        <v>90</v>
      </c>
      <c r="G133">
        <v>0</v>
      </c>
      <c r="H133">
        <v>1</v>
      </c>
      <c r="I133">
        <v>0</v>
      </c>
      <c r="J133">
        <v>4</v>
      </c>
      <c r="K133" t="s">
        <v>0</v>
      </c>
      <c r="L133" t="s">
        <v>0</v>
      </c>
      <c r="M133" t="s">
        <v>72</v>
      </c>
      <c r="N133">
        <v>90</v>
      </c>
      <c r="O133">
        <v>80</v>
      </c>
      <c r="P133">
        <v>21</v>
      </c>
      <c r="Q133">
        <v>17</v>
      </c>
      <c r="T133" s="51">
        <v>42117.628240740742</v>
      </c>
      <c r="U133" s="51">
        <v>42117.667500000003</v>
      </c>
      <c r="V133" s="49">
        <f t="shared" si="2"/>
        <v>56.533333336701617</v>
      </c>
    </row>
    <row r="134" spans="1:22">
      <c r="A134">
        <v>172</v>
      </c>
      <c r="B134" t="s">
        <v>111</v>
      </c>
      <c r="C134" t="s">
        <v>70</v>
      </c>
      <c r="D134">
        <v>22</v>
      </c>
      <c r="E134" t="s">
        <v>95</v>
      </c>
      <c r="F134">
        <v>100</v>
      </c>
      <c r="G134">
        <v>0</v>
      </c>
      <c r="H134">
        <v>1</v>
      </c>
      <c r="I134">
        <v>1</v>
      </c>
      <c r="J134">
        <v>1</v>
      </c>
      <c r="K134" t="s">
        <v>0</v>
      </c>
      <c r="L134" t="s">
        <v>0</v>
      </c>
      <c r="M134" t="s">
        <v>72</v>
      </c>
      <c r="N134">
        <v>70</v>
      </c>
      <c r="O134">
        <v>83</v>
      </c>
      <c r="P134">
        <v>24</v>
      </c>
      <c r="Q134">
        <v>14</v>
      </c>
      <c r="T134" s="51">
        <v>42118.546087962961</v>
      </c>
      <c r="U134" s="51">
        <v>42118.575474537036</v>
      </c>
      <c r="V134" s="49">
        <f t="shared" si="2"/>
        <v>42.316666668048128</v>
      </c>
    </row>
    <row r="135" spans="1:22">
      <c r="A135">
        <v>173</v>
      </c>
      <c r="B135" t="s">
        <v>111</v>
      </c>
      <c r="C135" t="s">
        <v>73</v>
      </c>
      <c r="D135">
        <v>40</v>
      </c>
      <c r="E135" t="s">
        <v>95</v>
      </c>
      <c r="F135">
        <v>0</v>
      </c>
      <c r="G135">
        <v>0</v>
      </c>
      <c r="H135">
        <v>0</v>
      </c>
      <c r="I135">
        <v>1</v>
      </c>
      <c r="J135">
        <v>2</v>
      </c>
      <c r="K135" t="s">
        <v>3</v>
      </c>
      <c r="L135" t="s">
        <v>3</v>
      </c>
      <c r="M135" t="s">
        <v>72</v>
      </c>
      <c r="N135">
        <v>51</v>
      </c>
      <c r="O135">
        <v>35</v>
      </c>
      <c r="P135">
        <v>14</v>
      </c>
      <c r="Q135">
        <v>8</v>
      </c>
      <c r="T135" s="51">
        <v>42118.546099537038</v>
      </c>
      <c r="U135" s="51">
        <v>42118.577361111114</v>
      </c>
      <c r="V135" s="49">
        <f t="shared" si="2"/>
        <v>45.016666670562699</v>
      </c>
    </row>
    <row r="136" spans="1:22">
      <c r="A136">
        <v>174</v>
      </c>
      <c r="B136" t="s">
        <v>111</v>
      </c>
      <c r="C136" t="s">
        <v>73</v>
      </c>
      <c r="D136">
        <v>21</v>
      </c>
      <c r="E136" t="s">
        <v>95</v>
      </c>
      <c r="F136">
        <v>-60</v>
      </c>
      <c r="G136">
        <v>1</v>
      </c>
      <c r="H136">
        <v>0</v>
      </c>
      <c r="I136">
        <v>1</v>
      </c>
      <c r="J136">
        <v>3</v>
      </c>
      <c r="K136" t="s">
        <v>0</v>
      </c>
      <c r="L136" t="s">
        <v>0</v>
      </c>
      <c r="M136" t="s">
        <v>71</v>
      </c>
      <c r="N136">
        <v>35</v>
      </c>
      <c r="O136">
        <v>60</v>
      </c>
      <c r="P136">
        <v>14</v>
      </c>
      <c r="Q136">
        <v>11</v>
      </c>
      <c r="T136" s="51">
        <v>42118.546134259261</v>
      </c>
      <c r="U136" s="51">
        <v>42118.575891203705</v>
      </c>
      <c r="V136" s="49">
        <f t="shared" si="2"/>
        <v>42.850000000325963</v>
      </c>
    </row>
    <row r="137" spans="1:22">
      <c r="A137">
        <v>175</v>
      </c>
      <c r="B137" t="s">
        <v>111</v>
      </c>
      <c r="C137" t="s">
        <v>70</v>
      </c>
      <c r="D137">
        <v>20</v>
      </c>
      <c r="E137" t="s">
        <v>102</v>
      </c>
      <c r="F137">
        <v>100</v>
      </c>
      <c r="G137">
        <v>1</v>
      </c>
      <c r="H137">
        <v>0</v>
      </c>
      <c r="I137">
        <v>0</v>
      </c>
      <c r="J137">
        <v>4</v>
      </c>
      <c r="K137" t="s">
        <v>0</v>
      </c>
      <c r="L137" t="s">
        <v>0</v>
      </c>
      <c r="M137" t="s">
        <v>72</v>
      </c>
      <c r="N137">
        <v>80</v>
      </c>
      <c r="O137">
        <v>70</v>
      </c>
      <c r="P137">
        <v>16</v>
      </c>
      <c r="Q137">
        <v>10</v>
      </c>
      <c r="T137" s="51">
        <v>42118.546134259261</v>
      </c>
      <c r="U137" s="51">
        <v>42118.57712962963</v>
      </c>
      <c r="V137" s="49">
        <f t="shared" si="2"/>
        <v>44.633333331439644</v>
      </c>
    </row>
    <row r="138" spans="1:22">
      <c r="A138">
        <v>176</v>
      </c>
      <c r="B138" t="s">
        <v>111</v>
      </c>
      <c r="C138" t="s">
        <v>70</v>
      </c>
      <c r="D138">
        <v>21</v>
      </c>
      <c r="E138" t="s">
        <v>95</v>
      </c>
      <c r="F138">
        <v>0</v>
      </c>
      <c r="G138">
        <v>0</v>
      </c>
      <c r="H138">
        <v>1</v>
      </c>
      <c r="I138">
        <v>0</v>
      </c>
      <c r="J138">
        <v>1</v>
      </c>
      <c r="K138" t="s">
        <v>1</v>
      </c>
      <c r="L138" t="s">
        <v>1</v>
      </c>
      <c r="M138" t="s">
        <v>71</v>
      </c>
      <c r="N138">
        <v>56</v>
      </c>
      <c r="O138">
        <v>85</v>
      </c>
      <c r="P138">
        <v>16</v>
      </c>
      <c r="Q138">
        <v>8</v>
      </c>
      <c r="T138" s="51">
        <v>42118.54614583333</v>
      </c>
      <c r="U138" s="51">
        <v>42118.57534722222</v>
      </c>
      <c r="V138" s="49">
        <f t="shared" si="2"/>
        <v>42.050000001909211</v>
      </c>
    </row>
    <row r="139" spans="1:22">
      <c r="A139">
        <v>177</v>
      </c>
      <c r="B139" t="s">
        <v>112</v>
      </c>
      <c r="C139" t="s">
        <v>73</v>
      </c>
      <c r="D139">
        <v>23</v>
      </c>
      <c r="E139" t="s">
        <v>95</v>
      </c>
      <c r="F139">
        <v>100</v>
      </c>
      <c r="G139">
        <v>0</v>
      </c>
      <c r="H139">
        <v>1</v>
      </c>
      <c r="I139">
        <v>1</v>
      </c>
      <c r="J139">
        <v>2</v>
      </c>
      <c r="K139" t="s">
        <v>0</v>
      </c>
      <c r="L139" t="s">
        <v>0</v>
      </c>
      <c r="M139" t="s">
        <v>72</v>
      </c>
      <c r="N139">
        <v>55</v>
      </c>
      <c r="O139">
        <v>80</v>
      </c>
      <c r="P139">
        <v>15</v>
      </c>
      <c r="Q139">
        <v>8</v>
      </c>
      <c r="T139" s="51">
        <v>42118.632337962961</v>
      </c>
      <c r="U139" s="51">
        <v>42118.656550925924</v>
      </c>
      <c r="V139" s="49">
        <f t="shared" si="2"/>
        <v>34.866666665766388</v>
      </c>
    </row>
    <row r="140" spans="1:22">
      <c r="A140">
        <v>178</v>
      </c>
      <c r="B140" t="s">
        <v>112</v>
      </c>
      <c r="C140" t="s">
        <v>73</v>
      </c>
      <c r="D140">
        <v>26</v>
      </c>
      <c r="E140" t="s">
        <v>95</v>
      </c>
      <c r="F140">
        <v>100</v>
      </c>
      <c r="G140">
        <v>0</v>
      </c>
      <c r="H140">
        <v>1</v>
      </c>
      <c r="I140">
        <v>1</v>
      </c>
      <c r="J140">
        <v>3</v>
      </c>
      <c r="K140" t="s">
        <v>2</v>
      </c>
      <c r="L140" t="s">
        <v>2</v>
      </c>
      <c r="M140" t="s">
        <v>72</v>
      </c>
      <c r="N140">
        <v>70</v>
      </c>
      <c r="O140">
        <v>90</v>
      </c>
      <c r="P140">
        <v>13</v>
      </c>
      <c r="Q140">
        <v>8</v>
      </c>
      <c r="T140" s="51">
        <v>42118.632361111115</v>
      </c>
      <c r="U140" s="51">
        <v>42118.667175925926</v>
      </c>
      <c r="V140" s="49">
        <f t="shared" si="2"/>
        <v>50.133333328412846</v>
      </c>
    </row>
    <row r="141" spans="1:22">
      <c r="A141">
        <v>179</v>
      </c>
      <c r="B141" t="s">
        <v>112</v>
      </c>
      <c r="C141" t="s">
        <v>73</v>
      </c>
      <c r="D141">
        <v>20</v>
      </c>
      <c r="E141" t="s">
        <v>102</v>
      </c>
      <c r="F141">
        <v>-60</v>
      </c>
      <c r="G141">
        <v>1</v>
      </c>
      <c r="H141">
        <v>0</v>
      </c>
      <c r="I141">
        <v>1</v>
      </c>
      <c r="J141">
        <v>4</v>
      </c>
      <c r="K141" t="s">
        <v>2</v>
      </c>
      <c r="L141" t="s">
        <v>0</v>
      </c>
      <c r="M141" t="s">
        <v>72</v>
      </c>
      <c r="N141">
        <v>50</v>
      </c>
      <c r="O141">
        <v>40</v>
      </c>
      <c r="P141">
        <v>17</v>
      </c>
      <c r="Q141">
        <v>9</v>
      </c>
      <c r="T141" s="51">
        <v>42118.632361111115</v>
      </c>
      <c r="U141" s="51">
        <v>42118.662361111114</v>
      </c>
      <c r="V141" s="49">
        <f t="shared" si="2"/>
        <v>43.199999998323619</v>
      </c>
    </row>
    <row r="142" spans="1:22">
      <c r="A142">
        <v>180</v>
      </c>
      <c r="B142" t="s">
        <v>112</v>
      </c>
      <c r="C142" t="s">
        <v>70</v>
      </c>
      <c r="D142">
        <v>21</v>
      </c>
      <c r="E142" t="s">
        <v>95</v>
      </c>
      <c r="F142">
        <v>-60</v>
      </c>
      <c r="G142">
        <v>0</v>
      </c>
      <c r="H142">
        <v>1</v>
      </c>
      <c r="I142">
        <v>0</v>
      </c>
      <c r="J142">
        <v>1</v>
      </c>
      <c r="K142" t="s">
        <v>0</v>
      </c>
      <c r="L142" t="s">
        <v>0</v>
      </c>
      <c r="M142" t="s">
        <v>72</v>
      </c>
      <c r="N142">
        <v>70</v>
      </c>
      <c r="O142">
        <v>80</v>
      </c>
      <c r="P142">
        <v>13</v>
      </c>
      <c r="Q142">
        <v>13</v>
      </c>
      <c r="R142">
        <v>1</v>
      </c>
      <c r="S142" t="s">
        <v>113</v>
      </c>
      <c r="T142" s="51">
        <v>42118.632465277777</v>
      </c>
      <c r="U142" s="51">
        <v>42118.658738425926</v>
      </c>
      <c r="V142" s="49">
        <f t="shared" si="2"/>
        <v>37.833333334419876</v>
      </c>
    </row>
    <row r="143" spans="1:22">
      <c r="A143">
        <v>181</v>
      </c>
      <c r="B143" t="s">
        <v>120</v>
      </c>
      <c r="J143">
        <v>2</v>
      </c>
      <c r="P143">
        <v>13</v>
      </c>
      <c r="T143" s="51">
        <v>42122.542326388888</v>
      </c>
      <c r="U143" s="51">
        <v>42122.542662037034</v>
      </c>
      <c r="V143" s="49">
        <f t="shared" si="2"/>
        <v>0.48333333106711507</v>
      </c>
    </row>
    <row r="144" spans="1:22">
      <c r="A144">
        <v>182</v>
      </c>
      <c r="B144" t="s">
        <v>120</v>
      </c>
      <c r="C144" t="s">
        <v>70</v>
      </c>
      <c r="D144">
        <v>19</v>
      </c>
      <c r="E144" t="s">
        <v>98</v>
      </c>
      <c r="F144">
        <v>100</v>
      </c>
      <c r="G144">
        <v>1</v>
      </c>
      <c r="H144">
        <v>0</v>
      </c>
      <c r="I144">
        <v>0</v>
      </c>
      <c r="J144">
        <v>3</v>
      </c>
      <c r="K144" t="s">
        <v>0</v>
      </c>
      <c r="L144" t="s">
        <v>2</v>
      </c>
      <c r="M144" t="s">
        <v>71</v>
      </c>
      <c r="N144">
        <v>49</v>
      </c>
      <c r="O144">
        <v>53</v>
      </c>
      <c r="P144">
        <v>11</v>
      </c>
      <c r="Q144">
        <v>8</v>
      </c>
      <c r="T144" s="51">
        <v>42122.542349537034</v>
      </c>
      <c r="U144" s="51">
        <v>42122.565324074072</v>
      </c>
      <c r="V144" s="49">
        <f t="shared" si="2"/>
        <v>33.083333334652707</v>
      </c>
    </row>
    <row r="145" spans="1:22">
      <c r="A145">
        <v>183</v>
      </c>
      <c r="B145" t="s">
        <v>120</v>
      </c>
      <c r="C145" t="s">
        <v>70</v>
      </c>
      <c r="D145">
        <v>19</v>
      </c>
      <c r="E145" t="s">
        <v>95</v>
      </c>
      <c r="F145">
        <v>90</v>
      </c>
      <c r="G145">
        <v>0</v>
      </c>
      <c r="H145">
        <v>1</v>
      </c>
      <c r="I145">
        <v>1</v>
      </c>
      <c r="J145">
        <v>4</v>
      </c>
      <c r="K145" t="s">
        <v>0</v>
      </c>
      <c r="L145" t="s">
        <v>0</v>
      </c>
      <c r="M145" t="s">
        <v>72</v>
      </c>
      <c r="N145">
        <v>82</v>
      </c>
      <c r="O145">
        <v>93</v>
      </c>
      <c r="P145">
        <v>15</v>
      </c>
      <c r="Q145">
        <v>13</v>
      </c>
      <c r="T145" s="51">
        <v>42122.542395833334</v>
      </c>
      <c r="U145" s="51">
        <v>42122.567615740743</v>
      </c>
      <c r="V145" s="49">
        <f t="shared" si="2"/>
        <v>36.316666669445112</v>
      </c>
    </row>
    <row r="146" spans="1:22">
      <c r="A146">
        <v>184</v>
      </c>
      <c r="B146" t="s">
        <v>120</v>
      </c>
      <c r="C146" t="s">
        <v>73</v>
      </c>
      <c r="D146">
        <v>25</v>
      </c>
      <c r="E146" t="s">
        <v>121</v>
      </c>
      <c r="F146">
        <v>-100</v>
      </c>
      <c r="G146">
        <v>0</v>
      </c>
      <c r="H146">
        <v>0</v>
      </c>
      <c r="I146">
        <v>0</v>
      </c>
      <c r="J146">
        <v>1</v>
      </c>
      <c r="K146" t="s">
        <v>0</v>
      </c>
      <c r="L146" t="s">
        <v>0</v>
      </c>
      <c r="M146" t="s">
        <v>71</v>
      </c>
      <c r="N146">
        <v>40</v>
      </c>
      <c r="O146">
        <v>71</v>
      </c>
      <c r="P146">
        <v>8</v>
      </c>
      <c r="Q146">
        <v>2</v>
      </c>
      <c r="T146" s="51">
        <v>42122.542395833334</v>
      </c>
      <c r="U146" s="51">
        <v>42122.565601851849</v>
      </c>
      <c r="V146" s="49">
        <f t="shared" si="2"/>
        <v>33.416666662087664</v>
      </c>
    </row>
    <row r="147" spans="1:22">
      <c r="A147">
        <v>185</v>
      </c>
      <c r="B147" t="s">
        <v>120</v>
      </c>
      <c r="C147" t="s">
        <v>70</v>
      </c>
      <c r="D147">
        <v>27</v>
      </c>
      <c r="E147" t="s">
        <v>95</v>
      </c>
      <c r="F147">
        <v>100</v>
      </c>
      <c r="G147">
        <v>0</v>
      </c>
      <c r="H147">
        <v>1</v>
      </c>
      <c r="I147">
        <v>1</v>
      </c>
      <c r="J147">
        <v>2</v>
      </c>
      <c r="K147" t="s">
        <v>2</v>
      </c>
      <c r="L147" t="s">
        <v>2</v>
      </c>
      <c r="M147" t="s">
        <v>71</v>
      </c>
      <c r="N147">
        <v>80</v>
      </c>
      <c r="O147">
        <v>90</v>
      </c>
      <c r="P147">
        <v>11</v>
      </c>
      <c r="Q147">
        <v>8</v>
      </c>
      <c r="T147" s="51">
        <v>42122.54247685185</v>
      </c>
      <c r="U147" s="51">
        <v>42122.565879629627</v>
      </c>
      <c r="V147" s="49">
        <f t="shared" si="2"/>
        <v>33.699999998789281</v>
      </c>
    </row>
    <row r="148" spans="1:22">
      <c r="A148">
        <v>186</v>
      </c>
      <c r="B148" t="s">
        <v>120</v>
      </c>
      <c r="C148" t="s">
        <v>73</v>
      </c>
      <c r="D148">
        <v>22</v>
      </c>
      <c r="E148" t="s">
        <v>95</v>
      </c>
      <c r="F148">
        <v>50</v>
      </c>
      <c r="G148">
        <v>1</v>
      </c>
      <c r="H148">
        <v>1</v>
      </c>
      <c r="I148">
        <v>1</v>
      </c>
      <c r="J148">
        <v>3</v>
      </c>
      <c r="K148" t="s">
        <v>2</v>
      </c>
      <c r="L148" t="s">
        <v>2</v>
      </c>
      <c r="M148" t="s">
        <v>71</v>
      </c>
      <c r="N148">
        <v>66</v>
      </c>
      <c r="O148">
        <v>70</v>
      </c>
      <c r="P148">
        <v>16</v>
      </c>
      <c r="Q148">
        <v>8</v>
      </c>
      <c r="T148" s="51">
        <v>42122.543182870373</v>
      </c>
      <c r="U148" s="51">
        <v>42122.573287037034</v>
      </c>
      <c r="V148" s="49">
        <f t="shared" si="2"/>
        <v>43.349999991478398</v>
      </c>
    </row>
    <row r="149" spans="1:22">
      <c r="A149">
        <v>187</v>
      </c>
      <c r="B149" t="s">
        <v>120</v>
      </c>
      <c r="C149" t="s">
        <v>73</v>
      </c>
      <c r="D149">
        <v>25</v>
      </c>
      <c r="E149" t="s">
        <v>95</v>
      </c>
      <c r="F149">
        <v>100</v>
      </c>
      <c r="G149">
        <v>1</v>
      </c>
      <c r="H149">
        <v>1</v>
      </c>
      <c r="I149">
        <v>1</v>
      </c>
      <c r="J149">
        <v>4</v>
      </c>
      <c r="K149" t="s">
        <v>0</v>
      </c>
      <c r="L149" t="s">
        <v>0</v>
      </c>
      <c r="M149" t="s">
        <v>72</v>
      </c>
      <c r="N149">
        <v>100</v>
      </c>
      <c r="O149">
        <v>100</v>
      </c>
      <c r="P149">
        <v>16</v>
      </c>
      <c r="Q149">
        <v>8</v>
      </c>
      <c r="T149" s="51">
        <v>42122.621134259258</v>
      </c>
      <c r="U149" s="51">
        <v>42122.639826388891</v>
      </c>
      <c r="V149" s="49">
        <f t="shared" si="2"/>
        <v>26.916666672332212</v>
      </c>
    </row>
    <row r="150" spans="1:22">
      <c r="A150">
        <v>188</v>
      </c>
      <c r="B150" t="s">
        <v>122</v>
      </c>
      <c r="C150" t="s">
        <v>70</v>
      </c>
      <c r="D150">
        <v>21</v>
      </c>
      <c r="E150" t="s">
        <v>95</v>
      </c>
      <c r="F150">
        <v>70</v>
      </c>
      <c r="G150">
        <v>0</v>
      </c>
      <c r="H150">
        <v>1</v>
      </c>
      <c r="I150">
        <v>0</v>
      </c>
      <c r="J150">
        <v>1</v>
      </c>
      <c r="K150" t="s">
        <v>0</v>
      </c>
      <c r="L150" t="s">
        <v>0</v>
      </c>
      <c r="M150" t="s">
        <v>72</v>
      </c>
      <c r="N150">
        <v>55</v>
      </c>
      <c r="O150">
        <v>90</v>
      </c>
      <c r="P150">
        <v>20</v>
      </c>
      <c r="Q150">
        <v>14</v>
      </c>
      <c r="T150" s="51">
        <v>42123.551261574074</v>
      </c>
      <c r="U150" s="51">
        <v>42123.582627314812</v>
      </c>
      <c r="V150" s="49">
        <f t="shared" si="2"/>
        <v>45.166666663717479</v>
      </c>
    </row>
    <row r="151" spans="1:22">
      <c r="A151">
        <v>189</v>
      </c>
      <c r="B151" t="s">
        <v>122</v>
      </c>
      <c r="C151" t="s">
        <v>73</v>
      </c>
      <c r="D151">
        <v>20</v>
      </c>
      <c r="E151" t="s">
        <v>95</v>
      </c>
      <c r="F151">
        <v>80</v>
      </c>
      <c r="G151">
        <v>0</v>
      </c>
      <c r="H151">
        <v>1</v>
      </c>
      <c r="I151">
        <v>0</v>
      </c>
      <c r="J151">
        <v>2</v>
      </c>
      <c r="K151" t="s">
        <v>0</v>
      </c>
      <c r="L151" t="s">
        <v>0</v>
      </c>
      <c r="M151" t="s">
        <v>72</v>
      </c>
      <c r="N151">
        <v>80</v>
      </c>
      <c r="O151">
        <v>85</v>
      </c>
      <c r="P151">
        <v>16</v>
      </c>
      <c r="Q151">
        <v>12</v>
      </c>
      <c r="T151" s="51">
        <v>42123.55128472222</v>
      </c>
      <c r="U151" s="51">
        <v>42123.577847222223</v>
      </c>
      <c r="V151" s="49">
        <f t="shared" si="2"/>
        <v>38.250000004190952</v>
      </c>
    </row>
    <row r="152" spans="1:22">
      <c r="A152">
        <v>190</v>
      </c>
      <c r="B152" t="s">
        <v>122</v>
      </c>
      <c r="C152" t="s">
        <v>70</v>
      </c>
      <c r="D152">
        <v>19</v>
      </c>
      <c r="E152" t="s">
        <v>95</v>
      </c>
      <c r="F152">
        <v>90</v>
      </c>
      <c r="G152">
        <v>0</v>
      </c>
      <c r="H152">
        <v>0</v>
      </c>
      <c r="I152">
        <v>0</v>
      </c>
      <c r="J152">
        <v>2</v>
      </c>
      <c r="K152" t="s">
        <v>0</v>
      </c>
      <c r="L152" t="s">
        <v>0</v>
      </c>
      <c r="M152" t="s">
        <v>72</v>
      </c>
      <c r="N152">
        <v>100</v>
      </c>
      <c r="O152">
        <v>80</v>
      </c>
      <c r="P152">
        <v>16</v>
      </c>
      <c r="Q152">
        <v>15</v>
      </c>
      <c r="T152" s="51">
        <v>42123.55127314815</v>
      </c>
      <c r="U152" s="51">
        <v>42123.575624999998</v>
      </c>
      <c r="V152" s="49">
        <f t="shared" si="2"/>
        <v>35.066666660131887</v>
      </c>
    </row>
    <row r="153" spans="1:22">
      <c r="A153">
        <v>191</v>
      </c>
      <c r="B153" t="s">
        <v>122</v>
      </c>
      <c r="C153" t="s">
        <v>70</v>
      </c>
      <c r="D153">
        <v>23</v>
      </c>
      <c r="E153" t="s">
        <v>123</v>
      </c>
      <c r="F153">
        <v>-20</v>
      </c>
      <c r="G153">
        <v>1</v>
      </c>
      <c r="H153">
        <v>0</v>
      </c>
      <c r="I153">
        <v>0</v>
      </c>
      <c r="J153">
        <v>3</v>
      </c>
      <c r="K153" t="s">
        <v>0</v>
      </c>
      <c r="L153" t="s">
        <v>0</v>
      </c>
      <c r="M153" t="s">
        <v>72</v>
      </c>
      <c r="N153">
        <v>50</v>
      </c>
      <c r="O153">
        <v>70</v>
      </c>
      <c r="P153">
        <v>16</v>
      </c>
      <c r="T153" s="51">
        <v>42123.551307870373</v>
      </c>
      <c r="U153" s="51">
        <v>42123.57534722222</v>
      </c>
      <c r="V153" s="49">
        <f t="shared" si="2"/>
        <v>34.616666659712791</v>
      </c>
    </row>
    <row r="154" spans="1:22">
      <c r="A154">
        <v>192</v>
      </c>
      <c r="B154" t="s">
        <v>122</v>
      </c>
      <c r="C154" t="s">
        <v>70</v>
      </c>
      <c r="D154">
        <v>21</v>
      </c>
      <c r="E154" t="s">
        <v>95</v>
      </c>
      <c r="F154">
        <v>100</v>
      </c>
      <c r="G154">
        <v>0</v>
      </c>
      <c r="H154">
        <v>1</v>
      </c>
      <c r="I154">
        <v>1</v>
      </c>
      <c r="J154">
        <v>4</v>
      </c>
      <c r="K154" t="s">
        <v>0</v>
      </c>
      <c r="L154" t="s">
        <v>0</v>
      </c>
      <c r="M154" t="s">
        <v>72</v>
      </c>
      <c r="N154">
        <v>60</v>
      </c>
      <c r="O154">
        <v>40</v>
      </c>
      <c r="P154">
        <v>16</v>
      </c>
      <c r="Q154">
        <v>8</v>
      </c>
      <c r="T154" s="51">
        <v>42123.551307870373</v>
      </c>
      <c r="U154" s="51">
        <v>42123.582118055558</v>
      </c>
      <c r="V154" s="49">
        <f t="shared" si="2"/>
        <v>44.366666665300727</v>
      </c>
    </row>
    <row r="155" spans="1:22">
      <c r="A155">
        <v>193</v>
      </c>
      <c r="B155" t="s">
        <v>122</v>
      </c>
      <c r="C155" t="s">
        <v>73</v>
      </c>
      <c r="D155">
        <v>23</v>
      </c>
      <c r="E155" t="s">
        <v>95</v>
      </c>
      <c r="F155">
        <v>70</v>
      </c>
      <c r="G155">
        <v>1</v>
      </c>
      <c r="H155">
        <v>1</v>
      </c>
      <c r="I155">
        <v>0</v>
      </c>
      <c r="J155">
        <v>1</v>
      </c>
      <c r="K155" t="s">
        <v>0</v>
      </c>
      <c r="L155" t="s">
        <v>0</v>
      </c>
      <c r="M155" t="s">
        <v>72</v>
      </c>
      <c r="N155">
        <v>65</v>
      </c>
      <c r="O155">
        <v>90</v>
      </c>
      <c r="P155">
        <v>16</v>
      </c>
      <c r="Q155">
        <v>9</v>
      </c>
      <c r="T155" s="51">
        <v>42123.551365740743</v>
      </c>
      <c r="U155" s="51">
        <v>42123.578935185185</v>
      </c>
      <c r="V155" s="49">
        <f t="shared" si="2"/>
        <v>39.699999997392297</v>
      </c>
    </row>
    <row r="156" spans="1:22">
      <c r="A156">
        <v>194</v>
      </c>
      <c r="B156" t="s">
        <v>122</v>
      </c>
      <c r="C156" t="s">
        <v>70</v>
      </c>
      <c r="D156">
        <v>21</v>
      </c>
      <c r="E156" t="s">
        <v>95</v>
      </c>
      <c r="F156">
        <v>100</v>
      </c>
      <c r="G156">
        <v>0</v>
      </c>
      <c r="H156">
        <v>0</v>
      </c>
      <c r="I156">
        <v>1</v>
      </c>
      <c r="J156">
        <v>2</v>
      </c>
      <c r="K156" t="s">
        <v>0</v>
      </c>
      <c r="L156" t="s">
        <v>0</v>
      </c>
      <c r="M156" t="s">
        <v>71</v>
      </c>
      <c r="N156">
        <v>40</v>
      </c>
      <c r="O156">
        <v>85</v>
      </c>
      <c r="P156">
        <v>16</v>
      </c>
      <c r="Q156">
        <v>11</v>
      </c>
      <c r="T156" s="51">
        <v>42123.551412037035</v>
      </c>
      <c r="U156" s="51">
        <v>42123.574259259258</v>
      </c>
      <c r="V156" s="49">
        <f t="shared" si="2"/>
        <v>32.900000000372529</v>
      </c>
    </row>
    <row r="157" spans="1:22">
      <c r="A157">
        <v>195</v>
      </c>
      <c r="B157" t="s">
        <v>122</v>
      </c>
      <c r="C157" t="s">
        <v>70</v>
      </c>
      <c r="D157">
        <v>21</v>
      </c>
      <c r="E157" t="s">
        <v>95</v>
      </c>
      <c r="F157">
        <v>70</v>
      </c>
      <c r="G157">
        <v>0</v>
      </c>
      <c r="H157">
        <v>1</v>
      </c>
      <c r="I157">
        <v>1</v>
      </c>
      <c r="J157">
        <v>3</v>
      </c>
      <c r="K157" t="s">
        <v>0</v>
      </c>
      <c r="L157" t="s">
        <v>0</v>
      </c>
      <c r="M157" t="s">
        <v>72</v>
      </c>
      <c r="N157">
        <v>60</v>
      </c>
      <c r="O157">
        <v>75</v>
      </c>
      <c r="P157">
        <v>17</v>
      </c>
      <c r="Q157">
        <v>8</v>
      </c>
      <c r="T157" s="51">
        <v>42123.551423611112</v>
      </c>
      <c r="U157" s="51">
        <v>42123.578414351854</v>
      </c>
      <c r="V157" s="49">
        <f t="shared" si="2"/>
        <v>38.866666668327525</v>
      </c>
    </row>
    <row r="158" spans="1:22">
      <c r="A158">
        <v>196</v>
      </c>
      <c r="B158" t="s">
        <v>122</v>
      </c>
      <c r="C158" t="s">
        <v>70</v>
      </c>
      <c r="D158">
        <v>20</v>
      </c>
      <c r="E158" t="s">
        <v>95</v>
      </c>
      <c r="F158">
        <v>90</v>
      </c>
      <c r="G158">
        <v>0</v>
      </c>
      <c r="H158">
        <v>1</v>
      </c>
      <c r="I158">
        <v>1</v>
      </c>
      <c r="J158">
        <v>4</v>
      </c>
      <c r="K158" t="s">
        <v>1</v>
      </c>
      <c r="L158" t="s">
        <v>1</v>
      </c>
      <c r="M158" t="s">
        <v>72</v>
      </c>
      <c r="N158">
        <v>60</v>
      </c>
      <c r="O158">
        <v>100</v>
      </c>
      <c r="P158">
        <v>19</v>
      </c>
      <c r="Q158">
        <v>8</v>
      </c>
      <c r="T158" s="51">
        <v>42123.551446759258</v>
      </c>
      <c r="U158" s="51">
        <v>42123.582268518519</v>
      </c>
      <c r="V158" s="49">
        <f t="shared" si="2"/>
        <v>44.383333335863426</v>
      </c>
    </row>
    <row r="159" spans="1:22">
      <c r="A159">
        <v>197</v>
      </c>
      <c r="B159" t="s">
        <v>124</v>
      </c>
      <c r="C159" t="s">
        <v>70</v>
      </c>
      <c r="D159">
        <v>20</v>
      </c>
      <c r="E159" t="s">
        <v>95</v>
      </c>
      <c r="F159">
        <v>100</v>
      </c>
      <c r="G159">
        <v>0</v>
      </c>
      <c r="H159">
        <v>1</v>
      </c>
      <c r="I159">
        <v>0</v>
      </c>
      <c r="J159">
        <v>1</v>
      </c>
      <c r="K159" t="s">
        <v>0</v>
      </c>
      <c r="L159" t="s">
        <v>0</v>
      </c>
      <c r="M159" t="s">
        <v>71</v>
      </c>
      <c r="N159">
        <v>30</v>
      </c>
      <c r="O159">
        <v>85</v>
      </c>
      <c r="P159">
        <v>17</v>
      </c>
      <c r="Q159">
        <v>11</v>
      </c>
      <c r="T159" s="51">
        <v>42123.605520833335</v>
      </c>
      <c r="U159" s="51">
        <v>42123.63140046296</v>
      </c>
      <c r="V159" s="49">
        <f t="shared" si="2"/>
        <v>37.266666661016643</v>
      </c>
    </row>
    <row r="160" spans="1:22">
      <c r="A160">
        <v>198</v>
      </c>
      <c r="B160" t="s">
        <v>124</v>
      </c>
      <c r="C160" t="s">
        <v>70</v>
      </c>
      <c r="D160">
        <v>19</v>
      </c>
      <c r="E160" t="s">
        <v>95</v>
      </c>
      <c r="F160">
        <v>90</v>
      </c>
      <c r="G160">
        <v>0</v>
      </c>
      <c r="H160">
        <v>1</v>
      </c>
      <c r="I160">
        <v>1</v>
      </c>
      <c r="J160">
        <v>2</v>
      </c>
      <c r="K160" t="s">
        <v>1</v>
      </c>
      <c r="L160" t="s">
        <v>1</v>
      </c>
      <c r="M160" t="s">
        <v>71</v>
      </c>
      <c r="N160">
        <v>40</v>
      </c>
      <c r="O160">
        <v>70</v>
      </c>
      <c r="P160">
        <v>16</v>
      </c>
      <c r="Q160">
        <v>8</v>
      </c>
      <c r="T160" s="51">
        <v>42123.605555555558</v>
      </c>
      <c r="U160" s="51">
        <v>42123.62972222222</v>
      </c>
      <c r="V160" s="49">
        <f t="shared" si="2"/>
        <v>34.799999993992969</v>
      </c>
    </row>
    <row r="161" spans="1:22">
      <c r="A161">
        <v>199</v>
      </c>
      <c r="B161" t="s">
        <v>124</v>
      </c>
      <c r="C161" t="s">
        <v>70</v>
      </c>
      <c r="D161">
        <v>18</v>
      </c>
      <c r="E161" t="s">
        <v>98</v>
      </c>
      <c r="F161">
        <v>60</v>
      </c>
      <c r="G161">
        <v>0</v>
      </c>
      <c r="H161">
        <v>1</v>
      </c>
      <c r="I161">
        <v>0</v>
      </c>
      <c r="J161">
        <v>3</v>
      </c>
      <c r="K161" t="s">
        <v>0</v>
      </c>
      <c r="L161" t="s">
        <v>0</v>
      </c>
      <c r="M161" t="s">
        <v>72</v>
      </c>
      <c r="N161">
        <v>100</v>
      </c>
      <c r="O161">
        <v>100</v>
      </c>
      <c r="P161">
        <v>11</v>
      </c>
      <c r="Q161">
        <v>10</v>
      </c>
      <c r="T161" s="51">
        <v>42123.605567129627</v>
      </c>
      <c r="U161" s="51">
        <v>42123.639039351852</v>
      </c>
      <c r="V161" s="49">
        <f t="shared" si="2"/>
        <v>48.200000004144385</v>
      </c>
    </row>
    <row r="162" spans="1:22">
      <c r="A162">
        <v>200</v>
      </c>
      <c r="B162" t="s">
        <v>124</v>
      </c>
      <c r="C162" t="s">
        <v>70</v>
      </c>
      <c r="D162">
        <v>19</v>
      </c>
      <c r="E162" t="s">
        <v>95</v>
      </c>
      <c r="F162">
        <v>70</v>
      </c>
      <c r="G162">
        <v>0</v>
      </c>
      <c r="H162">
        <v>1</v>
      </c>
      <c r="I162">
        <v>1</v>
      </c>
      <c r="J162">
        <v>4</v>
      </c>
      <c r="K162" t="s">
        <v>1</v>
      </c>
      <c r="L162" t="s">
        <v>2</v>
      </c>
      <c r="M162" t="s">
        <v>72</v>
      </c>
      <c r="N162">
        <v>75</v>
      </c>
      <c r="O162">
        <v>75</v>
      </c>
      <c r="P162">
        <v>18</v>
      </c>
      <c r="Q162">
        <v>8</v>
      </c>
      <c r="T162" s="51">
        <v>42123.605590277781</v>
      </c>
      <c r="U162" s="51">
        <v>42123.633113425924</v>
      </c>
      <c r="V162" s="49">
        <f t="shared" si="2"/>
        <v>39.633333325618878</v>
      </c>
    </row>
    <row r="163" spans="1:22">
      <c r="A163">
        <v>201</v>
      </c>
      <c r="B163" t="s">
        <v>124</v>
      </c>
      <c r="C163" t="s">
        <v>70</v>
      </c>
      <c r="D163">
        <v>31</v>
      </c>
      <c r="E163" t="s">
        <v>95</v>
      </c>
      <c r="F163">
        <v>100</v>
      </c>
      <c r="G163">
        <v>0</v>
      </c>
      <c r="H163">
        <v>1</v>
      </c>
      <c r="I163">
        <v>1</v>
      </c>
      <c r="J163">
        <v>1</v>
      </c>
      <c r="K163" t="s">
        <v>0</v>
      </c>
      <c r="L163" t="s">
        <v>0</v>
      </c>
      <c r="M163" t="s">
        <v>71</v>
      </c>
      <c r="N163">
        <v>30</v>
      </c>
      <c r="O163">
        <v>85</v>
      </c>
      <c r="P163">
        <v>20</v>
      </c>
      <c r="Q163">
        <v>8</v>
      </c>
      <c r="T163" s="51">
        <v>42123.605590277781</v>
      </c>
      <c r="U163" s="51">
        <v>42123.630937499998</v>
      </c>
      <c r="V163" s="49">
        <f t="shared" si="2"/>
        <v>36.499999993247911</v>
      </c>
    </row>
    <row r="164" spans="1:22">
      <c r="A164">
        <v>202</v>
      </c>
      <c r="B164" t="s">
        <v>124</v>
      </c>
      <c r="C164" t="s">
        <v>70</v>
      </c>
      <c r="D164">
        <v>18</v>
      </c>
      <c r="E164" t="s">
        <v>95</v>
      </c>
      <c r="F164">
        <v>100</v>
      </c>
      <c r="G164">
        <v>0</v>
      </c>
      <c r="H164">
        <v>0</v>
      </c>
      <c r="I164">
        <v>1</v>
      </c>
      <c r="J164">
        <v>2</v>
      </c>
      <c r="K164" t="s">
        <v>0</v>
      </c>
      <c r="L164" t="s">
        <v>0</v>
      </c>
      <c r="M164" t="s">
        <v>71</v>
      </c>
      <c r="N164">
        <v>40</v>
      </c>
      <c r="O164">
        <v>80</v>
      </c>
      <c r="P164">
        <v>16</v>
      </c>
      <c r="Q164">
        <v>10</v>
      </c>
      <c r="T164" s="51">
        <v>42123.605636574073</v>
      </c>
      <c r="U164" s="51">
        <v>42123.635127314818</v>
      </c>
      <c r="V164" s="49">
        <f t="shared" si="2"/>
        <v>42.466666671680287</v>
      </c>
    </row>
    <row r="165" spans="1:22">
      <c r="A165">
        <v>203</v>
      </c>
      <c r="B165" t="s">
        <v>124</v>
      </c>
      <c r="C165" t="s">
        <v>73</v>
      </c>
      <c r="D165">
        <v>22</v>
      </c>
      <c r="E165" t="s">
        <v>102</v>
      </c>
      <c r="F165">
        <v>70</v>
      </c>
      <c r="G165">
        <v>0</v>
      </c>
      <c r="H165">
        <v>1</v>
      </c>
      <c r="I165">
        <v>1</v>
      </c>
      <c r="J165">
        <v>3</v>
      </c>
      <c r="K165" t="s">
        <v>0</v>
      </c>
      <c r="L165" t="s">
        <v>0</v>
      </c>
      <c r="M165" t="s">
        <v>72</v>
      </c>
      <c r="N165">
        <v>60</v>
      </c>
      <c r="O165">
        <v>70</v>
      </c>
      <c r="P165">
        <v>19</v>
      </c>
      <c r="Q165">
        <v>10</v>
      </c>
      <c r="T165" s="51">
        <v>42123.60564814815</v>
      </c>
      <c r="U165" s="51">
        <v>42123.636145833334</v>
      </c>
      <c r="V165" s="49">
        <f t="shared" si="2"/>
        <v>43.916666664881632</v>
      </c>
    </row>
    <row r="166" spans="1:22">
      <c r="A166">
        <v>204</v>
      </c>
      <c r="B166" t="s">
        <v>124</v>
      </c>
      <c r="C166" t="s">
        <v>70</v>
      </c>
      <c r="D166">
        <v>19</v>
      </c>
      <c r="E166" t="s">
        <v>95</v>
      </c>
      <c r="F166">
        <v>70</v>
      </c>
      <c r="G166">
        <v>1</v>
      </c>
      <c r="H166">
        <v>1</v>
      </c>
      <c r="I166">
        <v>1</v>
      </c>
      <c r="J166">
        <v>4</v>
      </c>
      <c r="K166" t="s">
        <v>2</v>
      </c>
      <c r="L166" t="s">
        <v>2</v>
      </c>
      <c r="M166" t="s">
        <v>71</v>
      </c>
      <c r="N166">
        <v>20</v>
      </c>
      <c r="O166">
        <v>75</v>
      </c>
      <c r="P166">
        <v>19</v>
      </c>
      <c r="Q166">
        <v>8</v>
      </c>
      <c r="T166" s="51">
        <v>42123.605717592596</v>
      </c>
      <c r="U166" s="51">
        <v>42123.629803240743</v>
      </c>
      <c r="V166" s="49">
        <f t="shared" si="2"/>
        <v>34.68333333148621</v>
      </c>
    </row>
    <row r="167" spans="1:22">
      <c r="A167">
        <v>205</v>
      </c>
      <c r="B167" t="s">
        <v>125</v>
      </c>
      <c r="C167" t="s">
        <v>73</v>
      </c>
      <c r="D167">
        <v>22</v>
      </c>
      <c r="E167" t="s">
        <v>95</v>
      </c>
      <c r="F167">
        <v>100</v>
      </c>
      <c r="G167">
        <v>0</v>
      </c>
      <c r="H167">
        <v>1</v>
      </c>
      <c r="I167">
        <v>1</v>
      </c>
      <c r="J167">
        <v>1</v>
      </c>
      <c r="K167" t="s">
        <v>2</v>
      </c>
      <c r="L167" t="s">
        <v>0</v>
      </c>
      <c r="M167" t="s">
        <v>72</v>
      </c>
      <c r="N167">
        <v>75</v>
      </c>
      <c r="O167">
        <v>94</v>
      </c>
      <c r="P167">
        <v>16</v>
      </c>
      <c r="Q167">
        <v>13</v>
      </c>
      <c r="T167" s="51">
        <v>42123.663263888891</v>
      </c>
      <c r="U167" s="51">
        <v>42123.693101851852</v>
      </c>
      <c r="V167" s="49">
        <f t="shared" si="2"/>
        <v>42.966666662832722</v>
      </c>
    </row>
    <row r="168" spans="1:22">
      <c r="A168">
        <v>206</v>
      </c>
      <c r="B168" t="s">
        <v>125</v>
      </c>
      <c r="C168" t="s">
        <v>70</v>
      </c>
      <c r="D168">
        <v>22</v>
      </c>
      <c r="E168" t="s">
        <v>95</v>
      </c>
      <c r="F168">
        <v>90</v>
      </c>
      <c r="G168">
        <v>0</v>
      </c>
      <c r="H168">
        <v>1</v>
      </c>
      <c r="I168">
        <v>0</v>
      </c>
      <c r="J168">
        <v>2</v>
      </c>
      <c r="K168" t="s">
        <v>0</v>
      </c>
      <c r="L168" t="s">
        <v>0</v>
      </c>
      <c r="M168" t="s">
        <v>71</v>
      </c>
      <c r="N168">
        <v>85</v>
      </c>
      <c r="O168">
        <v>90</v>
      </c>
      <c r="P168">
        <v>16</v>
      </c>
      <c r="Q168">
        <v>9</v>
      </c>
      <c r="T168" s="51">
        <v>42123.66679398148</v>
      </c>
      <c r="U168" s="51">
        <v>42123.695798611108</v>
      </c>
      <c r="V168" s="49">
        <f t="shared" si="2"/>
        <v>41.766666665207595</v>
      </c>
    </row>
    <row r="169" spans="1:22">
      <c r="A169">
        <v>207</v>
      </c>
      <c r="B169" t="s">
        <v>125</v>
      </c>
      <c r="C169" t="s">
        <v>70</v>
      </c>
      <c r="D169">
        <v>29</v>
      </c>
      <c r="E169" t="s">
        <v>95</v>
      </c>
      <c r="F169">
        <v>-40</v>
      </c>
      <c r="G169">
        <v>0</v>
      </c>
      <c r="H169">
        <v>1</v>
      </c>
      <c r="I169">
        <v>0</v>
      </c>
      <c r="J169">
        <v>3</v>
      </c>
      <c r="K169" t="s">
        <v>0</v>
      </c>
      <c r="L169" t="s">
        <v>0</v>
      </c>
      <c r="M169" t="s">
        <v>72</v>
      </c>
      <c r="N169">
        <v>60</v>
      </c>
      <c r="O169">
        <v>82</v>
      </c>
      <c r="P169">
        <v>11</v>
      </c>
      <c r="Q169">
        <v>8</v>
      </c>
      <c r="T169" s="51">
        <v>42123.666805555556</v>
      </c>
      <c r="U169" s="51">
        <v>42123.710405092592</v>
      </c>
      <c r="V169" s="49">
        <f t="shared" si="2"/>
        <v>62.783333330880851</v>
      </c>
    </row>
    <row r="170" spans="1:22">
      <c r="A170">
        <v>208</v>
      </c>
      <c r="B170" t="s">
        <v>125</v>
      </c>
      <c r="C170" t="s">
        <v>126</v>
      </c>
      <c r="D170">
        <v>19</v>
      </c>
      <c r="E170" t="s">
        <v>95</v>
      </c>
      <c r="F170">
        <v>70</v>
      </c>
      <c r="G170">
        <v>0</v>
      </c>
      <c r="H170">
        <v>0</v>
      </c>
      <c r="I170">
        <v>1</v>
      </c>
      <c r="J170">
        <v>4</v>
      </c>
      <c r="K170" t="s">
        <v>0</v>
      </c>
      <c r="L170" t="s">
        <v>0</v>
      </c>
      <c r="M170" t="s">
        <v>72</v>
      </c>
      <c r="N170">
        <v>80</v>
      </c>
      <c r="O170">
        <v>83</v>
      </c>
      <c r="P170">
        <v>18</v>
      </c>
      <c r="Q170">
        <v>12</v>
      </c>
      <c r="T170" s="51">
        <v>42123.666817129626</v>
      </c>
      <c r="U170" s="51">
        <v>42123.697395833333</v>
      </c>
      <c r="V170" s="49">
        <f t="shared" si="2"/>
        <v>44.03333333786577</v>
      </c>
    </row>
    <row r="171" spans="1:22">
      <c r="A171">
        <v>209</v>
      </c>
      <c r="B171" t="s">
        <v>125</v>
      </c>
      <c r="C171" t="s">
        <v>73</v>
      </c>
      <c r="D171">
        <v>24</v>
      </c>
      <c r="E171" t="s">
        <v>95</v>
      </c>
      <c r="F171">
        <v>20</v>
      </c>
      <c r="G171">
        <v>0</v>
      </c>
      <c r="H171">
        <v>1</v>
      </c>
      <c r="I171">
        <v>1</v>
      </c>
      <c r="J171">
        <v>1</v>
      </c>
      <c r="K171" t="s">
        <v>2</v>
      </c>
      <c r="L171" t="s">
        <v>0</v>
      </c>
      <c r="M171" t="s">
        <v>72</v>
      </c>
      <c r="N171">
        <v>90</v>
      </c>
      <c r="O171">
        <v>77</v>
      </c>
      <c r="P171">
        <v>19</v>
      </c>
      <c r="Q171">
        <v>7</v>
      </c>
      <c r="T171" s="51">
        <v>42123.666828703703</v>
      </c>
      <c r="U171" s="51">
        <v>42123.692037037035</v>
      </c>
      <c r="V171" s="49">
        <f t="shared" si="2"/>
        <v>36.299999998882413</v>
      </c>
    </row>
    <row r="172" spans="1:22">
      <c r="A172">
        <v>210</v>
      </c>
      <c r="B172" t="s">
        <v>125</v>
      </c>
      <c r="C172" t="s">
        <v>73</v>
      </c>
      <c r="D172">
        <v>24</v>
      </c>
      <c r="E172" t="s">
        <v>98</v>
      </c>
      <c r="F172">
        <v>100</v>
      </c>
      <c r="G172">
        <v>0</v>
      </c>
      <c r="H172">
        <v>0</v>
      </c>
      <c r="I172">
        <v>1</v>
      </c>
      <c r="J172">
        <v>2</v>
      </c>
      <c r="K172" t="s">
        <v>0</v>
      </c>
      <c r="L172" t="s">
        <v>0</v>
      </c>
      <c r="M172" t="s">
        <v>72</v>
      </c>
      <c r="N172">
        <v>50</v>
      </c>
      <c r="O172">
        <v>50</v>
      </c>
      <c r="P172">
        <v>13</v>
      </c>
      <c r="Q172">
        <v>8</v>
      </c>
      <c r="T172" s="51">
        <v>42123.666851851849</v>
      </c>
      <c r="U172" s="51">
        <v>42123.689293981479</v>
      </c>
      <c r="V172" s="49">
        <f t="shared" si="2"/>
        <v>32.316666666883975</v>
      </c>
    </row>
    <row r="173" spans="1:22">
      <c r="A173">
        <v>211</v>
      </c>
      <c r="B173" t="s">
        <v>125</v>
      </c>
      <c r="C173" t="s">
        <v>70</v>
      </c>
      <c r="D173">
        <v>19</v>
      </c>
      <c r="E173" t="s">
        <v>95</v>
      </c>
      <c r="F173">
        <v>80</v>
      </c>
      <c r="G173">
        <v>0</v>
      </c>
      <c r="H173">
        <v>0</v>
      </c>
      <c r="I173">
        <v>1</v>
      </c>
      <c r="J173">
        <v>3</v>
      </c>
      <c r="K173" t="s">
        <v>0</v>
      </c>
      <c r="L173" t="s">
        <v>0</v>
      </c>
      <c r="M173" t="s">
        <v>71</v>
      </c>
      <c r="N173">
        <v>50</v>
      </c>
      <c r="O173">
        <v>100</v>
      </c>
      <c r="P173">
        <v>18</v>
      </c>
      <c r="Q173">
        <v>12</v>
      </c>
      <c r="T173" s="51">
        <v>42123.666851851849</v>
      </c>
      <c r="U173" s="51">
        <v>42123.6952662037</v>
      </c>
      <c r="V173" s="49">
        <f t="shared" si="2"/>
        <v>40.916666665580124</v>
      </c>
    </row>
    <row r="174" spans="1:22">
      <c r="A174">
        <v>212</v>
      </c>
      <c r="B174" t="s">
        <v>125</v>
      </c>
      <c r="C174" t="s">
        <v>73</v>
      </c>
      <c r="D174">
        <v>24</v>
      </c>
      <c r="E174" t="s">
        <v>95</v>
      </c>
      <c r="F174">
        <v>100</v>
      </c>
      <c r="G174">
        <v>0</v>
      </c>
      <c r="H174">
        <v>0</v>
      </c>
      <c r="I174">
        <v>1</v>
      </c>
      <c r="J174">
        <v>4</v>
      </c>
      <c r="K174" t="s">
        <v>2</v>
      </c>
      <c r="L174" t="s">
        <v>2</v>
      </c>
      <c r="M174" t="s">
        <v>71</v>
      </c>
      <c r="N174">
        <v>30</v>
      </c>
      <c r="O174">
        <v>70</v>
      </c>
      <c r="P174">
        <v>15</v>
      </c>
      <c r="Q174">
        <v>8</v>
      </c>
      <c r="T174" s="51">
        <v>42123.666898148149</v>
      </c>
      <c r="U174" s="51">
        <v>42123.690185185187</v>
      </c>
      <c r="V174" s="49">
        <f t="shared" si="2"/>
        <v>33.533333335071802</v>
      </c>
    </row>
    <row r="175" spans="1:22">
      <c r="A175">
        <v>213</v>
      </c>
      <c r="B175" t="s">
        <v>125</v>
      </c>
      <c r="C175" t="s">
        <v>70</v>
      </c>
      <c r="D175">
        <v>19</v>
      </c>
      <c r="E175" t="s">
        <v>95</v>
      </c>
      <c r="F175">
        <v>100</v>
      </c>
      <c r="G175">
        <v>0</v>
      </c>
      <c r="H175">
        <v>1</v>
      </c>
      <c r="I175">
        <v>1</v>
      </c>
      <c r="J175">
        <v>1</v>
      </c>
      <c r="K175" t="s">
        <v>2</v>
      </c>
      <c r="L175" t="s">
        <v>2</v>
      </c>
      <c r="M175" t="s">
        <v>72</v>
      </c>
      <c r="N175">
        <v>80</v>
      </c>
      <c r="O175">
        <v>70</v>
      </c>
      <c r="P175">
        <v>17</v>
      </c>
      <c r="Q175">
        <v>8</v>
      </c>
      <c r="T175" s="51">
        <v>42123.667395833334</v>
      </c>
      <c r="U175" s="51">
        <v>42123.687939814816</v>
      </c>
      <c r="V175" s="49">
        <f t="shared" si="2"/>
        <v>29.583333333721384</v>
      </c>
    </row>
    <row r="176" spans="1:22">
      <c r="A176">
        <v>214</v>
      </c>
      <c r="B176" t="s">
        <v>128</v>
      </c>
      <c r="J176">
        <v>2</v>
      </c>
      <c r="T176" s="51">
        <v>42146.719398148147</v>
      </c>
      <c r="U176" s="51">
        <v>42146.719398148147</v>
      </c>
      <c r="V176" s="49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32"/>
  <sheetViews>
    <sheetView workbookViewId="0">
      <selection sqref="A1:D1"/>
    </sheetView>
  </sheetViews>
  <sheetFormatPr baseColWidth="10" defaultRowHeight="15" x14ac:dyDescent="0"/>
  <cols>
    <col min="3" max="3" width="17.33203125" customWidth="1"/>
    <col min="4" max="4" width="10.83203125" style="49"/>
  </cols>
  <sheetData>
    <row r="1" spans="1:4">
      <c r="A1" t="s">
        <v>132</v>
      </c>
      <c r="B1" t="s">
        <v>133</v>
      </c>
      <c r="C1" t="s">
        <v>135</v>
      </c>
      <c r="D1" s="49" t="s">
        <v>134</v>
      </c>
    </row>
    <row r="2" spans="1:4" hidden="1">
      <c r="A2">
        <v>40</v>
      </c>
      <c r="B2" t="s">
        <v>130</v>
      </c>
      <c r="C2" s="53">
        <v>42087.581909722219</v>
      </c>
      <c r="D2"/>
    </row>
    <row r="3" spans="1:4">
      <c r="A3">
        <v>40</v>
      </c>
      <c r="B3" t="s">
        <v>131</v>
      </c>
      <c r="C3" s="53">
        <v>42087.601770833331</v>
      </c>
      <c r="D3" s="49">
        <f>(C3-C2)*1440</f>
        <v>28.600000001024455</v>
      </c>
    </row>
    <row r="4" spans="1:4" hidden="1">
      <c r="A4">
        <v>41</v>
      </c>
      <c r="B4" t="s">
        <v>130</v>
      </c>
      <c r="C4" s="53">
        <v>42087.861076388886</v>
      </c>
      <c r="D4"/>
    </row>
    <row r="5" spans="1:4">
      <c r="A5">
        <v>41</v>
      </c>
      <c r="B5" t="s">
        <v>131</v>
      </c>
      <c r="C5" s="53">
        <v>42087.86513888889</v>
      </c>
      <c r="D5" s="49">
        <f>(C5-C4)*1440</f>
        <v>5.8500000054482371</v>
      </c>
    </row>
    <row r="6" spans="1:4" hidden="1">
      <c r="A6">
        <v>42</v>
      </c>
      <c r="B6" t="s">
        <v>130</v>
      </c>
      <c r="C6" s="53">
        <v>42087.855324074073</v>
      </c>
      <c r="D6"/>
    </row>
    <row r="7" spans="1:4">
      <c r="A7">
        <v>42</v>
      </c>
      <c r="B7" t="s">
        <v>131</v>
      </c>
      <c r="C7" s="53">
        <v>42087.86173611111</v>
      </c>
      <c r="D7" s="49">
        <f>(C7-C6)*1440</f>
        <v>9.2333333333954215</v>
      </c>
    </row>
    <row r="8" spans="1:4" hidden="1">
      <c r="A8">
        <v>43</v>
      </c>
      <c r="B8" t="s">
        <v>130</v>
      </c>
      <c r="C8" s="53">
        <v>42087.854988425926</v>
      </c>
      <c r="D8"/>
    </row>
    <row r="9" spans="1:4">
      <c r="A9">
        <v>43</v>
      </c>
      <c r="B9" t="s">
        <v>131</v>
      </c>
      <c r="C9" s="53">
        <v>42087.862546296295</v>
      </c>
      <c r="D9" s="49">
        <f>(C9-C8)*1440</f>
        <v>10.883333331439644</v>
      </c>
    </row>
    <row r="10" spans="1:4" hidden="1">
      <c r="A10">
        <v>44</v>
      </c>
      <c r="B10" t="s">
        <v>130</v>
      </c>
      <c r="C10" s="53">
        <v>42087.857025462959</v>
      </c>
    </row>
    <row r="11" spans="1:4">
      <c r="A11">
        <v>44</v>
      </c>
      <c r="B11" t="s">
        <v>136</v>
      </c>
      <c r="C11" s="53">
        <v>42087.867349537039</v>
      </c>
      <c r="D11" s="49">
        <f>(C11-C10)*1440</f>
        <v>14.866666673915461</v>
      </c>
    </row>
    <row r="12" spans="1:4" hidden="1">
      <c r="A12">
        <v>45</v>
      </c>
      <c r="B12" t="s">
        <v>130</v>
      </c>
      <c r="C12" s="53">
        <v>42087.853310185186</v>
      </c>
    </row>
    <row r="13" spans="1:4">
      <c r="A13">
        <v>45</v>
      </c>
      <c r="B13" t="s">
        <v>136</v>
      </c>
      <c r="C13" s="53">
        <v>42087.856608796297</v>
      </c>
      <c r="D13" s="49">
        <f>(C13-C12)*1440</f>
        <v>4.7499999997671694</v>
      </c>
    </row>
    <row r="14" spans="1:4" hidden="1">
      <c r="A14">
        <v>46</v>
      </c>
      <c r="B14" t="s">
        <v>130</v>
      </c>
      <c r="C14" s="53">
        <v>42087.853900462964</v>
      </c>
    </row>
    <row r="15" spans="1:4">
      <c r="A15">
        <v>46</v>
      </c>
      <c r="B15" t="s">
        <v>137</v>
      </c>
      <c r="C15" s="53">
        <v>42087.862326388888</v>
      </c>
      <c r="D15" s="49">
        <f>(C15-C14)*1440</f>
        <v>12.133333330275491</v>
      </c>
    </row>
    <row r="16" spans="1:4" hidden="1">
      <c r="A16">
        <v>47</v>
      </c>
      <c r="B16" t="s">
        <v>130</v>
      </c>
      <c r="C16" s="53">
        <v>42087.856770833336</v>
      </c>
      <c r="D16"/>
    </row>
    <row r="17" spans="1:4">
      <c r="A17">
        <v>47</v>
      </c>
      <c r="B17" t="s">
        <v>131</v>
      </c>
      <c r="C17" s="53">
        <v>42087.860011574077</v>
      </c>
      <c r="D17" s="49">
        <f>(C17-C16)*1440</f>
        <v>4.6666666679084301</v>
      </c>
    </row>
    <row r="18" spans="1:4" hidden="1">
      <c r="A18">
        <v>48</v>
      </c>
      <c r="B18" t="s">
        <v>130</v>
      </c>
      <c r="C18" s="53">
        <v>42087.859305555554</v>
      </c>
      <c r="D18" s="54"/>
    </row>
    <row r="19" spans="1:4">
      <c r="A19">
        <v>48</v>
      </c>
      <c r="B19" t="s">
        <v>131</v>
      </c>
      <c r="C19" s="53">
        <v>42087.864629629628</v>
      </c>
      <c r="D19" s="49">
        <f>(C19-C18)*1440</f>
        <v>7.6666666672099382</v>
      </c>
    </row>
    <row r="20" spans="1:4" hidden="1">
      <c r="A20">
        <v>49</v>
      </c>
      <c r="B20" t="s">
        <v>130</v>
      </c>
      <c r="C20" s="53">
        <v>42087.853090277778</v>
      </c>
    </row>
    <row r="21" spans="1:4">
      <c r="A21">
        <v>49</v>
      </c>
      <c r="B21" t="s">
        <v>138</v>
      </c>
      <c r="C21" s="53">
        <v>42087.859583333331</v>
      </c>
      <c r="D21" s="49">
        <f>(C21-C20)*1440</f>
        <v>9.3499999959021807</v>
      </c>
    </row>
    <row r="22" spans="1:4" hidden="1">
      <c r="A22">
        <v>50</v>
      </c>
      <c r="B22" t="s">
        <v>130</v>
      </c>
      <c r="C22" s="53">
        <v>42087.85497685185</v>
      </c>
    </row>
    <row r="23" spans="1:4">
      <c r="A23">
        <v>50</v>
      </c>
      <c r="B23" t="s">
        <v>131</v>
      </c>
      <c r="C23" s="53">
        <v>42087.860844907409</v>
      </c>
      <c r="D23" s="49">
        <f>(C23-C22)*1440</f>
        <v>8.4500000055413693</v>
      </c>
    </row>
    <row r="24" spans="1:4" hidden="1">
      <c r="A24">
        <v>51</v>
      </c>
      <c r="B24" t="s">
        <v>130</v>
      </c>
      <c r="C24" s="53">
        <v>42087.855462962965</v>
      </c>
      <c r="D24"/>
    </row>
    <row r="25" spans="1:4">
      <c r="A25">
        <v>51</v>
      </c>
      <c r="B25" t="s">
        <v>131</v>
      </c>
      <c r="C25" s="53">
        <v>42087.861620370371</v>
      </c>
      <c r="D25" s="49">
        <f>(C25-C24)*1440</f>
        <v>8.8666666648350656</v>
      </c>
    </row>
    <row r="26" spans="1:4" hidden="1">
      <c r="A26">
        <v>52</v>
      </c>
      <c r="B26" t="s">
        <v>130</v>
      </c>
      <c r="C26" s="53">
        <v>42087.852233796293</v>
      </c>
      <c r="D26"/>
    </row>
    <row r="27" spans="1:4">
      <c r="A27">
        <v>52</v>
      </c>
      <c r="B27" t="s">
        <v>131</v>
      </c>
      <c r="C27" s="53">
        <v>42087.856226851851</v>
      </c>
      <c r="D27" s="49">
        <f>(C27-C26)*1440</f>
        <v>5.7500000030267984</v>
      </c>
    </row>
    <row r="28" spans="1:4" hidden="1">
      <c r="A28">
        <v>53</v>
      </c>
      <c r="B28" t="s">
        <v>130</v>
      </c>
      <c r="C28" s="53">
        <v>42087.855787037035</v>
      </c>
    </row>
    <row r="29" spans="1:4">
      <c r="A29">
        <v>53</v>
      </c>
      <c r="B29" t="s">
        <v>138</v>
      </c>
      <c r="C29" s="53">
        <v>42087.860277777778</v>
      </c>
      <c r="D29" s="49">
        <f>(C29-C28)*1440</f>
        <v>6.4666666695848107</v>
      </c>
    </row>
    <row r="30" spans="1:4" hidden="1">
      <c r="A30">
        <v>54</v>
      </c>
      <c r="B30" t="s">
        <v>130</v>
      </c>
      <c r="C30" s="53">
        <v>42087.859131944446</v>
      </c>
      <c r="D30"/>
    </row>
    <row r="31" spans="1:4">
      <c r="A31">
        <v>54</v>
      </c>
      <c r="B31" t="s">
        <v>131</v>
      </c>
      <c r="C31" s="53">
        <v>42087.865960648145</v>
      </c>
      <c r="D31" s="49">
        <f>(C31-C30)*1440</f>
        <v>9.8333333269692957</v>
      </c>
    </row>
    <row r="32" spans="1:4" hidden="1">
      <c r="A32">
        <v>57</v>
      </c>
      <c r="B32" t="s">
        <v>130</v>
      </c>
      <c r="C32" s="53">
        <v>42088.564074074071</v>
      </c>
    </row>
    <row r="33" spans="1:4">
      <c r="A33">
        <v>57</v>
      </c>
      <c r="B33" t="s">
        <v>131</v>
      </c>
      <c r="C33" s="53">
        <v>42088.56863425926</v>
      </c>
      <c r="D33" s="49">
        <f>(C33-C32)*1440</f>
        <v>6.5666666720062494</v>
      </c>
    </row>
    <row r="34" spans="1:4" hidden="1">
      <c r="A34">
        <v>58</v>
      </c>
      <c r="B34" t="s">
        <v>130</v>
      </c>
      <c r="C34" s="53">
        <v>42088.564791666664</v>
      </c>
      <c r="D34"/>
    </row>
    <row r="35" spans="1:4">
      <c r="A35">
        <v>58</v>
      </c>
      <c r="B35" t="s">
        <v>131</v>
      </c>
      <c r="C35" s="53">
        <v>42088.570972222224</v>
      </c>
      <c r="D35" s="49">
        <f>(C35-C34)*1440</f>
        <v>8.9000000059604645</v>
      </c>
    </row>
    <row r="36" spans="1:4" hidden="1">
      <c r="A36">
        <v>59</v>
      </c>
      <c r="B36" t="s">
        <v>130</v>
      </c>
      <c r="C36" s="53">
        <v>42088.564756944441</v>
      </c>
      <c r="D36"/>
    </row>
    <row r="37" spans="1:4">
      <c r="A37">
        <v>59</v>
      </c>
      <c r="B37" t="s">
        <v>131</v>
      </c>
      <c r="C37" s="53">
        <v>42088.567766203705</v>
      </c>
      <c r="D37" s="49">
        <f>(C37-C36)*1440</f>
        <v>4.3333333404734731</v>
      </c>
    </row>
    <row r="38" spans="1:4" hidden="1">
      <c r="A38">
        <v>60</v>
      </c>
      <c r="B38" t="s">
        <v>130</v>
      </c>
      <c r="C38" s="53">
        <v>42088.564247685186</v>
      </c>
      <c r="D38"/>
    </row>
    <row r="39" spans="1:4">
      <c r="A39">
        <v>60</v>
      </c>
      <c r="B39" t="s">
        <v>131</v>
      </c>
      <c r="C39" s="53">
        <v>42088.566481481481</v>
      </c>
      <c r="D39" s="49">
        <f>(C39-C38)*1440</f>
        <v>3.2166666642297059</v>
      </c>
    </row>
    <row r="40" spans="1:4" hidden="1">
      <c r="A40">
        <v>61</v>
      </c>
      <c r="B40" t="s">
        <v>130</v>
      </c>
      <c r="C40" s="53">
        <v>42088.564212962963</v>
      </c>
    </row>
    <row r="41" spans="1:4">
      <c r="A41">
        <v>61</v>
      </c>
      <c r="B41" t="s">
        <v>131</v>
      </c>
      <c r="C41" s="53">
        <v>42088.569837962961</v>
      </c>
      <c r="D41" s="49">
        <f>(C41-C40)*1440</f>
        <v>8.0999999970663339</v>
      </c>
    </row>
    <row r="42" spans="1:4" hidden="1">
      <c r="A42">
        <v>62</v>
      </c>
      <c r="B42" t="s">
        <v>130</v>
      </c>
      <c r="C42" s="53">
        <v>42088.576145833336</v>
      </c>
      <c r="D42"/>
    </row>
    <row r="43" spans="1:4">
      <c r="A43">
        <v>62</v>
      </c>
      <c r="B43" t="s">
        <v>137</v>
      </c>
      <c r="C43" s="53">
        <v>42088.584907407407</v>
      </c>
      <c r="D43" s="49">
        <f>(C43-C42)*1440</f>
        <v>12.616666661342606</v>
      </c>
    </row>
    <row r="44" spans="1:4" hidden="1">
      <c r="A44">
        <v>65</v>
      </c>
      <c r="B44" t="s">
        <v>130</v>
      </c>
      <c r="C44" s="53">
        <v>42097.494710648149</v>
      </c>
    </row>
    <row r="45" spans="1:4">
      <c r="A45">
        <v>65</v>
      </c>
      <c r="B45" t="s">
        <v>136</v>
      </c>
      <c r="C45" s="53">
        <v>42097.511620370373</v>
      </c>
      <c r="D45" s="49">
        <f>(C45-C44)*1440</f>
        <v>24.3500000028871</v>
      </c>
    </row>
    <row r="46" spans="1:4" hidden="1">
      <c r="A46">
        <v>66</v>
      </c>
      <c r="B46" t="s">
        <v>130</v>
      </c>
      <c r="C46" s="53">
        <v>42097.569826388892</v>
      </c>
      <c r="D46"/>
    </row>
    <row r="47" spans="1:4">
      <c r="A47">
        <v>66</v>
      </c>
      <c r="B47" t="s">
        <v>131</v>
      </c>
      <c r="C47" s="53">
        <v>42097.578460648147</v>
      </c>
      <c r="D47" s="49">
        <f>(C47-C46)*1440+5</f>
        <v>17.433333327062428</v>
      </c>
    </row>
    <row r="48" spans="1:4" hidden="1">
      <c r="A48">
        <v>67</v>
      </c>
      <c r="B48" t="s">
        <v>130</v>
      </c>
      <c r="C48" s="53">
        <v>42097.569189814814</v>
      </c>
    </row>
    <row r="49" spans="1:4">
      <c r="A49">
        <v>67</v>
      </c>
      <c r="B49" t="s">
        <v>131</v>
      </c>
      <c r="C49" s="53">
        <v>42097.574884259258</v>
      </c>
      <c r="D49" s="49">
        <f>(C49-C48)*1440</f>
        <v>8.1999999994877726</v>
      </c>
    </row>
    <row r="50" spans="1:4" hidden="1">
      <c r="A50">
        <v>68</v>
      </c>
      <c r="B50" t="s">
        <v>130</v>
      </c>
      <c r="C50" s="53">
        <v>42097.568738425929</v>
      </c>
      <c r="D50"/>
    </row>
    <row r="51" spans="1:4">
      <c r="A51">
        <v>68</v>
      </c>
      <c r="B51" t="s">
        <v>136</v>
      </c>
      <c r="C51" s="53">
        <v>42097.571956018517</v>
      </c>
      <c r="D51" s="49">
        <f>(C51-C50)*1440</f>
        <v>4.6333333267830312</v>
      </c>
    </row>
    <row r="52" spans="1:4" hidden="1">
      <c r="A52">
        <v>69</v>
      </c>
      <c r="B52" t="s">
        <v>130</v>
      </c>
      <c r="C52" s="53">
        <v>42097.571805555555</v>
      </c>
    </row>
    <row r="53" spans="1:4">
      <c r="A53">
        <v>69</v>
      </c>
      <c r="B53" t="s">
        <v>138</v>
      </c>
      <c r="C53" s="53">
        <v>42097.579895833333</v>
      </c>
      <c r="D53" s="49">
        <f>(C53-C52)*1440</f>
        <v>11.649999999208376</v>
      </c>
    </row>
    <row r="54" spans="1:4" hidden="1">
      <c r="A54">
        <v>70</v>
      </c>
      <c r="B54" t="s">
        <v>130</v>
      </c>
      <c r="C54" s="53">
        <v>42097.569108796299</v>
      </c>
      <c r="D54"/>
    </row>
    <row r="55" spans="1:4">
      <c r="A55">
        <v>70</v>
      </c>
      <c r="B55" t="s">
        <v>138</v>
      </c>
      <c r="C55" s="53">
        <v>42097.572835648149</v>
      </c>
      <c r="D55" s="49">
        <f>(C55-C54)*1440</f>
        <v>5.366666663903743</v>
      </c>
    </row>
    <row r="56" spans="1:4" hidden="1">
      <c r="A56">
        <v>71</v>
      </c>
      <c r="B56" t="s">
        <v>130</v>
      </c>
      <c r="C56" s="53">
        <v>42097.569965277777</v>
      </c>
    </row>
    <row r="57" spans="1:4">
      <c r="A57">
        <v>71</v>
      </c>
      <c r="B57" t="s">
        <v>131</v>
      </c>
      <c r="C57" s="53">
        <v>42097.573831018519</v>
      </c>
      <c r="D57" s="49">
        <f>(C57-C56)*1440</f>
        <v>5.5666666687466204</v>
      </c>
    </row>
    <row r="58" spans="1:4" hidden="1">
      <c r="A58">
        <v>72</v>
      </c>
      <c r="B58" t="s">
        <v>130</v>
      </c>
      <c r="C58" s="53">
        <v>42097.568101851852</v>
      </c>
    </row>
    <row r="59" spans="1:4">
      <c r="A59">
        <v>72</v>
      </c>
      <c r="B59" t="s">
        <v>138</v>
      </c>
      <c r="C59" s="53">
        <v>42097.572939814818</v>
      </c>
      <c r="D59" s="49">
        <f>(C59-C58)*1440</f>
        <v>6.9666666712146252</v>
      </c>
    </row>
    <row r="60" spans="1:4" hidden="1">
      <c r="A60">
        <v>73</v>
      </c>
      <c r="B60" t="s">
        <v>130</v>
      </c>
      <c r="C60" s="53">
        <v>42097.572152777779</v>
      </c>
      <c r="D60"/>
    </row>
    <row r="61" spans="1:4">
      <c r="A61">
        <v>73</v>
      </c>
      <c r="B61" t="s">
        <v>136</v>
      </c>
      <c r="C61" s="53">
        <v>42097.587881944448</v>
      </c>
      <c r="D61" s="49">
        <f>(C61-C60)*1440</f>
        <v>22.650000003632158</v>
      </c>
    </row>
    <row r="62" spans="1:4" hidden="1">
      <c r="A62">
        <v>74</v>
      </c>
      <c r="B62" t="s">
        <v>130</v>
      </c>
      <c r="C62" s="53">
        <v>42097.570254629631</v>
      </c>
    </row>
    <row r="63" spans="1:4">
      <c r="A63">
        <v>74</v>
      </c>
      <c r="B63" t="s">
        <v>131</v>
      </c>
      <c r="C63" s="53">
        <v>42097.574537037035</v>
      </c>
      <c r="D63" s="49">
        <f>(C63-C62)*1440</f>
        <v>6.1666666623204947</v>
      </c>
    </row>
    <row r="64" spans="1:4" hidden="1">
      <c r="A64">
        <v>75</v>
      </c>
      <c r="B64" t="s">
        <v>130</v>
      </c>
      <c r="C64" s="53">
        <v>42097.570347222223</v>
      </c>
    </row>
    <row r="65" spans="1:4">
      <c r="A65">
        <v>75</v>
      </c>
      <c r="B65" t="s">
        <v>138</v>
      </c>
      <c r="C65" s="53">
        <v>42097.581886574073</v>
      </c>
      <c r="D65" s="49">
        <f>(C65-C64)*1440</f>
        <v>16.616666663903743</v>
      </c>
    </row>
    <row r="66" spans="1:4" hidden="1">
      <c r="A66">
        <v>76</v>
      </c>
      <c r="B66" t="s">
        <v>130</v>
      </c>
      <c r="C66" s="53">
        <v>42100.772662037038</v>
      </c>
    </row>
    <row r="67" spans="1:4">
      <c r="A67">
        <v>76</v>
      </c>
      <c r="B67" t="s">
        <v>138</v>
      </c>
      <c r="C67" s="53">
        <v>42100.77542824074</v>
      </c>
      <c r="D67" s="49">
        <f>(C67-C66)*1440</f>
        <v>3.9833333319984376</v>
      </c>
    </row>
    <row r="68" spans="1:4" hidden="1">
      <c r="A68">
        <v>77</v>
      </c>
      <c r="B68" t="s">
        <v>130</v>
      </c>
      <c r="C68" s="53">
        <v>42100.782222222224</v>
      </c>
    </row>
    <row r="69" spans="1:4">
      <c r="A69">
        <v>77</v>
      </c>
      <c r="B69" t="s">
        <v>131</v>
      </c>
      <c r="C69" s="53">
        <v>42100.787361111114</v>
      </c>
      <c r="D69" s="49">
        <f>(C69-C68)*1440</f>
        <v>7.400000001071021</v>
      </c>
    </row>
    <row r="70" spans="1:4" hidden="1">
      <c r="A70">
        <v>78</v>
      </c>
      <c r="B70" t="s">
        <v>130</v>
      </c>
      <c r="C70" s="53">
        <v>42102.481493055559</v>
      </c>
    </row>
    <row r="71" spans="1:4">
      <c r="A71">
        <v>78</v>
      </c>
      <c r="B71" t="s">
        <v>131</v>
      </c>
      <c r="C71" s="53">
        <v>42102.485590277778</v>
      </c>
      <c r="D71" s="49">
        <f>(C71-C70)*1440</f>
        <v>5.8999999961815774</v>
      </c>
    </row>
    <row r="72" spans="1:4" hidden="1">
      <c r="A72">
        <v>79</v>
      </c>
      <c r="B72" t="s">
        <v>130</v>
      </c>
      <c r="C72" s="53">
        <v>42102.48814814815</v>
      </c>
      <c r="D72"/>
    </row>
    <row r="73" spans="1:4" hidden="1">
      <c r="A73">
        <v>79</v>
      </c>
      <c r="B73" t="s">
        <v>130</v>
      </c>
      <c r="C73" s="53">
        <v>42102.4921875</v>
      </c>
      <c r="D73"/>
    </row>
    <row r="74" spans="1:4">
      <c r="A74">
        <v>79</v>
      </c>
      <c r="B74" t="s">
        <v>131</v>
      </c>
      <c r="C74" s="53">
        <v>42102.501956018517</v>
      </c>
      <c r="D74" s="49">
        <f>(C74-C73)*1440</f>
        <v>14.06666666502133</v>
      </c>
    </row>
    <row r="75" spans="1:4" hidden="1">
      <c r="A75">
        <v>80</v>
      </c>
      <c r="B75" t="s">
        <v>130</v>
      </c>
      <c r="C75" s="53">
        <v>42102.570486111108</v>
      </c>
      <c r="D75"/>
    </row>
    <row r="76" spans="1:4">
      <c r="A76">
        <v>80</v>
      </c>
      <c r="B76" t="s">
        <v>131</v>
      </c>
      <c r="C76" s="53">
        <v>42102.577418981484</v>
      </c>
      <c r="D76" s="49">
        <f>(C76-C75)*1440</f>
        <v>9.9833333410788327</v>
      </c>
    </row>
    <row r="77" spans="1:4" hidden="1">
      <c r="A77">
        <v>81</v>
      </c>
      <c r="B77" t="s">
        <v>130</v>
      </c>
      <c r="C77" s="53">
        <v>42102.568888888891</v>
      </c>
    </row>
    <row r="78" spans="1:4">
      <c r="A78">
        <v>81</v>
      </c>
      <c r="B78" t="s">
        <v>131</v>
      </c>
      <c r="C78" s="53">
        <v>42102.578217592592</v>
      </c>
      <c r="D78" s="49">
        <f>(C78-C77)*1440</f>
        <v>13.433333330322057</v>
      </c>
    </row>
    <row r="79" spans="1:4" hidden="1">
      <c r="A79">
        <v>82</v>
      </c>
      <c r="B79" t="s">
        <v>130</v>
      </c>
      <c r="C79" s="53">
        <v>42102.573958333334</v>
      </c>
      <c r="D79"/>
    </row>
    <row r="80" spans="1:4">
      <c r="A80">
        <v>82</v>
      </c>
      <c r="B80" t="s">
        <v>131</v>
      </c>
      <c r="C80" s="53">
        <v>42102.57953703704</v>
      </c>
      <c r="D80" s="49">
        <f>(C80-C79)*1440</f>
        <v>8.0333333357702941</v>
      </c>
    </row>
    <row r="81" spans="1:4" hidden="1">
      <c r="A81">
        <v>83</v>
      </c>
      <c r="B81" t="s">
        <v>130</v>
      </c>
      <c r="C81" s="53">
        <v>42102.57136574074</v>
      </c>
    </row>
    <row r="82" spans="1:4">
      <c r="A82">
        <v>83</v>
      </c>
      <c r="B82" t="s">
        <v>131</v>
      </c>
      <c r="C82" s="53">
        <v>42102.579467592594</v>
      </c>
      <c r="D82" s="49">
        <f>(C82-C81)*1440</f>
        <v>11.666666669771075</v>
      </c>
    </row>
    <row r="83" spans="1:4" hidden="1">
      <c r="A83">
        <v>84</v>
      </c>
      <c r="B83" t="s">
        <v>130</v>
      </c>
      <c r="C83" s="53">
        <v>42102.56695601852</v>
      </c>
      <c r="D83"/>
    </row>
    <row r="84" spans="1:4">
      <c r="A84">
        <v>84</v>
      </c>
      <c r="B84" t="s">
        <v>136</v>
      </c>
      <c r="C84" s="53">
        <v>42102.572372685187</v>
      </c>
      <c r="D84" s="49">
        <f>(C84-C83)*1440</f>
        <v>7.8000000002793968</v>
      </c>
    </row>
    <row r="85" spans="1:4" hidden="1">
      <c r="A85">
        <v>85</v>
      </c>
      <c r="B85" t="s">
        <v>130</v>
      </c>
      <c r="C85" s="53">
        <v>42102.776898148149</v>
      </c>
    </row>
    <row r="86" spans="1:4">
      <c r="A86">
        <v>85</v>
      </c>
      <c r="B86" t="s">
        <v>131</v>
      </c>
      <c r="C86" s="53">
        <v>42102.784305555557</v>
      </c>
      <c r="D86" s="49">
        <f>(C86-C85)*1440</f>
        <v>10.666666666511446</v>
      </c>
    </row>
    <row r="87" spans="1:4" hidden="1">
      <c r="A87">
        <v>86</v>
      </c>
      <c r="B87" t="s">
        <v>130</v>
      </c>
      <c r="C87" s="53">
        <v>42102.777870370373</v>
      </c>
      <c r="D87"/>
    </row>
    <row r="88" spans="1:4">
      <c r="A88">
        <v>86</v>
      </c>
      <c r="B88" t="s">
        <v>131</v>
      </c>
      <c r="C88" s="53">
        <v>42102.7815162037</v>
      </c>
      <c r="D88" s="49">
        <f>(C88-C87)*1440</f>
        <v>5.2499999909196049</v>
      </c>
    </row>
    <row r="89" spans="1:4" hidden="1">
      <c r="A89">
        <v>87</v>
      </c>
      <c r="B89" t="s">
        <v>130</v>
      </c>
      <c r="C89" s="53">
        <v>42102.772337962961</v>
      </c>
      <c r="D89"/>
    </row>
    <row r="90" spans="1:4">
      <c r="A90">
        <v>87</v>
      </c>
      <c r="B90" t="s">
        <v>131</v>
      </c>
      <c r="C90" s="53">
        <v>42102.777071759258</v>
      </c>
      <c r="D90" s="49">
        <f>(C90-C89)*1440</f>
        <v>6.8166666675824672</v>
      </c>
    </row>
    <row r="91" spans="1:4" hidden="1">
      <c r="A91">
        <v>88</v>
      </c>
      <c r="B91" t="s">
        <v>130</v>
      </c>
      <c r="C91" s="53">
        <v>42102.772465277776</v>
      </c>
      <c r="D91"/>
    </row>
    <row r="92" spans="1:4">
      <c r="A92">
        <v>88</v>
      </c>
      <c r="B92" t="s">
        <v>131</v>
      </c>
      <c r="C92" s="53">
        <v>42102.778506944444</v>
      </c>
      <c r="D92" s="49">
        <f>(C92-C91)*1440</f>
        <v>8.7000000011175871</v>
      </c>
    </row>
    <row r="93" spans="1:4" hidden="1">
      <c r="A93">
        <v>89</v>
      </c>
      <c r="B93" t="s">
        <v>130</v>
      </c>
      <c r="C93" s="53">
        <v>42104.482303240744</v>
      </c>
      <c r="D93"/>
    </row>
    <row r="94" spans="1:4">
      <c r="A94">
        <v>89</v>
      </c>
      <c r="B94" t="s">
        <v>131</v>
      </c>
      <c r="C94" s="53">
        <v>42104.486134259256</v>
      </c>
      <c r="D94" s="49">
        <f>(C94-C93)*1440</f>
        <v>5.5166666570585221</v>
      </c>
    </row>
    <row r="95" spans="1:4" hidden="1">
      <c r="A95">
        <v>90</v>
      </c>
      <c r="B95" t="s">
        <v>130</v>
      </c>
      <c r="C95" s="53">
        <v>42104.482569444444</v>
      </c>
      <c r="D95"/>
    </row>
    <row r="96" spans="1:4">
      <c r="A96">
        <v>90</v>
      </c>
      <c r="B96" t="s">
        <v>138</v>
      </c>
      <c r="C96" s="53">
        <v>42104.484305555554</v>
      </c>
      <c r="D96" s="49">
        <f>(C96-C95)*1440</f>
        <v>2.4999999976716936</v>
      </c>
    </row>
    <row r="97" spans="1:4" hidden="1">
      <c r="A97">
        <v>92</v>
      </c>
      <c r="B97" t="s">
        <v>130</v>
      </c>
      <c r="C97" s="53">
        <v>42104.4846412037</v>
      </c>
      <c r="D97"/>
    </row>
    <row r="98" spans="1:4">
      <c r="A98">
        <v>92</v>
      </c>
      <c r="B98" t="s">
        <v>136</v>
      </c>
      <c r="C98" s="53">
        <v>42104.488425925927</v>
      </c>
      <c r="D98" s="49">
        <f>(C98-C97)*1440</f>
        <v>5.4500000062398612</v>
      </c>
    </row>
    <row r="99" spans="1:4" hidden="1">
      <c r="A99">
        <v>93</v>
      </c>
      <c r="B99" t="s">
        <v>130</v>
      </c>
      <c r="C99" s="53">
        <v>42104.4844212963</v>
      </c>
    </row>
    <row r="100" spans="1:4">
      <c r="A100">
        <v>93</v>
      </c>
      <c r="B100" t="s">
        <v>137</v>
      </c>
      <c r="C100" s="53">
        <v>42104.488877314812</v>
      </c>
      <c r="D100" s="49">
        <f>(C100-C99)*1440</f>
        <v>6.4166666578967124</v>
      </c>
    </row>
    <row r="101" spans="1:4" hidden="1">
      <c r="A101">
        <v>94</v>
      </c>
      <c r="B101" t="s">
        <v>130</v>
      </c>
      <c r="C101" s="53">
        <v>42104.565011574072</v>
      </c>
      <c r="D101"/>
    </row>
    <row r="102" spans="1:4">
      <c r="A102">
        <v>94</v>
      </c>
      <c r="B102" t="s">
        <v>131</v>
      </c>
      <c r="C102" s="53">
        <v>42104.568495370368</v>
      </c>
      <c r="D102" s="49">
        <f>(C102-C101)*1440</f>
        <v>5.0166666659060866</v>
      </c>
    </row>
    <row r="103" spans="1:4" hidden="1">
      <c r="A103">
        <v>95</v>
      </c>
      <c r="B103" t="s">
        <v>130</v>
      </c>
      <c r="C103" s="53">
        <v>42104.570601851854</v>
      </c>
      <c r="D103"/>
    </row>
    <row r="104" spans="1:4">
      <c r="A104">
        <v>95</v>
      </c>
      <c r="B104" t="s">
        <v>138</v>
      </c>
      <c r="C104" s="53">
        <v>42104.578414351854</v>
      </c>
      <c r="D104" s="49">
        <f>(C104-C103)*1440</f>
        <v>11.25</v>
      </c>
    </row>
    <row r="105" spans="1:4" hidden="1">
      <c r="A105">
        <v>96</v>
      </c>
      <c r="B105" t="s">
        <v>130</v>
      </c>
      <c r="C105" s="53">
        <v>42104.570532407408</v>
      </c>
      <c r="D105"/>
    </row>
    <row r="106" spans="1:4">
      <c r="A106">
        <v>96</v>
      </c>
      <c r="B106" t="s">
        <v>131</v>
      </c>
      <c r="C106" s="53">
        <v>42104.575775462959</v>
      </c>
      <c r="D106" s="49">
        <f>(C106-C105)*1440</f>
        <v>7.5499999942258</v>
      </c>
    </row>
    <row r="107" spans="1:4" hidden="1">
      <c r="A107">
        <v>97</v>
      </c>
      <c r="B107" t="s">
        <v>130</v>
      </c>
      <c r="C107" s="53">
        <v>42104.567152777781</v>
      </c>
    </row>
    <row r="108" spans="1:4">
      <c r="A108">
        <v>97</v>
      </c>
      <c r="B108" t="s">
        <v>136</v>
      </c>
      <c r="C108" s="53">
        <v>42104.572488425925</v>
      </c>
      <c r="D108" s="49">
        <f>(C108-C107)*1440</f>
        <v>7.6833333272952586</v>
      </c>
    </row>
    <row r="109" spans="1:4" hidden="1">
      <c r="A109">
        <v>98</v>
      </c>
      <c r="B109" t="s">
        <v>130</v>
      </c>
      <c r="C109" s="53">
        <v>42104.565694444442</v>
      </c>
      <c r="D109"/>
    </row>
    <row r="110" spans="1:4">
      <c r="A110">
        <v>98</v>
      </c>
      <c r="B110" t="s">
        <v>131</v>
      </c>
      <c r="C110" s="53">
        <v>42104.568171296298</v>
      </c>
      <c r="D110" s="49">
        <f>(C110-C109)*1440</f>
        <v>3.5666666727047414</v>
      </c>
    </row>
    <row r="111" spans="1:4" hidden="1">
      <c r="A111">
        <v>99</v>
      </c>
      <c r="B111" t="s">
        <v>130</v>
      </c>
      <c r="C111" s="53">
        <v>42104.56554398148</v>
      </c>
    </row>
    <row r="112" spans="1:4">
      <c r="A112">
        <v>99</v>
      </c>
      <c r="B112" t="s">
        <v>131</v>
      </c>
      <c r="C112" s="53">
        <v>42104.571168981478</v>
      </c>
      <c r="D112" s="49">
        <f>(C112-C111)*1440</f>
        <v>8.0999999970663339</v>
      </c>
    </row>
    <row r="113" spans="1:4" hidden="1">
      <c r="A113">
        <v>100</v>
      </c>
      <c r="B113" t="s">
        <v>130</v>
      </c>
      <c r="C113" s="53">
        <v>42104.567442129628</v>
      </c>
    </row>
    <row r="114" spans="1:4">
      <c r="A114">
        <v>100</v>
      </c>
      <c r="B114" t="s">
        <v>131</v>
      </c>
      <c r="C114" s="53">
        <v>42104.571273148147</v>
      </c>
      <c r="D114" s="49">
        <f>(C114-C113)*1440</f>
        <v>5.5166666675359011</v>
      </c>
    </row>
    <row r="115" spans="1:4" hidden="1">
      <c r="A115">
        <v>101</v>
      </c>
      <c r="B115" t="s">
        <v>130</v>
      </c>
      <c r="C115" s="53">
        <v>42104.567071759258</v>
      </c>
    </row>
    <row r="116" spans="1:4">
      <c r="A116">
        <v>101</v>
      </c>
      <c r="B116" t="s">
        <v>137</v>
      </c>
      <c r="C116" s="53">
        <v>42104.57167824074</v>
      </c>
      <c r="D116" s="49">
        <f>(C116-C115)*1440</f>
        <v>6.6333333333022892</v>
      </c>
    </row>
    <row r="117" spans="1:4" hidden="1">
      <c r="A117">
        <v>102</v>
      </c>
      <c r="B117" t="s">
        <v>130</v>
      </c>
      <c r="C117" s="53">
        <v>42104.580347222225</v>
      </c>
      <c r="D117"/>
    </row>
    <row r="118" spans="1:4">
      <c r="A118">
        <v>102</v>
      </c>
      <c r="B118" t="s">
        <v>131</v>
      </c>
      <c r="C118" s="53">
        <v>42104.585925925923</v>
      </c>
      <c r="D118" s="49">
        <f>(C118-C117)*1440</f>
        <v>8.0333333252929151</v>
      </c>
    </row>
    <row r="119" spans="1:4" hidden="1">
      <c r="A119">
        <v>103</v>
      </c>
      <c r="B119" t="s">
        <v>130</v>
      </c>
      <c r="C119" s="53">
        <v>42104.56890046296</v>
      </c>
    </row>
    <row r="120" spans="1:4">
      <c r="A120">
        <v>103</v>
      </c>
      <c r="B120" t="s">
        <v>131</v>
      </c>
      <c r="C120" s="53">
        <v>42104.572476851848</v>
      </c>
      <c r="D120" s="49">
        <f>(C120-C119)*1440</f>
        <v>5.1499999989755452</v>
      </c>
    </row>
    <row r="121" spans="1:4" hidden="1">
      <c r="A121">
        <v>104</v>
      </c>
      <c r="B121" t="s">
        <v>130</v>
      </c>
      <c r="C121" s="53">
        <v>42104.569826388892</v>
      </c>
      <c r="D121"/>
    </row>
    <row r="122" spans="1:4">
      <c r="A122">
        <v>104</v>
      </c>
      <c r="B122" t="s">
        <v>131</v>
      </c>
      <c r="C122" s="53">
        <v>42104.579641203702</v>
      </c>
      <c r="D122" s="49">
        <f>(C122-C121)*1440</f>
        <v>14.13333332631737</v>
      </c>
    </row>
    <row r="123" spans="1:4" hidden="1">
      <c r="A123">
        <v>105</v>
      </c>
      <c r="B123" t="s">
        <v>130</v>
      </c>
      <c r="C123" s="53">
        <v>42104.567627314813</v>
      </c>
      <c r="D123"/>
    </row>
    <row r="124" spans="1:4">
      <c r="A124">
        <v>105</v>
      </c>
      <c r="B124" t="s">
        <v>131</v>
      </c>
      <c r="C124" s="53">
        <v>42104.57571759259</v>
      </c>
      <c r="D124" s="49">
        <f>(C124-C123)*1440</f>
        <v>11.649999999208376</v>
      </c>
    </row>
    <row r="125" spans="1:4" hidden="1">
      <c r="A125">
        <v>106</v>
      </c>
      <c r="B125" t="s">
        <v>130</v>
      </c>
      <c r="C125" s="53">
        <v>42104.570127314815</v>
      </c>
      <c r="D125"/>
    </row>
    <row r="126" spans="1:4">
      <c r="A126">
        <v>106</v>
      </c>
      <c r="B126" t="s">
        <v>131</v>
      </c>
      <c r="C126" s="53">
        <v>42104.579467592594</v>
      </c>
      <c r="D126" s="49">
        <f>(C126-C125)*1440</f>
        <v>13.450000000884756</v>
      </c>
    </row>
    <row r="127" spans="1:4" hidden="1">
      <c r="A127">
        <v>107</v>
      </c>
      <c r="B127" t="s">
        <v>130</v>
      </c>
      <c r="C127" s="53">
        <v>42104.777233796296</v>
      </c>
      <c r="D127"/>
    </row>
    <row r="128" spans="1:4">
      <c r="A128">
        <v>107</v>
      </c>
      <c r="B128" t="s">
        <v>136</v>
      </c>
      <c r="C128" s="53">
        <v>42104.782060185185</v>
      </c>
      <c r="D128" s="49">
        <f>(C128-C127)*1440</f>
        <v>6.9500000006519258</v>
      </c>
    </row>
    <row r="129" spans="1:4" hidden="1">
      <c r="A129">
        <v>108</v>
      </c>
      <c r="B129" t="s">
        <v>130</v>
      </c>
      <c r="C129" s="53">
        <v>42104.778391203705</v>
      </c>
      <c r="D129"/>
    </row>
    <row r="130" spans="1:4">
      <c r="A130">
        <v>108</v>
      </c>
      <c r="B130" t="s">
        <v>131</v>
      </c>
      <c r="C130" s="53">
        <v>42104.78429398148</v>
      </c>
      <c r="D130" s="49">
        <f>(C130-C129)*1440</f>
        <v>8.4999999962747097</v>
      </c>
    </row>
    <row r="131" spans="1:4" hidden="1">
      <c r="A131">
        <v>109</v>
      </c>
      <c r="B131" t="s">
        <v>130</v>
      </c>
      <c r="C131" s="53">
        <v>42104.775439814817</v>
      </c>
      <c r="D131"/>
    </row>
    <row r="132" spans="1:4">
      <c r="A132">
        <v>109</v>
      </c>
      <c r="B132" t="s">
        <v>131</v>
      </c>
      <c r="C132" s="53">
        <v>42104.783009259256</v>
      </c>
      <c r="D132" s="49">
        <f>(C132-C131)*1440</f>
        <v>10.899999991524965</v>
      </c>
    </row>
    <row r="133" spans="1:4" hidden="1">
      <c r="A133">
        <v>110</v>
      </c>
      <c r="B133" t="s">
        <v>130</v>
      </c>
      <c r="C133" s="53">
        <v>42107.77511574074</v>
      </c>
      <c r="D133"/>
    </row>
    <row r="134" spans="1:4">
      <c r="A134">
        <v>110</v>
      </c>
      <c r="B134" t="s">
        <v>136</v>
      </c>
      <c r="C134" s="53">
        <v>42107.778923611113</v>
      </c>
      <c r="D134" s="49">
        <f>(C134-C133)*1440</f>
        <v>5.4833333368878812</v>
      </c>
    </row>
    <row r="135" spans="1:4" hidden="1">
      <c r="A135">
        <v>111</v>
      </c>
      <c r="B135" t="s">
        <v>130</v>
      </c>
      <c r="C135" s="53">
        <v>42107.776516203703</v>
      </c>
      <c r="D135"/>
    </row>
    <row r="136" spans="1:4">
      <c r="A136">
        <v>111</v>
      </c>
      <c r="B136" t="s">
        <v>131</v>
      </c>
      <c r="C136" s="53">
        <v>42107.785694444443</v>
      </c>
      <c r="D136" s="49">
        <f>(C136-C135)*1440</f>
        <v>13.216666665393859</v>
      </c>
    </row>
    <row r="137" spans="1:4" hidden="1">
      <c r="A137">
        <v>112</v>
      </c>
      <c r="B137" t="s">
        <v>130</v>
      </c>
      <c r="C137" s="53">
        <v>42107.784525462965</v>
      </c>
      <c r="D137"/>
    </row>
    <row r="138" spans="1:4">
      <c r="A138">
        <v>112</v>
      </c>
      <c r="B138" t="s">
        <v>131</v>
      </c>
      <c r="C138" s="53">
        <v>42107.788414351853</v>
      </c>
      <c r="D138" s="49">
        <f>(C138-C137)*1440</f>
        <v>5.5999999993946403</v>
      </c>
    </row>
    <row r="139" spans="1:4" hidden="1">
      <c r="A139">
        <v>113</v>
      </c>
      <c r="B139" t="s">
        <v>130</v>
      </c>
      <c r="C139" s="53">
        <v>42107.779479166667</v>
      </c>
      <c r="D139"/>
    </row>
    <row r="140" spans="1:4">
      <c r="A140">
        <v>113</v>
      </c>
      <c r="B140" t="s">
        <v>131</v>
      </c>
      <c r="C140" s="53">
        <v>42107.785243055558</v>
      </c>
      <c r="D140" s="49">
        <f>(C140-C139)*1440</f>
        <v>8.3000000019092113</v>
      </c>
    </row>
    <row r="141" spans="1:4" hidden="1">
      <c r="A141">
        <v>114</v>
      </c>
      <c r="B141" t="s">
        <v>130</v>
      </c>
      <c r="C141" s="53">
        <v>42109.776134259257</v>
      </c>
      <c r="D141"/>
    </row>
    <row r="142" spans="1:4">
      <c r="A142">
        <v>114</v>
      </c>
      <c r="B142" t="s">
        <v>137</v>
      </c>
      <c r="C142" s="53">
        <v>42109.784039351849</v>
      </c>
      <c r="D142" s="49">
        <f>(C142-C141)*1440</f>
        <v>11.383333333069459</v>
      </c>
    </row>
    <row r="143" spans="1:4" hidden="1">
      <c r="A143">
        <v>115</v>
      </c>
      <c r="B143" t="s">
        <v>130</v>
      </c>
      <c r="C143" s="53">
        <v>42109.777800925927</v>
      </c>
      <c r="D143"/>
    </row>
    <row r="144" spans="1:4">
      <c r="A144">
        <v>115</v>
      </c>
      <c r="B144" t="s">
        <v>131</v>
      </c>
      <c r="C144" s="53">
        <v>42109.783912037034</v>
      </c>
      <c r="D144" s="49">
        <f>(C144-C143)*1440</f>
        <v>8.7999999930616468</v>
      </c>
    </row>
    <row r="145" spans="1:4" hidden="1">
      <c r="A145">
        <v>116</v>
      </c>
      <c r="B145" t="s">
        <v>130</v>
      </c>
      <c r="C145" s="53">
        <v>42109.775590277779</v>
      </c>
      <c r="D145"/>
    </row>
    <row r="146" spans="1:4">
      <c r="A146">
        <v>116</v>
      </c>
      <c r="B146" t="s">
        <v>138</v>
      </c>
      <c r="C146" s="53">
        <v>42109.780902777777</v>
      </c>
      <c r="D146" s="49">
        <f>(C146-C145)*1440</f>
        <v>7.6499999966472387</v>
      </c>
    </row>
    <row r="147" spans="1:4" hidden="1">
      <c r="A147">
        <v>117</v>
      </c>
      <c r="B147" t="s">
        <v>130</v>
      </c>
      <c r="C147" s="53">
        <v>42109.772893518515</v>
      </c>
      <c r="D147"/>
    </row>
    <row r="148" spans="1:4">
      <c r="A148">
        <v>117</v>
      </c>
      <c r="B148" t="s">
        <v>131</v>
      </c>
      <c r="C148" s="53">
        <v>42109.773287037038</v>
      </c>
      <c r="D148" s="49">
        <f>(C148-C147)*1440</f>
        <v>0.56666667340323329</v>
      </c>
    </row>
    <row r="149" spans="1:4" hidden="1">
      <c r="A149">
        <v>118</v>
      </c>
      <c r="B149" t="s">
        <v>130</v>
      </c>
      <c r="C149" s="53">
        <v>42110.777777777781</v>
      </c>
    </row>
    <row r="150" spans="1:4">
      <c r="A150">
        <v>118</v>
      </c>
      <c r="B150" t="s">
        <v>131</v>
      </c>
      <c r="C150" s="53">
        <v>42110.782395833332</v>
      </c>
      <c r="D150" s="49">
        <f>(C150-C149)*1440</f>
        <v>6.6499999933876097</v>
      </c>
    </row>
    <row r="151" spans="1:4" hidden="1">
      <c r="A151">
        <v>119</v>
      </c>
      <c r="B151" t="s">
        <v>130</v>
      </c>
      <c r="C151" s="53">
        <v>42110.775995370372</v>
      </c>
      <c r="D151"/>
    </row>
    <row r="152" spans="1:4">
      <c r="A152">
        <v>119</v>
      </c>
      <c r="B152" t="s">
        <v>131</v>
      </c>
      <c r="C152" s="53">
        <v>42110.778460648151</v>
      </c>
      <c r="D152" s="49">
        <f>(C152-C151)*1440</f>
        <v>3.5500000021420419</v>
      </c>
    </row>
    <row r="153" spans="1:4" hidden="1">
      <c r="A153">
        <v>120</v>
      </c>
      <c r="B153" t="s">
        <v>130</v>
      </c>
      <c r="C153" s="53">
        <v>42110.774456018517</v>
      </c>
      <c r="D153"/>
    </row>
    <row r="154" spans="1:4">
      <c r="A154">
        <v>120</v>
      </c>
      <c r="B154" t="s">
        <v>131</v>
      </c>
      <c r="C154" s="53">
        <v>42110.783541666664</v>
      </c>
      <c r="D154" s="49">
        <f>(C154-C153)*1440</f>
        <v>13.083333332324401</v>
      </c>
    </row>
    <row r="155" spans="1:4" hidden="1">
      <c r="A155">
        <v>121</v>
      </c>
      <c r="B155" t="s">
        <v>130</v>
      </c>
      <c r="C155" s="53">
        <v>42110.774861111109</v>
      </c>
    </row>
    <row r="156" spans="1:4">
      <c r="A156">
        <v>121</v>
      </c>
      <c r="B156" t="s">
        <v>131</v>
      </c>
      <c r="C156" s="53">
        <v>42110.778252314813</v>
      </c>
      <c r="D156" s="49">
        <f>(C156-C155)*1440</f>
        <v>4.883333332836628</v>
      </c>
    </row>
    <row r="157" spans="1:4" hidden="1">
      <c r="A157">
        <v>122</v>
      </c>
      <c r="B157" t="s">
        <v>130</v>
      </c>
      <c r="C157" s="53">
        <v>42110.780960648146</v>
      </c>
    </row>
    <row r="158" spans="1:4">
      <c r="A158">
        <v>122</v>
      </c>
      <c r="B158" t="s">
        <v>138</v>
      </c>
      <c r="C158" s="53">
        <v>42110.793194444443</v>
      </c>
      <c r="D158" s="49">
        <f>(C158-C157)*1440</f>
        <v>17.616666667163372</v>
      </c>
    </row>
    <row r="159" spans="1:4" hidden="1">
      <c r="A159">
        <v>123</v>
      </c>
      <c r="B159" t="s">
        <v>130</v>
      </c>
      <c r="C159" s="53">
        <v>42110.777800925927</v>
      </c>
      <c r="D159"/>
    </row>
    <row r="160" spans="1:4">
      <c r="A160">
        <v>123</v>
      </c>
      <c r="B160" t="s">
        <v>136</v>
      </c>
      <c r="C160" s="53">
        <v>42110.783703703702</v>
      </c>
      <c r="D160" s="49">
        <f>(C160-C159)*1440</f>
        <v>8.4999999962747097</v>
      </c>
    </row>
    <row r="161" spans="1:4" hidden="1">
      <c r="A161">
        <v>124</v>
      </c>
      <c r="B161" t="s">
        <v>130</v>
      </c>
      <c r="C161" s="53">
        <v>42110.775868055556</v>
      </c>
    </row>
    <row r="162" spans="1:4">
      <c r="A162">
        <v>124</v>
      </c>
      <c r="B162" t="s">
        <v>131</v>
      </c>
      <c r="C162" s="53">
        <v>42110.779618055552</v>
      </c>
      <c r="D162" s="49">
        <f>(C162-C161)*1440</f>
        <v>5.3999999945517629</v>
      </c>
    </row>
    <row r="163" spans="1:4" hidden="1">
      <c r="A163">
        <v>125</v>
      </c>
      <c r="B163" t="s">
        <v>130</v>
      </c>
      <c r="C163" s="53">
        <v>42110.775497685187</v>
      </c>
    </row>
    <row r="164" spans="1:4">
      <c r="A164">
        <v>125</v>
      </c>
      <c r="B164" t="s">
        <v>137</v>
      </c>
      <c r="C164" s="53">
        <v>42110.778599537036</v>
      </c>
      <c r="D164" s="49">
        <f>(C164-C163)*1440</f>
        <v>4.4666666630655527</v>
      </c>
    </row>
    <row r="165" spans="1:4" hidden="1">
      <c r="A165">
        <v>126</v>
      </c>
      <c r="B165" t="s">
        <v>130</v>
      </c>
      <c r="C165" s="53">
        <v>42110.776365740741</v>
      </c>
    </row>
    <row r="166" spans="1:4">
      <c r="A166">
        <v>126</v>
      </c>
      <c r="B166" t="s">
        <v>136</v>
      </c>
      <c r="C166" s="53">
        <v>42110.783356481479</v>
      </c>
      <c r="D166" s="49">
        <f>(C166-C165)*1440</f>
        <v>10.066666662460193</v>
      </c>
    </row>
    <row r="167" spans="1:4" hidden="1">
      <c r="A167">
        <v>127</v>
      </c>
      <c r="B167" t="s">
        <v>130</v>
      </c>
      <c r="C167" s="53">
        <v>42110.785868055558</v>
      </c>
      <c r="D167"/>
    </row>
    <row r="168" spans="1:4">
      <c r="A168">
        <v>127</v>
      </c>
      <c r="B168" t="s">
        <v>131</v>
      </c>
      <c r="C168" s="53">
        <v>42110.795601851853</v>
      </c>
      <c r="D168" s="49">
        <f>(C168-C167)*1440</f>
        <v>14.016666663810611</v>
      </c>
    </row>
    <row r="169" spans="1:4" hidden="1">
      <c r="A169">
        <v>128</v>
      </c>
      <c r="B169" t="s">
        <v>130</v>
      </c>
      <c r="C169" s="53">
        <v>42110.77684027778</v>
      </c>
    </row>
    <row r="170" spans="1:4">
      <c r="A170">
        <v>128</v>
      </c>
      <c r="B170" t="s">
        <v>131</v>
      </c>
      <c r="C170" s="53">
        <v>42110.782071759262</v>
      </c>
      <c r="D170" s="49">
        <f>(C170-C169)*1440</f>
        <v>7.5333333341404796</v>
      </c>
    </row>
    <row r="171" spans="1:4" hidden="1">
      <c r="A171">
        <v>129</v>
      </c>
      <c r="B171" t="s">
        <v>130</v>
      </c>
      <c r="C171" s="53">
        <v>42110.776562500003</v>
      </c>
    </row>
    <row r="172" spans="1:4">
      <c r="A172">
        <v>129</v>
      </c>
      <c r="B172" t="s">
        <v>131</v>
      </c>
      <c r="C172" s="53">
        <v>42110.781493055554</v>
      </c>
      <c r="D172" s="49">
        <f>(C172-C171)*1440</f>
        <v>7.0999999938067049</v>
      </c>
    </row>
    <row r="173" spans="1:4" hidden="1">
      <c r="A173">
        <v>131</v>
      </c>
      <c r="B173" t="s">
        <v>130</v>
      </c>
      <c r="C173" s="53">
        <v>42111.648912037039</v>
      </c>
      <c r="D173"/>
    </row>
    <row r="174" spans="1:4">
      <c r="A174">
        <v>131</v>
      </c>
      <c r="B174" t="s">
        <v>131</v>
      </c>
      <c r="C174" s="53">
        <v>42111.654490740744</v>
      </c>
      <c r="D174" s="49">
        <f>(C174-C173)*1440</f>
        <v>8.0333333357702941</v>
      </c>
    </row>
    <row r="175" spans="1:4" hidden="1">
      <c r="A175">
        <v>132</v>
      </c>
      <c r="B175" t="s">
        <v>130</v>
      </c>
      <c r="C175" s="53">
        <v>42111.649594907409</v>
      </c>
      <c r="D175"/>
    </row>
    <row r="176" spans="1:4">
      <c r="A176">
        <v>132</v>
      </c>
      <c r="B176" t="s">
        <v>131</v>
      </c>
      <c r="C176" s="53">
        <v>42111.654016203705</v>
      </c>
      <c r="D176" s="49">
        <f>(C176-C175)*1440</f>
        <v>6.366666667163372</v>
      </c>
    </row>
    <row r="177" spans="1:4" hidden="1">
      <c r="A177">
        <v>133</v>
      </c>
      <c r="B177" t="s">
        <v>130</v>
      </c>
      <c r="C177" s="53">
        <v>42111.648113425923</v>
      </c>
    </row>
    <row r="178" spans="1:4">
      <c r="A178">
        <v>133</v>
      </c>
      <c r="B178" t="s">
        <v>131</v>
      </c>
      <c r="C178" s="53">
        <v>42111.651608796295</v>
      </c>
      <c r="D178" s="49">
        <f>(C178-C177)*1440</f>
        <v>5.033333336468786</v>
      </c>
    </row>
    <row r="179" spans="1:4" hidden="1">
      <c r="A179">
        <v>134</v>
      </c>
      <c r="B179" t="s">
        <v>130</v>
      </c>
      <c r="C179" s="53">
        <v>42111.650636574072</v>
      </c>
      <c r="D179"/>
    </row>
    <row r="180" spans="1:4">
      <c r="A180">
        <v>134</v>
      </c>
      <c r="B180" t="s">
        <v>131</v>
      </c>
      <c r="C180" s="53">
        <v>42111.656631944446</v>
      </c>
      <c r="D180" s="49">
        <f>(C180-C179)*1440</f>
        <v>8.6333333398215473</v>
      </c>
    </row>
    <row r="181" spans="1:4" hidden="1">
      <c r="A181">
        <v>135</v>
      </c>
      <c r="B181" t="s">
        <v>130</v>
      </c>
      <c r="C181" s="53">
        <v>42111.65425925926</v>
      </c>
    </row>
    <row r="182" spans="1:4">
      <c r="A182">
        <v>135</v>
      </c>
      <c r="B182" t="s">
        <v>131</v>
      </c>
      <c r="C182" s="53">
        <v>42111.669050925928</v>
      </c>
      <c r="D182" s="49">
        <f>(C182-C181)*1440</f>
        <v>21.300000002374873</v>
      </c>
    </row>
    <row r="183" spans="1:4" hidden="1">
      <c r="A183">
        <v>136</v>
      </c>
      <c r="B183" t="s">
        <v>130</v>
      </c>
      <c r="C183" s="53">
        <v>42111.652418981481</v>
      </c>
      <c r="D183"/>
    </row>
    <row r="184" spans="1:4">
      <c r="A184">
        <v>136</v>
      </c>
      <c r="B184" t="s">
        <v>131</v>
      </c>
      <c r="C184" s="53">
        <v>42111.657430555555</v>
      </c>
      <c r="D184" s="49">
        <f>(C184-C183)*1440</f>
        <v>7.216666666790843</v>
      </c>
    </row>
    <row r="185" spans="1:4" hidden="1">
      <c r="A185">
        <v>137</v>
      </c>
      <c r="B185" t="s">
        <v>130</v>
      </c>
      <c r="C185" s="53">
        <v>42111.650381944448</v>
      </c>
      <c r="D185"/>
    </row>
    <row r="186" spans="1:4">
      <c r="A186">
        <v>137</v>
      </c>
      <c r="B186" t="s">
        <v>131</v>
      </c>
      <c r="C186" s="53">
        <v>42111.653692129628</v>
      </c>
      <c r="D186" s="49">
        <f>(C186-C185)*1440</f>
        <v>4.7666666598524898</v>
      </c>
    </row>
    <row r="187" spans="1:4" hidden="1">
      <c r="A187">
        <v>138</v>
      </c>
      <c r="B187" t="s">
        <v>130</v>
      </c>
      <c r="C187" s="53">
        <v>42111.654675925929</v>
      </c>
      <c r="D187"/>
    </row>
    <row r="188" spans="1:4">
      <c r="A188">
        <v>138</v>
      </c>
      <c r="B188" t="s">
        <v>131</v>
      </c>
      <c r="C188" s="53">
        <v>42111.664398148147</v>
      </c>
      <c r="D188" s="49">
        <f>(C188-C187)*1440</f>
        <v>13.999999993247911</v>
      </c>
    </row>
    <row r="189" spans="1:4" hidden="1">
      <c r="A189">
        <v>139</v>
      </c>
      <c r="B189" t="s">
        <v>130</v>
      </c>
      <c r="C189" s="53">
        <v>42111.698530092595</v>
      </c>
    </row>
    <row r="190" spans="1:4">
      <c r="A190">
        <v>139</v>
      </c>
      <c r="B190" t="s">
        <v>131</v>
      </c>
      <c r="C190" s="53">
        <v>42111.706446759257</v>
      </c>
      <c r="D190" s="49">
        <f>(C190-C189)*1440</f>
        <v>11.399999993154779</v>
      </c>
    </row>
    <row r="191" spans="1:4" hidden="1">
      <c r="A191">
        <v>140</v>
      </c>
      <c r="B191" t="s">
        <v>130</v>
      </c>
      <c r="C191" s="53">
        <v>42111.694814814815</v>
      </c>
      <c r="D191"/>
    </row>
    <row r="192" spans="1:4">
      <c r="A192">
        <v>140</v>
      </c>
      <c r="B192" t="s">
        <v>138</v>
      </c>
      <c r="C192" s="53">
        <v>42111.702210648145</v>
      </c>
      <c r="D192" s="49">
        <f>(C192-C191)*1440</f>
        <v>10.649999995948747</v>
      </c>
    </row>
    <row r="193" spans="1:4" hidden="1">
      <c r="A193">
        <v>141</v>
      </c>
      <c r="B193" t="s">
        <v>130</v>
      </c>
      <c r="C193" s="53">
        <v>42111.732314814813</v>
      </c>
    </row>
    <row r="194" spans="1:4">
      <c r="A194">
        <v>141</v>
      </c>
      <c r="B194" t="s">
        <v>131</v>
      </c>
      <c r="C194" s="53">
        <v>42111.735162037039</v>
      </c>
      <c r="D194" s="49">
        <f>(C194-C193)*1440</f>
        <v>4.1000000049825758</v>
      </c>
    </row>
    <row r="195" spans="1:4" hidden="1">
      <c r="A195">
        <v>142</v>
      </c>
      <c r="B195" t="s">
        <v>130</v>
      </c>
      <c r="C195" s="53">
        <v>42111.735439814816</v>
      </c>
      <c r="D195"/>
    </row>
    <row r="196" spans="1:4">
      <c r="A196">
        <v>142</v>
      </c>
      <c r="B196" t="s">
        <v>131</v>
      </c>
      <c r="C196" s="53">
        <v>42111.739918981482</v>
      </c>
      <c r="D196" s="49">
        <f>(C196-C195)*1440</f>
        <v>6.4499999990221113</v>
      </c>
    </row>
    <row r="197" spans="1:4" hidden="1">
      <c r="A197">
        <v>143</v>
      </c>
      <c r="B197" t="s">
        <v>130</v>
      </c>
      <c r="C197" s="53">
        <v>42111.731932870367</v>
      </c>
    </row>
    <row r="198" spans="1:4">
      <c r="A198">
        <v>143</v>
      </c>
      <c r="B198" t="s">
        <v>131</v>
      </c>
      <c r="C198" s="53">
        <v>42111.73541666667</v>
      </c>
      <c r="D198" s="49">
        <f>(C198-C197)*1440</f>
        <v>5.0166666763834655</v>
      </c>
    </row>
    <row r="199" spans="1:4" hidden="1">
      <c r="A199">
        <v>144</v>
      </c>
      <c r="B199" t="s">
        <v>130</v>
      </c>
      <c r="C199" s="53">
        <v>42111.733055555553</v>
      </c>
      <c r="D199"/>
    </row>
    <row r="200" spans="1:4">
      <c r="A200">
        <v>144</v>
      </c>
      <c r="B200" t="s">
        <v>131</v>
      </c>
      <c r="C200" s="53">
        <v>42111.739108796297</v>
      </c>
      <c r="D200" s="49">
        <f>(C200-C199)*1440</f>
        <v>8.7166666716802865</v>
      </c>
    </row>
    <row r="201" spans="1:4" hidden="1">
      <c r="A201">
        <v>145</v>
      </c>
      <c r="B201" t="s">
        <v>130</v>
      </c>
      <c r="C201" s="53">
        <v>42111.73537037037</v>
      </c>
      <c r="D201"/>
    </row>
    <row r="202" spans="1:4">
      <c r="A202">
        <v>145</v>
      </c>
      <c r="B202" t="s">
        <v>131</v>
      </c>
      <c r="C202" s="53">
        <v>42111.745324074072</v>
      </c>
      <c r="D202" s="49">
        <f>(C202-C201)*1440</f>
        <v>14.333333331160247</v>
      </c>
    </row>
    <row r="203" spans="1:4" hidden="1">
      <c r="A203">
        <v>146</v>
      </c>
      <c r="B203" t="s">
        <v>130</v>
      </c>
      <c r="C203" s="53">
        <v>42111.733287037037</v>
      </c>
      <c r="D203"/>
    </row>
    <row r="204" spans="1:4">
      <c r="A204">
        <v>146</v>
      </c>
      <c r="B204" t="s">
        <v>138</v>
      </c>
      <c r="C204" s="53">
        <v>42111.739398148151</v>
      </c>
      <c r="D204" s="49">
        <f>(C204-C203)*1440</f>
        <v>8.8000000035390258</v>
      </c>
    </row>
    <row r="205" spans="1:4" hidden="1">
      <c r="A205">
        <v>147</v>
      </c>
      <c r="B205" t="s">
        <v>130</v>
      </c>
      <c r="C205" s="53">
        <v>42116.569594907407</v>
      </c>
    </row>
    <row r="206" spans="1:4">
      <c r="A206">
        <v>147</v>
      </c>
      <c r="B206" t="s">
        <v>131</v>
      </c>
      <c r="C206" s="53">
        <v>42116.572662037041</v>
      </c>
      <c r="D206" s="49">
        <f>(C206-C205)*1440</f>
        <v>4.4166666723322123</v>
      </c>
    </row>
    <row r="207" spans="1:4" hidden="1">
      <c r="A207">
        <v>148</v>
      </c>
      <c r="B207" t="s">
        <v>130</v>
      </c>
      <c r="C207" s="53">
        <v>42116.565347222226</v>
      </c>
    </row>
    <row r="208" spans="1:4">
      <c r="A208">
        <v>148</v>
      </c>
      <c r="B208" t="s">
        <v>131</v>
      </c>
      <c r="C208" s="53">
        <v>42116.567118055558</v>
      </c>
      <c r="D208" s="49">
        <f>(C208-C207)*1440</f>
        <v>2.5499999988824129</v>
      </c>
    </row>
    <row r="209" spans="1:4" hidden="1">
      <c r="A209">
        <v>149</v>
      </c>
      <c r="B209" t="s">
        <v>130</v>
      </c>
      <c r="C209" s="53">
        <v>42116.565671296295</v>
      </c>
      <c r="D209"/>
    </row>
    <row r="210" spans="1:4">
      <c r="A210">
        <v>149</v>
      </c>
      <c r="B210" t="s">
        <v>131</v>
      </c>
      <c r="C210" s="53">
        <v>42116.568969907406</v>
      </c>
      <c r="D210" s="49">
        <f>(C210-C209)*1440</f>
        <v>4.7499999997671694</v>
      </c>
    </row>
    <row r="211" spans="1:4" hidden="1">
      <c r="A211">
        <v>151</v>
      </c>
      <c r="B211" t="s">
        <v>130</v>
      </c>
      <c r="C211" s="53">
        <v>42116.571030092593</v>
      </c>
      <c r="D211"/>
    </row>
    <row r="212" spans="1:4">
      <c r="A212">
        <v>151</v>
      </c>
      <c r="B212" t="s">
        <v>131</v>
      </c>
      <c r="C212" s="53">
        <v>42116.577233796299</v>
      </c>
      <c r="D212" s="49">
        <f>(C212-C211)*1440</f>
        <v>8.9333333366084844</v>
      </c>
    </row>
    <row r="213" spans="1:4" hidden="1">
      <c r="A213">
        <v>152</v>
      </c>
      <c r="B213" t="s">
        <v>130</v>
      </c>
      <c r="C213" s="53">
        <v>42116.569421296299</v>
      </c>
      <c r="D213"/>
    </row>
    <row r="214" spans="1:4">
      <c r="A214">
        <v>152</v>
      </c>
      <c r="B214" t="s">
        <v>131</v>
      </c>
      <c r="C214" s="53">
        <v>42116.574965277781</v>
      </c>
      <c r="D214" s="49">
        <f>(C214-C213)*1440</f>
        <v>7.9833333345595747</v>
      </c>
    </row>
    <row r="215" spans="1:4" hidden="1">
      <c r="A215">
        <v>154</v>
      </c>
      <c r="B215" t="s">
        <v>130</v>
      </c>
      <c r="C215" s="53">
        <v>42116.654363425929</v>
      </c>
    </row>
    <row r="216" spans="1:4">
      <c r="A216">
        <v>154</v>
      </c>
      <c r="B216" t="s">
        <v>131</v>
      </c>
      <c r="C216" s="53">
        <v>42116.65766203704</v>
      </c>
      <c r="D216" s="49">
        <f>(C216-C215)*1440</f>
        <v>4.7499999997671694</v>
      </c>
    </row>
    <row r="217" spans="1:4" hidden="1">
      <c r="A217">
        <v>155</v>
      </c>
      <c r="B217" t="s">
        <v>130</v>
      </c>
      <c r="C217" s="53">
        <v>42116.654641203706</v>
      </c>
      <c r="D217"/>
    </row>
    <row r="218" spans="1:4">
      <c r="A218">
        <v>155</v>
      </c>
      <c r="B218" t="s">
        <v>131</v>
      </c>
      <c r="C218" s="53">
        <v>42116.659467592595</v>
      </c>
      <c r="D218" s="49">
        <f>(C218-C217)*1440</f>
        <v>6.9500000006519258</v>
      </c>
    </row>
    <row r="219" spans="1:4" hidden="1">
      <c r="A219">
        <v>156</v>
      </c>
      <c r="B219" t="s">
        <v>130</v>
      </c>
      <c r="C219" s="53">
        <v>42116.654363425929</v>
      </c>
      <c r="D219"/>
    </row>
    <row r="220" spans="1:4">
      <c r="A220">
        <v>156</v>
      </c>
      <c r="B220" t="s">
        <v>136</v>
      </c>
      <c r="C220" s="53">
        <v>42116.659780092596</v>
      </c>
      <c r="D220" s="49">
        <f>(C220-C219)*1440</f>
        <v>7.8000000002793968</v>
      </c>
    </row>
    <row r="221" spans="1:4" hidden="1">
      <c r="A221">
        <v>157</v>
      </c>
      <c r="B221" t="s">
        <v>130</v>
      </c>
      <c r="C221" s="53">
        <v>42116.653622685182</v>
      </c>
      <c r="D221"/>
    </row>
    <row r="222" spans="1:4">
      <c r="A222">
        <v>157</v>
      </c>
      <c r="B222" t="s">
        <v>131</v>
      </c>
      <c r="C222" s="53">
        <v>42116.655972222223</v>
      </c>
      <c r="D222" s="49">
        <f>(C222-C221)*1440</f>
        <v>3.3833333384245634</v>
      </c>
    </row>
    <row r="223" spans="1:4" hidden="1">
      <c r="A223">
        <v>158</v>
      </c>
      <c r="B223" t="s">
        <v>130</v>
      </c>
      <c r="C223" s="53">
        <v>42116.65730324074</v>
      </c>
    </row>
    <row r="224" spans="1:4">
      <c r="A224">
        <v>158</v>
      </c>
      <c r="B224" t="s">
        <v>136</v>
      </c>
      <c r="C224" s="53">
        <v>42116.661157407405</v>
      </c>
      <c r="D224" s="49">
        <f>(C224-C223)*1440</f>
        <v>5.549999998183921</v>
      </c>
    </row>
    <row r="225" spans="1:4" hidden="1">
      <c r="A225">
        <v>159</v>
      </c>
      <c r="B225" t="s">
        <v>130</v>
      </c>
      <c r="C225" s="53">
        <v>42116.651307870372</v>
      </c>
      <c r="D225"/>
    </row>
    <row r="226" spans="1:4">
      <c r="A226">
        <v>159</v>
      </c>
      <c r="B226" t="s">
        <v>131</v>
      </c>
      <c r="C226" s="53">
        <v>42116.654537037037</v>
      </c>
      <c r="D226" s="49">
        <f>(C226-C225)*1440</f>
        <v>4.6499999973457307</v>
      </c>
    </row>
    <row r="227" spans="1:4" hidden="1">
      <c r="A227">
        <v>160</v>
      </c>
      <c r="B227" t="s">
        <v>130</v>
      </c>
      <c r="C227" s="53">
        <v>42116.655335648145</v>
      </c>
      <c r="D227"/>
    </row>
    <row r="228" spans="1:4">
      <c r="A228">
        <v>160</v>
      </c>
      <c r="B228" t="s">
        <v>136</v>
      </c>
      <c r="C228" s="53">
        <v>42116.655717592592</v>
      </c>
      <c r="D228" s="49">
        <f>(C228-C227)*1440</f>
        <v>0.55000000284053385</v>
      </c>
    </row>
    <row r="229" spans="1:4" hidden="1">
      <c r="A229">
        <v>161</v>
      </c>
      <c r="B229" t="s">
        <v>130</v>
      </c>
      <c r="C229" s="53">
        <v>42117.557974537034</v>
      </c>
    </row>
    <row r="230" spans="1:4">
      <c r="A230">
        <v>161</v>
      </c>
      <c r="B230" t="s">
        <v>136</v>
      </c>
      <c r="C230" s="53">
        <v>42117.563356481478</v>
      </c>
      <c r="D230" s="49">
        <f>(C230-C229)*1440</f>
        <v>7.7499999990686774</v>
      </c>
    </row>
    <row r="231" spans="1:4" hidden="1">
      <c r="A231">
        <v>162</v>
      </c>
      <c r="B231" t="s">
        <v>130</v>
      </c>
      <c r="C231" s="53">
        <v>42117.56758101852</v>
      </c>
    </row>
    <row r="232" spans="1:4">
      <c r="A232">
        <v>162</v>
      </c>
      <c r="B232" t="s">
        <v>137</v>
      </c>
      <c r="C232" s="53">
        <v>42117.569930555554</v>
      </c>
      <c r="D232" s="49">
        <f>(C232-C231)*1440</f>
        <v>3.3833333279471844</v>
      </c>
    </row>
    <row r="233" spans="1:4" hidden="1">
      <c r="A233">
        <v>163</v>
      </c>
      <c r="B233" t="s">
        <v>130</v>
      </c>
      <c r="C233" s="53">
        <v>42117.570150462961</v>
      </c>
      <c r="D233"/>
    </row>
    <row r="234" spans="1:4">
      <c r="A234">
        <v>163</v>
      </c>
      <c r="B234" t="s">
        <v>131</v>
      </c>
      <c r="C234" s="53">
        <v>42117.573993055557</v>
      </c>
      <c r="D234" s="49">
        <f>(C234-C233)*1440</f>
        <v>5.5333333380986005</v>
      </c>
    </row>
    <row r="235" spans="1:4" hidden="1">
      <c r="A235">
        <v>164</v>
      </c>
      <c r="B235" t="s">
        <v>130</v>
      </c>
      <c r="C235" s="53">
        <v>42117.567615740743</v>
      </c>
    </row>
    <row r="236" spans="1:4">
      <c r="A236">
        <v>164</v>
      </c>
      <c r="B236" t="s">
        <v>136</v>
      </c>
      <c r="C236" s="53">
        <v>42117.571446759262</v>
      </c>
      <c r="D236" s="49">
        <f>(C236-C235)*1440</f>
        <v>5.5166666675359011</v>
      </c>
    </row>
    <row r="237" spans="1:4" hidden="1">
      <c r="A237">
        <v>165</v>
      </c>
      <c r="B237" t="s">
        <v>130</v>
      </c>
      <c r="C237" s="53">
        <v>42117.573807870373</v>
      </c>
    </row>
    <row r="238" spans="1:4">
      <c r="A238">
        <v>165</v>
      </c>
      <c r="B238" t="s">
        <v>131</v>
      </c>
      <c r="C238" s="53">
        <v>42117.582465277781</v>
      </c>
      <c r="D238" s="49">
        <f>(C238-C237)*1440</f>
        <v>12.466666668187827</v>
      </c>
    </row>
    <row r="239" spans="1:4" hidden="1">
      <c r="A239">
        <v>166</v>
      </c>
      <c r="B239" t="s">
        <v>130</v>
      </c>
      <c r="C239" s="53">
        <v>42117.649502314816</v>
      </c>
      <c r="D239"/>
    </row>
    <row r="240" spans="1:4">
      <c r="A240">
        <v>166</v>
      </c>
      <c r="B240" t="s">
        <v>131</v>
      </c>
      <c r="C240" s="53">
        <v>42117.656944444447</v>
      </c>
      <c r="D240" s="49">
        <f>(C240-C239)*1440</f>
        <v>10.716666667722166</v>
      </c>
    </row>
    <row r="241" spans="1:6" hidden="1">
      <c r="A241">
        <v>167</v>
      </c>
      <c r="B241" t="s">
        <v>130</v>
      </c>
      <c r="C241" s="53">
        <v>42117.649722222224</v>
      </c>
      <c r="D241"/>
    </row>
    <row r="242" spans="1:6">
      <c r="A242">
        <v>167</v>
      </c>
      <c r="B242" t="s">
        <v>131</v>
      </c>
      <c r="C242" s="53">
        <v>42117.653344907405</v>
      </c>
      <c r="D242" s="49">
        <f>(C242-C241)*1440</f>
        <v>5.216666660271585</v>
      </c>
    </row>
    <row r="243" spans="1:6" hidden="1">
      <c r="A243">
        <v>168</v>
      </c>
      <c r="B243" t="s">
        <v>130</v>
      </c>
      <c r="C243" s="53">
        <v>42117.651423611111</v>
      </c>
      <c r="D243"/>
    </row>
    <row r="244" spans="1:6">
      <c r="A244">
        <v>168</v>
      </c>
      <c r="B244" t="s">
        <v>131</v>
      </c>
      <c r="C244" s="53">
        <v>42117.657060185185</v>
      </c>
      <c r="D244" s="49">
        <f>(C244-C243)*1440</f>
        <v>8.1166666676290333</v>
      </c>
    </row>
    <row r="245" spans="1:6" hidden="1">
      <c r="A245">
        <v>169</v>
      </c>
      <c r="B245" t="s">
        <v>130</v>
      </c>
      <c r="C245" s="53">
        <v>42117.651655092595</v>
      </c>
    </row>
    <row r="246" spans="1:6">
      <c r="A246">
        <v>169</v>
      </c>
      <c r="B246" t="s">
        <v>131</v>
      </c>
      <c r="C246" s="53">
        <v>42117.657754629632</v>
      </c>
      <c r="D246" s="49">
        <f>(C246-C245)*1440</f>
        <v>8.7833333329763263</v>
      </c>
    </row>
    <row r="247" spans="1:6" hidden="1">
      <c r="A247">
        <v>170</v>
      </c>
      <c r="B247" t="s">
        <v>130</v>
      </c>
      <c r="C247" s="53">
        <v>42117.652349537035</v>
      </c>
    </row>
    <row r="248" spans="1:6">
      <c r="A248">
        <v>170</v>
      </c>
      <c r="B248" t="s">
        <v>131</v>
      </c>
      <c r="C248" s="53">
        <v>42117.656608796293</v>
      </c>
      <c r="D248" s="49">
        <f>(C248-C247)*1440</f>
        <v>6.1333333316724747</v>
      </c>
    </row>
    <row r="249" spans="1:6" hidden="1">
      <c r="A249">
        <v>171</v>
      </c>
      <c r="B249" t="s">
        <v>130</v>
      </c>
      <c r="C249" s="53">
        <v>42117.65011574074</v>
      </c>
      <c r="D249"/>
    </row>
    <row r="250" spans="1:6">
      <c r="A250">
        <v>171</v>
      </c>
      <c r="B250" t="s">
        <v>131</v>
      </c>
      <c r="C250" s="53">
        <v>42117.66097222222</v>
      </c>
      <c r="D250" s="49">
        <f>(C250-C249)*1440</f>
        <v>15.633333331206813</v>
      </c>
    </row>
    <row r="251" spans="1:6" hidden="1">
      <c r="A251">
        <v>172</v>
      </c>
      <c r="B251" t="s">
        <v>130</v>
      </c>
      <c r="C251" s="53">
        <v>42118.568969907406</v>
      </c>
      <c r="D251"/>
    </row>
    <row r="252" spans="1:6" ht="255">
      <c r="A252">
        <v>172</v>
      </c>
      <c r="B252" t="s">
        <v>131</v>
      </c>
      <c r="C252" s="53">
        <v>42118.57303240741</v>
      </c>
      <c r="D252" s="49">
        <f>(C252-C251)*1440</f>
        <v>5.8500000054482371</v>
      </c>
      <c r="F252" s="55" t="s">
        <v>139</v>
      </c>
    </row>
    <row r="253" spans="1:6" hidden="1">
      <c r="A253">
        <v>173</v>
      </c>
      <c r="B253" t="s">
        <v>130</v>
      </c>
      <c r="C253" s="53">
        <v>42118.571226851855</v>
      </c>
    </row>
    <row r="254" spans="1:6">
      <c r="A254">
        <v>173</v>
      </c>
      <c r="B254" t="s">
        <v>137</v>
      </c>
      <c r="C254" s="53">
        <v>42118.574988425928</v>
      </c>
      <c r="D254" s="49">
        <f>(C254-C253)*1440</f>
        <v>5.4166666651144624</v>
      </c>
    </row>
    <row r="255" spans="1:6" hidden="1">
      <c r="A255">
        <v>174</v>
      </c>
      <c r="B255" t="s">
        <v>130</v>
      </c>
      <c r="C255" s="53">
        <v>42118.567280092589</v>
      </c>
      <c r="D255"/>
    </row>
    <row r="256" spans="1:6">
      <c r="A256">
        <v>174</v>
      </c>
      <c r="B256" t="s">
        <v>131</v>
      </c>
      <c r="C256" s="53">
        <v>42118.572222222225</v>
      </c>
      <c r="D256" s="49">
        <f>(C256-C255)*1440</f>
        <v>7.1166666748467833</v>
      </c>
    </row>
    <row r="257" spans="1:4" hidden="1">
      <c r="A257">
        <v>175</v>
      </c>
      <c r="B257" t="s">
        <v>130</v>
      </c>
      <c r="C257" s="53">
        <v>42118.568692129629</v>
      </c>
      <c r="D257"/>
    </row>
    <row r="258" spans="1:4">
      <c r="A258">
        <v>175</v>
      </c>
      <c r="B258" t="s">
        <v>131</v>
      </c>
      <c r="C258" s="53">
        <v>42118.573865740742</v>
      </c>
      <c r="D258" s="49">
        <f>(C258-C257)*1440</f>
        <v>7.4500000022817403</v>
      </c>
    </row>
    <row r="259" spans="1:4" hidden="1">
      <c r="A259">
        <v>176</v>
      </c>
      <c r="B259" t="s">
        <v>130</v>
      </c>
      <c r="C259" s="53">
        <v>42118.568958333337</v>
      </c>
      <c r="D259"/>
    </row>
    <row r="260" spans="1:4">
      <c r="A260">
        <v>176</v>
      </c>
      <c r="B260" t="s">
        <v>138</v>
      </c>
      <c r="C260" s="53">
        <v>42118.57304398148</v>
      </c>
      <c r="D260" s="49">
        <f>(C260-C259)*1440</f>
        <v>5.883333325618878</v>
      </c>
    </row>
    <row r="261" spans="1:4" hidden="1">
      <c r="A261">
        <v>177</v>
      </c>
      <c r="B261" t="s">
        <v>130</v>
      </c>
      <c r="C261" s="53">
        <v>42118.65</v>
      </c>
      <c r="D261"/>
    </row>
    <row r="262" spans="1:4">
      <c r="A262">
        <v>177</v>
      </c>
      <c r="B262" t="s">
        <v>131</v>
      </c>
      <c r="C262" s="53">
        <v>42118.655486111114</v>
      </c>
      <c r="D262" s="49">
        <f>(C262-C261)*1440</f>
        <v>7.9000000027008355</v>
      </c>
    </row>
    <row r="263" spans="1:4" hidden="1">
      <c r="A263">
        <v>178</v>
      </c>
      <c r="B263" t="s">
        <v>130</v>
      </c>
      <c r="C263" s="53">
        <v>42118.657199074078</v>
      </c>
    </row>
    <row r="264" spans="1:4">
      <c r="A264">
        <v>178</v>
      </c>
      <c r="B264" t="s">
        <v>136</v>
      </c>
      <c r="C264" s="53">
        <v>42118.663854166669</v>
      </c>
      <c r="D264" s="49">
        <f>(C264-C263)*1440</f>
        <v>9.583333331393078</v>
      </c>
    </row>
    <row r="265" spans="1:4" hidden="1">
      <c r="A265">
        <v>179</v>
      </c>
      <c r="B265" t="s">
        <v>130</v>
      </c>
      <c r="C265" s="53">
        <v>42118.653912037036</v>
      </c>
    </row>
    <row r="266" spans="1:4">
      <c r="A266">
        <v>179</v>
      </c>
      <c r="B266" t="s">
        <v>131</v>
      </c>
      <c r="C266" s="53">
        <v>42118.660405092596</v>
      </c>
      <c r="D266" s="49">
        <f>(C266-C265)*1440</f>
        <v>9.3500000063795596</v>
      </c>
    </row>
    <row r="267" spans="1:4" hidden="1">
      <c r="A267">
        <v>180</v>
      </c>
      <c r="B267" t="s">
        <v>130</v>
      </c>
      <c r="C267" s="53">
        <v>42118.652442129627</v>
      </c>
    </row>
    <row r="268" spans="1:4">
      <c r="A268">
        <v>180</v>
      </c>
      <c r="B268" t="s">
        <v>131</v>
      </c>
      <c r="C268" s="53">
        <v>42118.656805555554</v>
      </c>
      <c r="D268" s="49">
        <f>(C268-C267)*1440</f>
        <v>6.2833333353046328</v>
      </c>
    </row>
    <row r="269" spans="1:4" hidden="1">
      <c r="A269">
        <v>182</v>
      </c>
      <c r="B269" t="s">
        <v>130</v>
      </c>
      <c r="C269" s="53">
        <v>42122.5624537037</v>
      </c>
      <c r="D269"/>
    </row>
    <row r="270" spans="1:4">
      <c r="A270">
        <v>182</v>
      </c>
      <c r="B270" t="s">
        <v>136</v>
      </c>
      <c r="C270" s="53">
        <v>42122.564039351855</v>
      </c>
      <c r="D270" s="49">
        <f>(C270-C269)*1440</f>
        <v>2.2833333432208747</v>
      </c>
    </row>
    <row r="271" spans="1:4" hidden="1">
      <c r="A271">
        <v>183</v>
      </c>
      <c r="B271" t="s">
        <v>130</v>
      </c>
      <c r="C271" s="53">
        <v>42122.562557870369</v>
      </c>
      <c r="D271"/>
    </row>
    <row r="272" spans="1:4">
      <c r="A272">
        <v>183</v>
      </c>
      <c r="B272" t="s">
        <v>131</v>
      </c>
      <c r="C272" s="53">
        <v>42122.566481481481</v>
      </c>
      <c r="D272" s="49">
        <f>(C272-C271)*1440</f>
        <v>5.6500000006053597</v>
      </c>
    </row>
    <row r="273" spans="1:4" hidden="1">
      <c r="A273">
        <v>184</v>
      </c>
      <c r="B273" t="s">
        <v>130</v>
      </c>
      <c r="C273" s="53">
        <v>42122.562256944446</v>
      </c>
      <c r="D273"/>
    </row>
    <row r="274" spans="1:4">
      <c r="A274">
        <v>184</v>
      </c>
      <c r="B274" t="s">
        <v>131</v>
      </c>
      <c r="C274" s="53">
        <v>42122.563796296294</v>
      </c>
      <c r="D274" s="49">
        <f>(C274-C273)*1440</f>
        <v>2.2166666609700769</v>
      </c>
    </row>
    <row r="275" spans="1:4" hidden="1">
      <c r="A275">
        <v>185</v>
      </c>
      <c r="B275" t="s">
        <v>130</v>
      </c>
      <c r="C275" s="53">
        <v>42122.561319444445</v>
      </c>
      <c r="D275"/>
    </row>
    <row r="276" spans="1:4">
      <c r="A276">
        <v>185</v>
      </c>
      <c r="B276" t="s">
        <v>136</v>
      </c>
      <c r="C276" s="53">
        <v>42122.56386574074</v>
      </c>
      <c r="D276" s="49">
        <f>(C276-C275)*1440</f>
        <v>3.6666666646488011</v>
      </c>
    </row>
    <row r="277" spans="1:4" hidden="1">
      <c r="A277">
        <v>186</v>
      </c>
      <c r="B277" t="s">
        <v>130</v>
      </c>
      <c r="C277" s="53">
        <v>42122.56627314815</v>
      </c>
      <c r="D277"/>
    </row>
    <row r="278" spans="1:4">
      <c r="A278">
        <v>186</v>
      </c>
      <c r="B278" t="s">
        <v>136</v>
      </c>
      <c r="C278" s="53">
        <v>42122.56994212963</v>
      </c>
      <c r="D278" s="49">
        <f>(C278-C277)*1440</f>
        <v>5.2833333320450038</v>
      </c>
    </row>
    <row r="279" spans="1:4" hidden="1">
      <c r="A279">
        <v>187</v>
      </c>
      <c r="B279" t="s">
        <v>130</v>
      </c>
      <c r="C279" s="53">
        <v>42122.636203703703</v>
      </c>
    </row>
    <row r="280" spans="1:4">
      <c r="A280">
        <v>187</v>
      </c>
      <c r="B280" t="s">
        <v>131</v>
      </c>
      <c r="C280" s="53">
        <v>42122.638842592591</v>
      </c>
      <c r="D280" s="49">
        <f>(C280-C279)*1440</f>
        <v>3.7999999977182597</v>
      </c>
    </row>
    <row r="281" spans="1:4" hidden="1">
      <c r="A281">
        <v>188</v>
      </c>
      <c r="B281" t="s">
        <v>130</v>
      </c>
      <c r="C281" s="53">
        <v>42123.575208333335</v>
      </c>
    </row>
    <row r="282" spans="1:4">
      <c r="A282">
        <v>188</v>
      </c>
      <c r="B282" t="s">
        <v>131</v>
      </c>
      <c r="C282" s="53">
        <v>42123.578923611109</v>
      </c>
      <c r="D282" s="49">
        <f>(C282-C281)*1440</f>
        <v>5.3499999933410436</v>
      </c>
    </row>
    <row r="283" spans="1:4" hidden="1">
      <c r="A283">
        <v>189</v>
      </c>
      <c r="B283" t="s">
        <v>130</v>
      </c>
      <c r="C283" s="53">
        <v>42123.569560185184</v>
      </c>
    </row>
    <row r="284" spans="1:4">
      <c r="A284">
        <v>189</v>
      </c>
      <c r="B284" t="s">
        <v>131</v>
      </c>
      <c r="C284" s="53">
        <v>42123.574224537035</v>
      </c>
      <c r="D284" s="49">
        <f>(C284-C283)*1440</f>
        <v>6.7166666651610285</v>
      </c>
    </row>
    <row r="285" spans="1:4" hidden="1">
      <c r="A285">
        <v>190</v>
      </c>
      <c r="B285" t="s">
        <v>130</v>
      </c>
      <c r="C285" s="53">
        <v>42123.569594907407</v>
      </c>
    </row>
    <row r="286" spans="1:4">
      <c r="A286">
        <v>190</v>
      </c>
      <c r="B286" t="s">
        <v>131</v>
      </c>
      <c r="C286" s="53">
        <v>42123.572662037041</v>
      </c>
      <c r="D286" s="49">
        <f>(C286-C285)*1440</f>
        <v>4.4166666723322123</v>
      </c>
    </row>
    <row r="287" spans="1:4" hidden="1">
      <c r="A287">
        <v>191</v>
      </c>
      <c r="B287" t="s">
        <v>130</v>
      </c>
      <c r="C287" s="53">
        <v>42123.572939814818</v>
      </c>
    </row>
    <row r="288" spans="1:4">
      <c r="A288">
        <v>191</v>
      </c>
      <c r="B288" t="s">
        <v>131</v>
      </c>
      <c r="C288" s="53">
        <v>42123.57298611111</v>
      </c>
      <c r="D288" s="49">
        <f t="shared" ref="D288" si="0">(C288-C287)*1440</f>
        <v>6.666666129603982E-2</v>
      </c>
    </row>
    <row r="289" spans="1:4" hidden="1">
      <c r="A289">
        <v>192</v>
      </c>
      <c r="B289" t="s">
        <v>130</v>
      </c>
      <c r="C289" s="53">
        <v>42123.574965277781</v>
      </c>
    </row>
    <row r="290" spans="1:4">
      <c r="A290">
        <v>192</v>
      </c>
      <c r="B290" t="s">
        <v>131</v>
      </c>
      <c r="C290" s="53">
        <v>42123.579710648148</v>
      </c>
      <c r="D290" s="49">
        <f>(C290-C289)*1440</f>
        <v>6.8333333276677877</v>
      </c>
    </row>
    <row r="291" spans="1:4" hidden="1">
      <c r="A291">
        <v>193</v>
      </c>
      <c r="B291" t="s">
        <v>130</v>
      </c>
      <c r="C291" s="53">
        <v>42123.572893518518</v>
      </c>
    </row>
    <row r="292" spans="1:4">
      <c r="A292">
        <v>193</v>
      </c>
      <c r="B292" t="s">
        <v>131</v>
      </c>
      <c r="C292" s="53">
        <v>42123.576539351852</v>
      </c>
      <c r="D292" s="49">
        <f>(C292-C291)*1440</f>
        <v>5.2500000013969839</v>
      </c>
    </row>
    <row r="293" spans="1:4" hidden="1">
      <c r="A293">
        <v>194</v>
      </c>
      <c r="B293" t="s">
        <v>130</v>
      </c>
      <c r="C293" s="53">
        <v>42123.569236111114</v>
      </c>
    </row>
    <row r="294" spans="1:4">
      <c r="A294">
        <v>194</v>
      </c>
      <c r="B294" t="s">
        <v>131</v>
      </c>
      <c r="C294" s="53">
        <v>42123.57298611111</v>
      </c>
      <c r="D294" s="49">
        <f t="shared" ref="D294" si="1">(C294-C293)*1440</f>
        <v>5.3999999945517629</v>
      </c>
    </row>
    <row r="295" spans="1:4" hidden="1">
      <c r="A295">
        <v>195</v>
      </c>
      <c r="B295" t="s">
        <v>130</v>
      </c>
      <c r="C295" s="53">
        <v>42123.572291666664</v>
      </c>
    </row>
    <row r="296" spans="1:4">
      <c r="A296">
        <v>195</v>
      </c>
      <c r="B296" t="s">
        <v>131</v>
      </c>
      <c r="C296" s="53">
        <v>42123.576493055552</v>
      </c>
      <c r="D296" s="49">
        <f>(C296-C295)*1440</f>
        <v>6.0499999998137355</v>
      </c>
    </row>
    <row r="297" spans="1:4" hidden="1">
      <c r="A297">
        <v>196</v>
      </c>
      <c r="B297" t="s">
        <v>130</v>
      </c>
      <c r="C297" s="53">
        <v>42123.573877314811</v>
      </c>
    </row>
    <row r="298" spans="1:4">
      <c r="A298">
        <v>196</v>
      </c>
      <c r="B298" t="s">
        <v>138</v>
      </c>
      <c r="C298" s="53">
        <v>42123.577013888891</v>
      </c>
      <c r="D298" s="49">
        <f>(C298-C297)*1440</f>
        <v>4.516666674753651</v>
      </c>
    </row>
    <row r="299" spans="1:4" hidden="1">
      <c r="A299">
        <v>197</v>
      </c>
      <c r="B299" t="s">
        <v>130</v>
      </c>
      <c r="C299" s="53">
        <v>42123.623969907407</v>
      </c>
    </row>
    <row r="300" spans="1:4">
      <c r="A300">
        <v>197</v>
      </c>
      <c r="B300" t="s">
        <v>131</v>
      </c>
      <c r="C300" s="53">
        <v>42123.629803240743</v>
      </c>
      <c r="D300" s="49">
        <f>(C300-C299)*1440</f>
        <v>8.40000000433065</v>
      </c>
    </row>
    <row r="301" spans="1:4" hidden="1">
      <c r="A301">
        <v>198</v>
      </c>
      <c r="B301" t="s">
        <v>130</v>
      </c>
      <c r="C301" s="53">
        <v>42123.625034722223</v>
      </c>
    </row>
    <row r="302" spans="1:4">
      <c r="A302">
        <v>198</v>
      </c>
      <c r="B302" t="s">
        <v>138</v>
      </c>
      <c r="C302" s="53">
        <v>42123.627881944441</v>
      </c>
      <c r="D302" s="49">
        <f>(C302-C301)*1440</f>
        <v>4.0999999945051968</v>
      </c>
    </row>
    <row r="303" spans="1:4" hidden="1">
      <c r="A303">
        <v>199</v>
      </c>
      <c r="B303" t="s">
        <v>130</v>
      </c>
      <c r="C303" s="53">
        <v>42123.629791666666</v>
      </c>
    </row>
    <row r="304" spans="1:4">
      <c r="A304">
        <v>199</v>
      </c>
      <c r="B304" t="s">
        <v>131</v>
      </c>
      <c r="C304" s="53">
        <v>42123.635972222219</v>
      </c>
      <c r="D304" s="49">
        <f>(C304-C303)*1440</f>
        <v>8.8999999954830855</v>
      </c>
    </row>
    <row r="305" spans="1:4" hidden="1">
      <c r="A305">
        <v>200</v>
      </c>
      <c r="B305" t="s">
        <v>130</v>
      </c>
      <c r="C305" s="53">
        <v>42123.626076388886</v>
      </c>
    </row>
    <row r="306" spans="1:4">
      <c r="A306">
        <v>200</v>
      </c>
      <c r="B306" t="s">
        <v>136</v>
      </c>
      <c r="C306" s="53">
        <v>42123.631122685183</v>
      </c>
      <c r="D306" s="49">
        <f>(C306-C305)*1440</f>
        <v>7.2666666680015624</v>
      </c>
    </row>
    <row r="307" spans="1:4" hidden="1">
      <c r="A307">
        <v>201</v>
      </c>
      <c r="B307" t="s">
        <v>130</v>
      </c>
      <c r="C307" s="53">
        <v>42123.625358796293</v>
      </c>
    </row>
    <row r="308" spans="1:4">
      <c r="A308">
        <v>201</v>
      </c>
      <c r="B308" t="s">
        <v>131</v>
      </c>
      <c r="C308" s="53">
        <v>42123.629143518519</v>
      </c>
      <c r="D308" s="49">
        <f>(C308-C307)*1440</f>
        <v>5.4500000062398612</v>
      </c>
    </row>
    <row r="309" spans="1:4" hidden="1">
      <c r="A309">
        <v>202</v>
      </c>
      <c r="B309" t="s">
        <v>130</v>
      </c>
      <c r="C309" s="53">
        <v>42123.625023148146</v>
      </c>
    </row>
    <row r="310" spans="1:4">
      <c r="A310">
        <v>202</v>
      </c>
      <c r="B310" t="s">
        <v>131</v>
      </c>
      <c r="C310" s="53">
        <v>42123.633402777778</v>
      </c>
      <c r="D310" s="49">
        <f>(C310-C309)*1440</f>
        <v>12.066666668979451</v>
      </c>
    </row>
    <row r="311" spans="1:4" hidden="1">
      <c r="A311">
        <v>203</v>
      </c>
      <c r="B311" t="s">
        <v>130</v>
      </c>
      <c r="C311" s="53">
        <v>42123.628611111111</v>
      </c>
    </row>
    <row r="312" spans="1:4">
      <c r="A312">
        <v>203</v>
      </c>
      <c r="B312" t="s">
        <v>131</v>
      </c>
      <c r="C312" s="53">
        <v>42123.632974537039</v>
      </c>
      <c r="D312" s="49">
        <f>(C312-C311)*1440</f>
        <v>6.2833333353046328</v>
      </c>
    </row>
    <row r="313" spans="1:4" hidden="1">
      <c r="A313">
        <v>204</v>
      </c>
      <c r="B313" t="s">
        <v>130</v>
      </c>
      <c r="C313" s="53">
        <v>42123.623622685183</v>
      </c>
    </row>
    <row r="314" spans="1:4">
      <c r="A314">
        <v>204</v>
      </c>
      <c r="B314" t="s">
        <v>136</v>
      </c>
      <c r="C314" s="53">
        <v>42123.627754629626</v>
      </c>
      <c r="D314" s="49">
        <f>(C314-C313)*1440</f>
        <v>5.9499999973922968</v>
      </c>
    </row>
    <row r="315" spans="1:4" hidden="1">
      <c r="A315">
        <v>205</v>
      </c>
      <c r="B315" t="s">
        <v>130</v>
      </c>
      <c r="C315" s="53">
        <v>42123.685624999998</v>
      </c>
    </row>
    <row r="316" spans="1:4">
      <c r="A316">
        <v>205</v>
      </c>
      <c r="B316" t="s">
        <v>131</v>
      </c>
      <c r="C316" s="53">
        <v>42123.69023148148</v>
      </c>
      <c r="D316" s="49">
        <f>(C316-C315)*1440</f>
        <v>6.6333333333022892</v>
      </c>
    </row>
    <row r="317" spans="1:4" hidden="1">
      <c r="A317">
        <v>206</v>
      </c>
      <c r="B317" t="s">
        <v>130</v>
      </c>
      <c r="C317" s="53">
        <v>42123.687962962962</v>
      </c>
    </row>
    <row r="318" spans="1:4">
      <c r="A318">
        <v>206</v>
      </c>
      <c r="B318" t="s">
        <v>131</v>
      </c>
      <c r="C318" s="53">
        <v>42123.694097222222</v>
      </c>
      <c r="D318" s="49">
        <f>(C318-C317)*1440</f>
        <v>8.8333333341870457</v>
      </c>
    </row>
    <row r="319" spans="1:4" hidden="1">
      <c r="A319">
        <v>207</v>
      </c>
      <c r="B319" t="s">
        <v>130</v>
      </c>
      <c r="C319" s="53">
        <v>42123.696446759262</v>
      </c>
    </row>
    <row r="320" spans="1:4">
      <c r="A320">
        <v>207</v>
      </c>
      <c r="B320" t="s">
        <v>131</v>
      </c>
      <c r="C320" s="53">
        <v>42123.704988425925</v>
      </c>
      <c r="D320" s="49">
        <f>(C320-C319)*1440</f>
        <v>12.299999993992969</v>
      </c>
    </row>
    <row r="321" spans="1:4" hidden="1">
      <c r="A321">
        <v>208</v>
      </c>
      <c r="B321" t="s">
        <v>130</v>
      </c>
      <c r="C321" s="53">
        <v>42123.686319444445</v>
      </c>
    </row>
    <row r="322" spans="1:4">
      <c r="A322">
        <v>208</v>
      </c>
      <c r="B322" t="s">
        <v>131</v>
      </c>
      <c r="C322" s="53">
        <v>42123.694166666668</v>
      </c>
      <c r="D322" s="49">
        <f>(C322-C321)*1440</f>
        <v>11.300000001210719</v>
      </c>
    </row>
    <row r="323" spans="1:4" hidden="1">
      <c r="A323">
        <v>209</v>
      </c>
      <c r="B323" t="s">
        <v>130</v>
      </c>
      <c r="C323" s="53">
        <v>42123.685960648145</v>
      </c>
    </row>
    <row r="324" spans="1:4">
      <c r="A324">
        <v>209</v>
      </c>
      <c r="B324" t="s">
        <v>131</v>
      </c>
      <c r="C324" s="53">
        <v>42123.688113425924</v>
      </c>
      <c r="D324" s="49">
        <f>(C324-C323)*1440</f>
        <v>3.1000000017229468</v>
      </c>
    </row>
    <row r="325" spans="1:4" hidden="1">
      <c r="A325">
        <v>210</v>
      </c>
      <c r="B325" t="s">
        <v>130</v>
      </c>
      <c r="C325" s="53">
        <v>42123.684907407405</v>
      </c>
    </row>
    <row r="326" spans="1:4">
      <c r="A326">
        <v>210</v>
      </c>
      <c r="B326" t="s">
        <v>131</v>
      </c>
      <c r="C326" s="53">
        <v>42123.6875</v>
      </c>
      <c r="D326" s="49">
        <f>(C326-C325)*1440</f>
        <v>3.7333333364222199</v>
      </c>
    </row>
    <row r="327" spans="1:4" hidden="1">
      <c r="A327">
        <v>211</v>
      </c>
      <c r="B327" t="s">
        <v>130</v>
      </c>
      <c r="C327" s="53">
        <v>42123.687094907407</v>
      </c>
    </row>
    <row r="328" spans="1:4">
      <c r="A328">
        <v>211</v>
      </c>
      <c r="B328" t="s">
        <v>131</v>
      </c>
      <c r="C328" s="53">
        <v>42123.693206018521</v>
      </c>
      <c r="D328" s="49">
        <f>(C328-C327)*1440</f>
        <v>8.8000000035390258</v>
      </c>
    </row>
    <row r="329" spans="1:4" hidden="1">
      <c r="A329">
        <v>212</v>
      </c>
      <c r="B329" t="s">
        <v>130</v>
      </c>
      <c r="C329" s="53">
        <v>42123.686388888891</v>
      </c>
    </row>
    <row r="330" spans="1:4">
      <c r="A330">
        <v>212</v>
      </c>
      <c r="B330" t="s">
        <v>136</v>
      </c>
      <c r="C330" s="53">
        <v>42123.688171296293</v>
      </c>
      <c r="D330" s="49">
        <f>(C330-C329)*1440</f>
        <v>2.5666666589677334</v>
      </c>
    </row>
    <row r="331" spans="1:4" hidden="1">
      <c r="A331">
        <v>213</v>
      </c>
      <c r="B331" t="s">
        <v>130</v>
      </c>
      <c r="C331" s="53">
        <v>42123.68346064815</v>
      </c>
    </row>
    <row r="332" spans="1:4">
      <c r="A332">
        <v>213</v>
      </c>
      <c r="B332" t="s">
        <v>136</v>
      </c>
      <c r="C332" s="53">
        <v>42123.686192129629</v>
      </c>
      <c r="D332" s="49">
        <f>(C332-C331)*1440</f>
        <v>3.9333333307877183</v>
      </c>
    </row>
  </sheetData>
  <autoFilter ref="A1:D332">
    <filterColumn colId="1">
      <filters>
        <filter val="caseBT.php"/>
        <filter val="caseLR.php"/>
        <filter val="caseRL.php"/>
        <filter val="caseTB.php"/>
      </filters>
    </filterColumn>
  </autoFilter>
  <sortState ref="A2:D346">
    <sortCondition ref="A2:A346"/>
    <sortCondition ref="C2:C3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32"/>
  <sheetViews>
    <sheetView topLeftCell="A15" workbookViewId="0">
      <selection activeCell="K39" sqref="K39"/>
    </sheetView>
  </sheetViews>
  <sheetFormatPr baseColWidth="10" defaultRowHeight="15" x14ac:dyDescent="0"/>
  <cols>
    <col min="3" max="3" width="16" customWidth="1"/>
    <col min="4" max="4" width="10.83203125" style="49"/>
  </cols>
  <sheetData>
    <row r="1" spans="1:4">
      <c r="A1" t="s">
        <v>132</v>
      </c>
      <c r="B1" t="s">
        <v>133</v>
      </c>
      <c r="C1" t="s">
        <v>135</v>
      </c>
      <c r="D1" s="49" t="s">
        <v>134</v>
      </c>
    </row>
    <row r="2" spans="1:4" hidden="1">
      <c r="A2">
        <v>40</v>
      </c>
      <c r="B2" t="s">
        <v>140</v>
      </c>
      <c r="C2" s="53">
        <v>42087.578680555554</v>
      </c>
      <c r="D2"/>
    </row>
    <row r="3" spans="1:4">
      <c r="A3">
        <v>40</v>
      </c>
      <c r="B3" t="s">
        <v>141</v>
      </c>
      <c r="C3" s="53">
        <v>42087.581886574073</v>
      </c>
      <c r="D3" s="49">
        <f>(C3-C2)*1440</f>
        <v>4.6166666666977108</v>
      </c>
    </row>
    <row r="4" spans="1:4" hidden="1">
      <c r="A4">
        <v>41</v>
      </c>
      <c r="B4" t="s">
        <v>140</v>
      </c>
      <c r="C4" s="53">
        <v>42087.857708333337</v>
      </c>
      <c r="D4"/>
    </row>
    <row r="5" spans="1:4">
      <c r="A5">
        <v>41</v>
      </c>
      <c r="B5" t="s">
        <v>141</v>
      </c>
      <c r="C5" s="53">
        <v>42087.860995370371</v>
      </c>
      <c r="D5" s="49">
        <f>(C5-C4)*1440</f>
        <v>4.7333333292044699</v>
      </c>
    </row>
    <row r="6" spans="1:4" hidden="1">
      <c r="A6">
        <v>42</v>
      </c>
      <c r="B6" t="s">
        <v>140</v>
      </c>
      <c r="C6" s="53">
        <v>42087.852256944447</v>
      </c>
      <c r="D6"/>
    </row>
    <row r="7" spans="1:4">
      <c r="A7">
        <v>42</v>
      </c>
      <c r="B7" t="s">
        <v>141</v>
      </c>
      <c r="C7" s="53">
        <v>42087.855243055557</v>
      </c>
      <c r="D7" s="49">
        <f>(C7-C6)*1440</f>
        <v>4.2999999993480742</v>
      </c>
    </row>
    <row r="8" spans="1:4" hidden="1">
      <c r="A8">
        <v>43</v>
      </c>
      <c r="B8" t="s">
        <v>140</v>
      </c>
      <c r="C8" s="53">
        <v>42087.85224537037</v>
      </c>
      <c r="D8"/>
    </row>
    <row r="9" spans="1:4">
      <c r="A9">
        <v>43</v>
      </c>
      <c r="B9" t="s">
        <v>141</v>
      </c>
      <c r="C9" s="53">
        <v>42087.854780092595</v>
      </c>
      <c r="D9" s="49">
        <f>(C9-C8)*1440</f>
        <v>3.6500000045634806</v>
      </c>
    </row>
    <row r="10" spans="1:4" hidden="1">
      <c r="A10">
        <v>44</v>
      </c>
      <c r="B10" t="s">
        <v>140</v>
      </c>
      <c r="C10" s="53">
        <v>42087.853275462963</v>
      </c>
      <c r="D10"/>
    </row>
    <row r="11" spans="1:4">
      <c r="A11">
        <v>44</v>
      </c>
      <c r="B11" t="s">
        <v>141</v>
      </c>
      <c r="C11" s="53">
        <v>42087.856782407405</v>
      </c>
      <c r="D11" s="49">
        <f>(C11-C10)*1440</f>
        <v>5.0499999965541065</v>
      </c>
    </row>
    <row r="12" spans="1:4" hidden="1">
      <c r="A12">
        <v>45</v>
      </c>
      <c r="B12" t="s">
        <v>140</v>
      </c>
      <c r="C12" s="53">
        <v>42087.850590277776</v>
      </c>
      <c r="D12"/>
    </row>
    <row r="13" spans="1:4">
      <c r="A13">
        <v>45</v>
      </c>
      <c r="B13" t="s">
        <v>141</v>
      </c>
      <c r="C13" s="53">
        <v>42087.85324074074</v>
      </c>
      <c r="D13" s="49">
        <f>(C13-C12)*1440</f>
        <v>3.8166666682809591</v>
      </c>
    </row>
    <row r="14" spans="1:4" hidden="1">
      <c r="A14">
        <v>46</v>
      </c>
      <c r="B14" t="s">
        <v>140</v>
      </c>
      <c r="C14" s="53">
        <v>42087.850439814814</v>
      </c>
      <c r="D14"/>
    </row>
    <row r="15" spans="1:4">
      <c r="A15">
        <v>46</v>
      </c>
      <c r="B15" t="s">
        <v>141</v>
      </c>
      <c r="C15" s="53">
        <v>42087.853703703702</v>
      </c>
      <c r="D15" s="49">
        <f>(C15-C14)*1440</f>
        <v>4.69999999855645</v>
      </c>
    </row>
    <row r="16" spans="1:4" hidden="1">
      <c r="A16">
        <v>47</v>
      </c>
      <c r="B16" t="s">
        <v>140</v>
      </c>
      <c r="C16" s="53">
        <v>42087.852939814817</v>
      </c>
      <c r="D16"/>
    </row>
    <row r="17" spans="1:4">
      <c r="A17">
        <v>47</v>
      </c>
      <c r="B17" t="s">
        <v>141</v>
      </c>
      <c r="C17" s="53">
        <v>42087.856574074074</v>
      </c>
      <c r="D17" s="49">
        <f>(C17-C16)*1440</f>
        <v>5.2333333308342844</v>
      </c>
    </row>
    <row r="18" spans="1:4" hidden="1">
      <c r="A18">
        <v>48</v>
      </c>
      <c r="B18" t="s">
        <v>140</v>
      </c>
      <c r="C18" s="53">
        <v>42087.85496527778</v>
      </c>
      <c r="D18"/>
    </row>
    <row r="19" spans="1:4">
      <c r="A19">
        <v>48</v>
      </c>
      <c r="B19" t="s">
        <v>141</v>
      </c>
      <c r="C19" s="53">
        <v>42087.859282407408</v>
      </c>
      <c r="D19" s="49">
        <f>(C19-C18)*1440</f>
        <v>6.216666663531214</v>
      </c>
    </row>
    <row r="20" spans="1:4" hidden="1">
      <c r="A20">
        <v>49</v>
      </c>
      <c r="B20" t="s">
        <v>140</v>
      </c>
      <c r="C20" s="53">
        <v>42087.849918981483</v>
      </c>
      <c r="D20"/>
    </row>
    <row r="21" spans="1:4">
      <c r="A21">
        <v>49</v>
      </c>
      <c r="B21" t="s">
        <v>141</v>
      </c>
      <c r="C21" s="53">
        <v>42087.853032407409</v>
      </c>
      <c r="D21" s="49">
        <f>(C21-C20)*1440</f>
        <v>4.4833333336282521</v>
      </c>
    </row>
    <row r="22" spans="1:4" hidden="1">
      <c r="A22">
        <v>50</v>
      </c>
      <c r="B22" t="s">
        <v>140</v>
      </c>
      <c r="C22" s="53">
        <v>42087.852685185186</v>
      </c>
      <c r="D22"/>
    </row>
    <row r="23" spans="1:4">
      <c r="A23">
        <v>50</v>
      </c>
      <c r="B23" t="s">
        <v>141</v>
      </c>
      <c r="C23" s="53">
        <v>42087.854884259257</v>
      </c>
      <c r="D23" s="49">
        <f>(C23-C22)*1440</f>
        <v>3.1666666630189866</v>
      </c>
    </row>
    <row r="24" spans="1:4" hidden="1">
      <c r="A24">
        <v>51</v>
      </c>
      <c r="B24" t="s">
        <v>140</v>
      </c>
      <c r="C24" s="53">
        <v>42087.851435185185</v>
      </c>
      <c r="D24"/>
    </row>
    <row r="25" spans="1:4">
      <c r="A25">
        <v>51</v>
      </c>
      <c r="B25" t="s">
        <v>141</v>
      </c>
      <c r="C25" s="53">
        <v>42087.855254629627</v>
      </c>
      <c r="D25" s="49">
        <f>(C25-C24)*1440</f>
        <v>5.4999999969732016</v>
      </c>
    </row>
    <row r="26" spans="1:4" hidden="1">
      <c r="A26">
        <v>52</v>
      </c>
      <c r="B26" t="s">
        <v>140</v>
      </c>
      <c r="C26" s="53">
        <v>42087.850092592591</v>
      </c>
      <c r="D26"/>
    </row>
    <row r="27" spans="1:4">
      <c r="A27">
        <v>52</v>
      </c>
      <c r="B27" t="s">
        <v>141</v>
      </c>
      <c r="C27" s="53">
        <v>42087.852210648147</v>
      </c>
      <c r="D27" s="49">
        <f>(C27-C26)*1440</f>
        <v>3.0500000005122274</v>
      </c>
    </row>
    <row r="28" spans="1:4" hidden="1">
      <c r="A28">
        <v>53</v>
      </c>
      <c r="B28" t="s">
        <v>140</v>
      </c>
      <c r="C28" s="53">
        <v>42087.853217592594</v>
      </c>
      <c r="D28"/>
    </row>
    <row r="29" spans="1:4">
      <c r="A29">
        <v>53</v>
      </c>
      <c r="B29" t="s">
        <v>141</v>
      </c>
      <c r="C29" s="53">
        <v>42087.855729166666</v>
      </c>
      <c r="D29" s="49">
        <f>(C29-C28)*1440</f>
        <v>3.6166666634380817</v>
      </c>
    </row>
    <row r="30" spans="1:4" hidden="1">
      <c r="A30">
        <v>54</v>
      </c>
      <c r="B30" t="s">
        <v>140</v>
      </c>
      <c r="C30" s="53">
        <v>42087.85460648148</v>
      </c>
      <c r="D30"/>
    </row>
    <row r="31" spans="1:4">
      <c r="A31">
        <v>54</v>
      </c>
      <c r="B31" t="s">
        <v>141</v>
      </c>
      <c r="C31" s="53">
        <v>42087.858923611115</v>
      </c>
      <c r="D31" s="49">
        <f>(C31-C30)*1440</f>
        <v>6.216666674008593</v>
      </c>
    </row>
    <row r="32" spans="1:4" hidden="1">
      <c r="A32">
        <v>57</v>
      </c>
      <c r="B32" t="s">
        <v>140</v>
      </c>
      <c r="C32" s="53">
        <v>42088.561527777776</v>
      </c>
      <c r="D32"/>
    </row>
    <row r="33" spans="1:4">
      <c r="A33">
        <v>57</v>
      </c>
      <c r="B33" t="s">
        <v>141</v>
      </c>
      <c r="C33" s="53">
        <v>42088.564050925925</v>
      </c>
      <c r="D33" s="49">
        <f>(C33-C32)*1440</f>
        <v>3.6333333340007812</v>
      </c>
    </row>
    <row r="34" spans="1:4" hidden="1">
      <c r="A34">
        <v>58</v>
      </c>
      <c r="B34" t="s">
        <v>140</v>
      </c>
      <c r="C34" s="53">
        <v>42088.562280092592</v>
      </c>
      <c r="D34"/>
    </row>
    <row r="35" spans="1:4">
      <c r="A35">
        <v>58</v>
      </c>
      <c r="B35" t="s">
        <v>141</v>
      </c>
      <c r="C35" s="53">
        <v>42088.56454861111</v>
      </c>
      <c r="D35" s="49">
        <f>(C35-C34)*1440</f>
        <v>3.2666666654404253</v>
      </c>
    </row>
    <row r="36" spans="1:4" hidden="1">
      <c r="A36">
        <v>59</v>
      </c>
      <c r="B36" t="s">
        <v>140</v>
      </c>
      <c r="C36" s="53">
        <v>42088.561851851853</v>
      </c>
      <c r="D36"/>
    </row>
    <row r="37" spans="1:4">
      <c r="A37">
        <v>59</v>
      </c>
      <c r="B37" t="s">
        <v>141</v>
      </c>
      <c r="C37" s="53">
        <v>42088.564687500002</v>
      </c>
      <c r="D37" s="49">
        <f>(C37-C36)*1440</f>
        <v>4.0833333344198763</v>
      </c>
    </row>
    <row r="38" spans="1:4" hidden="1">
      <c r="A38">
        <v>60</v>
      </c>
      <c r="B38" t="s">
        <v>140</v>
      </c>
      <c r="C38" s="53">
        <v>42088.561747685184</v>
      </c>
      <c r="D38"/>
    </row>
    <row r="39" spans="1:4">
      <c r="A39">
        <v>60</v>
      </c>
      <c r="B39" t="s">
        <v>141</v>
      </c>
      <c r="C39" s="53">
        <v>42088.564189814817</v>
      </c>
      <c r="D39" s="49">
        <f>(C39-C38)*1440</f>
        <v>3.516666671494022</v>
      </c>
    </row>
    <row r="40" spans="1:4" hidden="1">
      <c r="A40">
        <v>61</v>
      </c>
      <c r="B40" t="s">
        <v>140</v>
      </c>
      <c r="C40" s="53">
        <v>42088.561724537038</v>
      </c>
      <c r="D40"/>
    </row>
    <row r="41" spans="1:4">
      <c r="A41">
        <v>61</v>
      </c>
      <c r="B41" t="s">
        <v>141</v>
      </c>
      <c r="C41" s="53">
        <v>42088.564155092594</v>
      </c>
      <c r="D41" s="49">
        <f>(C41-C40)*1440</f>
        <v>3.5000000009313226</v>
      </c>
    </row>
    <row r="42" spans="1:4" hidden="1">
      <c r="A42">
        <v>62</v>
      </c>
      <c r="B42" t="s">
        <v>140</v>
      </c>
      <c r="C42" s="53">
        <v>42088.573807870373</v>
      </c>
      <c r="D42"/>
    </row>
    <row r="43" spans="1:4">
      <c r="A43">
        <v>62</v>
      </c>
      <c r="B43" t="s">
        <v>141</v>
      </c>
      <c r="C43" s="53">
        <v>42088.576006944444</v>
      </c>
      <c r="D43" s="49">
        <f>(C43-C42)*1440</f>
        <v>3.1666666630189866</v>
      </c>
    </row>
    <row r="44" spans="1:4" hidden="1">
      <c r="A44">
        <v>65</v>
      </c>
      <c r="B44" t="s">
        <v>140</v>
      </c>
      <c r="C44" s="53">
        <v>42097.488587962966</v>
      </c>
      <c r="D44"/>
    </row>
    <row r="45" spans="1:4">
      <c r="A45">
        <v>65</v>
      </c>
      <c r="B45" t="s">
        <v>141</v>
      </c>
      <c r="C45" s="53">
        <v>42097.494351851848</v>
      </c>
      <c r="D45" s="49">
        <f>(C45-C44)*1440</f>
        <v>8.2999999914318323</v>
      </c>
    </row>
    <row r="46" spans="1:4" hidden="1">
      <c r="A46">
        <v>66</v>
      </c>
      <c r="B46" t="s">
        <v>140</v>
      </c>
      <c r="C46" s="53">
        <v>42097.564837962964</v>
      </c>
      <c r="D46"/>
    </row>
    <row r="47" spans="1:4">
      <c r="A47">
        <v>66</v>
      </c>
      <c r="B47" t="s">
        <v>141</v>
      </c>
      <c r="C47" s="53">
        <v>42097.569791666669</v>
      </c>
      <c r="D47" s="49">
        <f>(C47-C46)*1440</f>
        <v>7.1333333349321038</v>
      </c>
    </row>
    <row r="48" spans="1:4" hidden="1">
      <c r="A48">
        <v>67</v>
      </c>
      <c r="B48" t="s">
        <v>140</v>
      </c>
      <c r="C48" s="53">
        <v>42097.565567129626</v>
      </c>
      <c r="D48"/>
    </row>
    <row r="49" spans="1:4">
      <c r="A49">
        <v>67</v>
      </c>
      <c r="B49" t="s">
        <v>141</v>
      </c>
      <c r="C49" s="53">
        <v>42097.568969907406</v>
      </c>
      <c r="D49" s="49">
        <f>(C49-C48)*1440</f>
        <v>4.9000000033993274</v>
      </c>
    </row>
    <row r="50" spans="1:4" hidden="1">
      <c r="A50">
        <v>68</v>
      </c>
      <c r="B50" t="s">
        <v>140</v>
      </c>
      <c r="C50" s="53">
        <v>42097.566099537034</v>
      </c>
      <c r="D50"/>
    </row>
    <row r="51" spans="1:4">
      <c r="A51">
        <v>68</v>
      </c>
      <c r="B51" t="s">
        <v>141</v>
      </c>
      <c r="C51" s="53">
        <v>42097.568576388891</v>
      </c>
      <c r="D51" s="49">
        <f>(C51-C50)*1440</f>
        <v>3.5666666727047414</v>
      </c>
    </row>
    <row r="52" spans="1:4" hidden="1">
      <c r="A52">
        <v>69</v>
      </c>
      <c r="B52" t="s">
        <v>140</v>
      </c>
      <c r="C52" s="53">
        <v>42097.567060185182</v>
      </c>
      <c r="D52"/>
    </row>
    <row r="53" spans="1:4">
      <c r="A53">
        <v>69</v>
      </c>
      <c r="B53" t="s">
        <v>141</v>
      </c>
      <c r="C53" s="53">
        <v>42097.571574074071</v>
      </c>
      <c r="D53" s="49">
        <f>(C53-C52)*1440</f>
        <v>6.5000000002328306</v>
      </c>
    </row>
    <row r="54" spans="1:4" hidden="1">
      <c r="A54">
        <v>70</v>
      </c>
      <c r="B54" t="s">
        <v>140</v>
      </c>
      <c r="C54" s="53">
        <v>42097.565300925926</v>
      </c>
      <c r="D54"/>
    </row>
    <row r="55" spans="1:4">
      <c r="A55">
        <v>70</v>
      </c>
      <c r="B55" t="s">
        <v>141</v>
      </c>
      <c r="C55" s="53">
        <v>42097.568981481483</v>
      </c>
      <c r="D55" s="49">
        <f>(C55-C54)*1440</f>
        <v>5.3000000026077032</v>
      </c>
    </row>
    <row r="56" spans="1:4" hidden="1">
      <c r="A56">
        <v>71</v>
      </c>
      <c r="B56" t="s">
        <v>140</v>
      </c>
      <c r="C56" s="53">
        <v>42097.567094907405</v>
      </c>
      <c r="D56"/>
    </row>
    <row r="57" spans="1:4">
      <c r="A57">
        <v>71</v>
      </c>
      <c r="B57" t="s">
        <v>141</v>
      </c>
      <c r="C57" s="53">
        <v>42097.569837962961</v>
      </c>
      <c r="D57" s="49">
        <f>(C57-C56)*1440</f>
        <v>3.9500000013504177</v>
      </c>
    </row>
    <row r="58" spans="1:4" hidden="1">
      <c r="A58">
        <v>72</v>
      </c>
      <c r="B58" t="s">
        <v>140</v>
      </c>
      <c r="C58" s="53">
        <v>42097.565335648149</v>
      </c>
      <c r="D58"/>
    </row>
    <row r="59" spans="1:4">
      <c r="A59">
        <v>72</v>
      </c>
      <c r="B59" t="s">
        <v>141</v>
      </c>
      <c r="C59" s="53">
        <v>42097.567986111113</v>
      </c>
      <c r="D59" s="49">
        <f>(C59-C58)*1440</f>
        <v>3.8166666682809591</v>
      </c>
    </row>
    <row r="60" spans="1:4" hidden="1">
      <c r="A60">
        <v>73</v>
      </c>
      <c r="B60" t="s">
        <v>140</v>
      </c>
      <c r="C60" s="53">
        <v>42097.567557870374</v>
      </c>
      <c r="D60"/>
    </row>
    <row r="61" spans="1:4">
      <c r="A61">
        <v>73</v>
      </c>
      <c r="B61" t="s">
        <v>141</v>
      </c>
      <c r="C61" s="53">
        <v>42097.57172453704</v>
      </c>
      <c r="D61" s="49">
        <f>(C61-C60)*1440</f>
        <v>5.9999999986030161</v>
      </c>
    </row>
    <row r="62" spans="1:4" hidden="1">
      <c r="A62">
        <v>74</v>
      </c>
      <c r="B62" t="s">
        <v>140</v>
      </c>
      <c r="C62" s="53">
        <v>42097.567303240743</v>
      </c>
      <c r="D62"/>
    </row>
    <row r="63" spans="1:4">
      <c r="A63">
        <v>74</v>
      </c>
      <c r="B63" t="s">
        <v>141</v>
      </c>
      <c r="C63" s="53">
        <v>42097.570219907408</v>
      </c>
      <c r="D63" s="49">
        <f>(C63-C62)*1440</f>
        <v>4.1999999969266355</v>
      </c>
    </row>
    <row r="64" spans="1:4" hidden="1">
      <c r="A64">
        <v>75</v>
      </c>
      <c r="B64" t="s">
        <v>140</v>
      </c>
      <c r="C64" s="53">
        <v>42097.567685185182</v>
      </c>
      <c r="D64"/>
    </row>
    <row r="65" spans="1:4">
      <c r="A65">
        <v>75</v>
      </c>
      <c r="B65" t="s">
        <v>141</v>
      </c>
      <c r="C65" s="53">
        <v>42097.570254629631</v>
      </c>
      <c r="D65" s="49">
        <f>(C65-C64)*1440</f>
        <v>3.7000000057742</v>
      </c>
    </row>
    <row r="66" spans="1:4" hidden="1">
      <c r="A66">
        <v>76</v>
      </c>
      <c r="B66" t="s">
        <v>140</v>
      </c>
      <c r="C66" s="53">
        <v>42100.770474537036</v>
      </c>
      <c r="D66"/>
    </row>
    <row r="67" spans="1:4">
      <c r="A67">
        <v>76</v>
      </c>
      <c r="B67" t="s">
        <v>141</v>
      </c>
      <c r="C67" s="53">
        <v>42100.772627314815</v>
      </c>
      <c r="D67" s="49">
        <f>(C67-C66)*1440</f>
        <v>3.1000000017229468</v>
      </c>
    </row>
    <row r="68" spans="1:4" hidden="1">
      <c r="A68">
        <v>77</v>
      </c>
      <c r="B68" t="s">
        <v>140</v>
      </c>
      <c r="C68" s="53">
        <v>42100.779421296298</v>
      </c>
      <c r="D68"/>
    </row>
    <row r="69" spans="1:4">
      <c r="A69">
        <v>77</v>
      </c>
      <c r="B69" t="s">
        <v>141</v>
      </c>
      <c r="C69" s="53">
        <v>42100.782129629632</v>
      </c>
      <c r="D69" s="49">
        <f>(C69-C68)*1440</f>
        <v>3.9000000001396984</v>
      </c>
    </row>
    <row r="70" spans="1:4" hidden="1">
      <c r="A70">
        <v>78</v>
      </c>
      <c r="B70" t="s">
        <v>140</v>
      </c>
      <c r="C70" s="53">
        <v>42102.478668981479</v>
      </c>
      <c r="D70"/>
    </row>
    <row r="71" spans="1:4">
      <c r="A71">
        <v>78</v>
      </c>
      <c r="B71" t="s">
        <v>141</v>
      </c>
      <c r="C71" s="53">
        <v>42102.481446759259</v>
      </c>
      <c r="D71" s="49">
        <f>(C71-C70)*1440</f>
        <v>4.0000000025611371</v>
      </c>
    </row>
    <row r="72" spans="1:4" hidden="1">
      <c r="A72">
        <v>79</v>
      </c>
      <c r="B72" t="s">
        <v>140</v>
      </c>
      <c r="C72" s="53">
        <v>42102.484618055554</v>
      </c>
      <c r="D72"/>
    </row>
    <row r="73" spans="1:4">
      <c r="A73">
        <v>79</v>
      </c>
      <c r="B73" t="s">
        <v>141</v>
      </c>
      <c r="C73" s="53">
        <v>42102.48810185185</v>
      </c>
      <c r="D73" s="49">
        <f>(C73-C72)*1440</f>
        <v>5.0166666659060866</v>
      </c>
    </row>
    <row r="74" spans="1:4" hidden="1">
      <c r="A74">
        <v>80</v>
      </c>
      <c r="B74" t="s">
        <v>140</v>
      </c>
      <c r="C74" s="53">
        <v>42102.567037037035</v>
      </c>
      <c r="D74"/>
    </row>
    <row r="75" spans="1:4">
      <c r="A75">
        <v>80</v>
      </c>
      <c r="B75" t="s">
        <v>141</v>
      </c>
      <c r="C75" s="53">
        <v>42102.570289351854</v>
      </c>
      <c r="D75" s="49">
        <f>(C75-C74)*1440</f>
        <v>4.6833333384711295</v>
      </c>
    </row>
    <row r="76" spans="1:4" hidden="1">
      <c r="A76">
        <v>81</v>
      </c>
      <c r="B76" t="s">
        <v>140</v>
      </c>
      <c r="C76" s="53">
        <v>42102.566099537034</v>
      </c>
      <c r="D76"/>
    </row>
    <row r="77" spans="1:4">
      <c r="A77">
        <v>81</v>
      </c>
      <c r="B77" t="s">
        <v>141</v>
      </c>
      <c r="C77" s="53">
        <v>42102.568738425929</v>
      </c>
      <c r="D77" s="49">
        <f>(C77-C76)*1440</f>
        <v>3.8000000081956387</v>
      </c>
    </row>
    <row r="78" spans="1:4" hidden="1">
      <c r="A78">
        <v>82</v>
      </c>
      <c r="B78" t="s">
        <v>140</v>
      </c>
      <c r="C78" s="53">
        <v>42102.5703125</v>
      </c>
      <c r="D78"/>
    </row>
    <row r="79" spans="1:4">
      <c r="A79">
        <v>82</v>
      </c>
      <c r="B79" t="s">
        <v>141</v>
      </c>
      <c r="C79" s="53">
        <v>42102.573900462965</v>
      </c>
      <c r="D79" s="49">
        <f>(C79-C78)*1440</f>
        <v>5.1666666695382446</v>
      </c>
    </row>
    <row r="80" spans="1:4" hidden="1">
      <c r="A80">
        <v>83</v>
      </c>
      <c r="B80" t="s">
        <v>140</v>
      </c>
      <c r="C80" s="53">
        <v>42102.566921296297</v>
      </c>
      <c r="D80"/>
    </row>
    <row r="81" spans="1:4">
      <c r="A81">
        <v>83</v>
      </c>
      <c r="B81" t="s">
        <v>141</v>
      </c>
      <c r="C81" s="53">
        <v>42102.571319444447</v>
      </c>
      <c r="D81" s="49">
        <f>(C81-C80)*1440</f>
        <v>6.3333333365153521</v>
      </c>
    </row>
    <row r="82" spans="1:4" hidden="1">
      <c r="A82">
        <v>84</v>
      </c>
      <c r="B82" t="s">
        <v>140</v>
      </c>
      <c r="C82" s="53">
        <v>42102.564606481479</v>
      </c>
      <c r="D82"/>
    </row>
    <row r="83" spans="1:4">
      <c r="A83">
        <v>84</v>
      </c>
      <c r="B83" t="s">
        <v>141</v>
      </c>
      <c r="C83" s="53">
        <v>42102.56690972222</v>
      </c>
      <c r="D83" s="49">
        <f>(C83-C82)*1440</f>
        <v>3.3166666666511446</v>
      </c>
    </row>
    <row r="84" spans="1:4" hidden="1">
      <c r="A84">
        <v>85</v>
      </c>
      <c r="B84" t="s">
        <v>140</v>
      </c>
      <c r="C84" s="53">
        <v>42102.773923611108</v>
      </c>
      <c r="D84"/>
    </row>
    <row r="85" spans="1:4">
      <c r="A85">
        <v>85</v>
      </c>
      <c r="B85" t="s">
        <v>141</v>
      </c>
      <c r="C85" s="53">
        <v>42102.776689814818</v>
      </c>
      <c r="D85" s="49">
        <f>(C85-C84)*1440</f>
        <v>3.9833333424758166</v>
      </c>
    </row>
    <row r="86" spans="1:4" hidden="1">
      <c r="A86">
        <v>86</v>
      </c>
      <c r="B86" t="s">
        <v>140</v>
      </c>
      <c r="C86" s="53">
        <v>42102.774814814817</v>
      </c>
      <c r="D86"/>
    </row>
    <row r="87" spans="1:4">
      <c r="A87">
        <v>86</v>
      </c>
      <c r="B87" t="s">
        <v>141</v>
      </c>
      <c r="C87" s="53">
        <v>42102.777592592596</v>
      </c>
      <c r="D87" s="49">
        <f>(C87-C86)*1440</f>
        <v>4.0000000025611371</v>
      </c>
    </row>
    <row r="88" spans="1:4" hidden="1">
      <c r="A88">
        <v>87</v>
      </c>
      <c r="B88" t="s">
        <v>140</v>
      </c>
      <c r="C88" s="53">
        <v>42102.769965277781</v>
      </c>
      <c r="D88"/>
    </row>
    <row r="89" spans="1:4">
      <c r="A89">
        <v>87</v>
      </c>
      <c r="B89" t="s">
        <v>141</v>
      </c>
      <c r="C89" s="53">
        <v>42102.772129629629</v>
      </c>
      <c r="D89" s="49">
        <f>(C89-C88)*1440</f>
        <v>3.1166666618082672</v>
      </c>
    </row>
    <row r="90" spans="1:4" hidden="1">
      <c r="A90">
        <v>88</v>
      </c>
      <c r="B90" t="s">
        <v>140</v>
      </c>
      <c r="C90" s="53">
        <v>42102.770289351851</v>
      </c>
      <c r="D90"/>
    </row>
    <row r="91" spans="1:4">
      <c r="A91">
        <v>88</v>
      </c>
      <c r="B91" t="s">
        <v>141</v>
      </c>
      <c r="C91" s="53">
        <v>42102.77244212963</v>
      </c>
      <c r="D91" s="49">
        <f>(C91-C90)*1440</f>
        <v>3.1000000017229468</v>
      </c>
    </row>
    <row r="92" spans="1:4" hidden="1">
      <c r="A92">
        <v>89</v>
      </c>
      <c r="B92" t="s">
        <v>140</v>
      </c>
      <c r="C92" s="53">
        <v>42104.480428240742</v>
      </c>
      <c r="D92"/>
    </row>
    <row r="93" spans="1:4">
      <c r="A93">
        <v>89</v>
      </c>
      <c r="B93" t="s">
        <v>141</v>
      </c>
      <c r="C93" s="53">
        <v>42104.482233796298</v>
      </c>
      <c r="D93" s="49">
        <f>(C93-C92)*1440</f>
        <v>2.6000000000931323</v>
      </c>
    </row>
    <row r="94" spans="1:4" hidden="1">
      <c r="A94">
        <v>90</v>
      </c>
      <c r="B94" t="s">
        <v>140</v>
      </c>
      <c r="C94" s="53">
        <v>42104.480624999997</v>
      </c>
      <c r="D94"/>
    </row>
    <row r="95" spans="1:4">
      <c r="A95">
        <v>90</v>
      </c>
      <c r="B95" t="s">
        <v>141</v>
      </c>
      <c r="C95" s="53">
        <v>42104.482534722221</v>
      </c>
      <c r="D95" s="49">
        <f>(C95-C94)*1440</f>
        <v>2.7500000037252903</v>
      </c>
    </row>
    <row r="96" spans="1:4" hidden="1">
      <c r="A96">
        <v>92</v>
      </c>
      <c r="B96" t="s">
        <v>140</v>
      </c>
      <c r="C96" s="53">
        <v>42104.481041666666</v>
      </c>
      <c r="D96"/>
    </row>
    <row r="97" spans="1:4">
      <c r="A97">
        <v>92</v>
      </c>
      <c r="B97" t="s">
        <v>141</v>
      </c>
      <c r="C97" s="53">
        <v>42104.484409722223</v>
      </c>
      <c r="D97" s="49">
        <f>(C97-C96)*1440</f>
        <v>4.8500000021886081</v>
      </c>
    </row>
    <row r="98" spans="1:4" hidden="1">
      <c r="A98">
        <v>93</v>
      </c>
      <c r="B98" t="s">
        <v>140</v>
      </c>
      <c r="C98" s="53">
        <v>42104.482002314813</v>
      </c>
      <c r="D98"/>
    </row>
    <row r="99" spans="1:4">
      <c r="A99">
        <v>93</v>
      </c>
      <c r="B99" t="s">
        <v>141</v>
      </c>
      <c r="C99" s="53">
        <v>42104.484340277777</v>
      </c>
      <c r="D99" s="49">
        <f>(C99-C98)*1440</f>
        <v>3.366666667861864</v>
      </c>
    </row>
    <row r="100" spans="1:4" hidden="1">
      <c r="A100">
        <v>94</v>
      </c>
      <c r="B100" t="s">
        <v>140</v>
      </c>
      <c r="C100" s="53">
        <v>42104.562997685185</v>
      </c>
      <c r="D100"/>
    </row>
    <row r="101" spans="1:4">
      <c r="A101">
        <v>94</v>
      </c>
      <c r="B101" t="s">
        <v>141</v>
      </c>
      <c r="C101" s="53">
        <v>42104.564953703702</v>
      </c>
      <c r="D101" s="49">
        <f>(C101-C100)*1440</f>
        <v>2.8166666650213301</v>
      </c>
    </row>
    <row r="102" spans="1:4" hidden="1">
      <c r="A102">
        <v>95</v>
      </c>
      <c r="B102" t="s">
        <v>140</v>
      </c>
      <c r="C102" s="53">
        <v>42104.566250000003</v>
      </c>
      <c r="D102"/>
    </row>
    <row r="103" spans="1:4">
      <c r="A103">
        <v>95</v>
      </c>
      <c r="B103" t="s">
        <v>141</v>
      </c>
      <c r="C103" s="53">
        <v>42104.570532407408</v>
      </c>
      <c r="D103" s="49">
        <f>(C103-C102)*1440</f>
        <v>6.1666666623204947</v>
      </c>
    </row>
    <row r="104" spans="1:4" hidden="1">
      <c r="A104">
        <v>96</v>
      </c>
      <c r="B104" t="s">
        <v>140</v>
      </c>
      <c r="C104" s="53">
        <v>42104.566296296296</v>
      </c>
      <c r="D104"/>
    </row>
    <row r="105" spans="1:4">
      <c r="A105">
        <v>96</v>
      </c>
      <c r="B105" t="s">
        <v>141</v>
      </c>
      <c r="C105" s="53">
        <v>42104.570474537039</v>
      </c>
      <c r="D105" s="49">
        <f>(C105-C104)*1440</f>
        <v>6.0166666691657156</v>
      </c>
    </row>
    <row r="106" spans="1:4" hidden="1">
      <c r="A106">
        <v>97</v>
      </c>
      <c r="B106" t="s">
        <v>140</v>
      </c>
      <c r="C106" s="53">
        <v>42104.564583333333</v>
      </c>
      <c r="D106"/>
    </row>
    <row r="107" spans="1:4">
      <c r="A107">
        <v>97</v>
      </c>
      <c r="B107" t="s">
        <v>141</v>
      </c>
      <c r="C107" s="53">
        <v>42104.567129629628</v>
      </c>
      <c r="D107" s="49">
        <f>(C107-C106)*1440</f>
        <v>3.6666666646488011</v>
      </c>
    </row>
    <row r="108" spans="1:4" hidden="1">
      <c r="A108">
        <v>98</v>
      </c>
      <c r="B108" t="s">
        <v>140</v>
      </c>
      <c r="C108" s="53">
        <v>42104.563402777778</v>
      </c>
      <c r="D108"/>
    </row>
    <row r="109" spans="1:4">
      <c r="A109">
        <v>98</v>
      </c>
      <c r="B109" t="s">
        <v>141</v>
      </c>
      <c r="C109" s="53">
        <v>42104.565625000003</v>
      </c>
      <c r="D109" s="49">
        <f>(C109-C108)*1440</f>
        <v>3.2000000041443855</v>
      </c>
    </row>
    <row r="110" spans="1:4" hidden="1">
      <c r="A110">
        <v>99</v>
      </c>
      <c r="B110" t="s">
        <v>140</v>
      </c>
      <c r="C110" s="53">
        <v>42104.563437500001</v>
      </c>
      <c r="D110"/>
    </row>
    <row r="111" spans="1:4">
      <c r="A111">
        <v>99</v>
      </c>
      <c r="B111" t="s">
        <v>141</v>
      </c>
      <c r="C111" s="53">
        <v>42104.565520833334</v>
      </c>
      <c r="D111" s="49">
        <f>(C111-C110)*1440</f>
        <v>2.9999999993015081</v>
      </c>
    </row>
    <row r="112" spans="1:4" hidden="1">
      <c r="A112">
        <v>100</v>
      </c>
      <c r="B112" t="s">
        <v>140</v>
      </c>
      <c r="C112" s="53">
        <v>42104.564675925925</v>
      </c>
      <c r="D112"/>
    </row>
    <row r="113" spans="1:4">
      <c r="A113">
        <v>100</v>
      </c>
      <c r="B113" t="s">
        <v>141</v>
      </c>
      <c r="C113" s="53">
        <v>42104.567384259259</v>
      </c>
      <c r="D113" s="49">
        <f>(C113-C112)*1440</f>
        <v>3.9000000001396984</v>
      </c>
    </row>
    <row r="114" spans="1:4" hidden="1">
      <c r="A114">
        <v>101</v>
      </c>
      <c r="B114" t="s">
        <v>140</v>
      </c>
      <c r="C114" s="53">
        <v>42104.564895833333</v>
      </c>
      <c r="D114"/>
    </row>
    <row r="115" spans="1:4">
      <c r="A115">
        <v>101</v>
      </c>
      <c r="B115" t="s">
        <v>141</v>
      </c>
      <c r="C115" s="53">
        <v>42104.567013888889</v>
      </c>
      <c r="D115" s="49">
        <f>(C115-C114)*1440</f>
        <v>3.0500000005122274</v>
      </c>
    </row>
    <row r="116" spans="1:4" hidden="1">
      <c r="A116">
        <v>102</v>
      </c>
      <c r="B116" t="s">
        <v>140</v>
      </c>
      <c r="C116" s="53">
        <v>42104.575555555559</v>
      </c>
      <c r="D116"/>
    </row>
    <row r="117" spans="1:4">
      <c r="A117">
        <v>102</v>
      </c>
      <c r="B117" t="s">
        <v>141</v>
      </c>
      <c r="C117" s="53">
        <v>42104.580150462964</v>
      </c>
      <c r="D117" s="49">
        <f>(C117-C116)*1440</f>
        <v>6.6166666627395898</v>
      </c>
    </row>
    <row r="118" spans="1:4" hidden="1">
      <c r="A118">
        <v>103</v>
      </c>
      <c r="B118" t="s">
        <v>140</v>
      </c>
      <c r="C118" s="53">
        <v>42104.566342592596</v>
      </c>
      <c r="D118"/>
    </row>
    <row r="119" spans="1:4">
      <c r="A119">
        <v>103</v>
      </c>
      <c r="B119" t="s">
        <v>141</v>
      </c>
      <c r="C119" s="53">
        <v>42104.568819444445</v>
      </c>
      <c r="D119" s="49">
        <f>(C119-C118)*1440</f>
        <v>3.5666666622273624</v>
      </c>
    </row>
    <row r="120" spans="1:4" hidden="1">
      <c r="A120">
        <v>104</v>
      </c>
      <c r="B120" t="s">
        <v>140</v>
      </c>
      <c r="C120" s="53">
        <v>42104.566574074073</v>
      </c>
      <c r="D120"/>
    </row>
    <row r="121" spans="1:4">
      <c r="A121">
        <v>104</v>
      </c>
      <c r="B121" t="s">
        <v>141</v>
      </c>
      <c r="C121" s="53">
        <v>42104.569768518515</v>
      </c>
      <c r="D121" s="49">
        <f>(C121-C120)*1440</f>
        <v>4.5999999961350113</v>
      </c>
    </row>
    <row r="122" spans="1:4" hidden="1">
      <c r="A122">
        <v>105</v>
      </c>
      <c r="B122" t="s">
        <v>140</v>
      </c>
      <c r="C122" s="53">
        <v>42104.565405092595</v>
      </c>
      <c r="D122"/>
    </row>
    <row r="123" spans="1:4">
      <c r="A123">
        <v>105</v>
      </c>
      <c r="B123" t="s">
        <v>141</v>
      </c>
      <c r="C123" s="53">
        <v>42104.56759259259</v>
      </c>
      <c r="D123" s="49">
        <f>(C123-C122)*1440</f>
        <v>3.1499999924562871</v>
      </c>
    </row>
    <row r="124" spans="1:4" hidden="1">
      <c r="A124">
        <v>106</v>
      </c>
      <c r="B124" t="s">
        <v>140</v>
      </c>
      <c r="C124" s="53">
        <v>42104.567893518521</v>
      </c>
      <c r="D124"/>
    </row>
    <row r="125" spans="1:4">
      <c r="A125">
        <v>106</v>
      </c>
      <c r="B125" t="s">
        <v>141</v>
      </c>
      <c r="C125" s="53">
        <v>42104.570034722223</v>
      </c>
      <c r="D125" s="49">
        <f>(C125-C124)*1440</f>
        <v>3.0833333311602473</v>
      </c>
    </row>
    <row r="126" spans="1:4" hidden="1">
      <c r="A126">
        <v>107</v>
      </c>
      <c r="B126" t="s">
        <v>140</v>
      </c>
      <c r="C126" s="53">
        <v>42104.773564814815</v>
      </c>
      <c r="D126"/>
    </row>
    <row r="127" spans="1:4">
      <c r="A127">
        <v>107</v>
      </c>
      <c r="B127" t="s">
        <v>141</v>
      </c>
      <c r="C127" s="53">
        <v>42104.777187500003</v>
      </c>
      <c r="D127" s="49">
        <f>(C127-C126)*1440</f>
        <v>5.216666670748964</v>
      </c>
    </row>
    <row r="128" spans="1:4" hidden="1">
      <c r="A128">
        <v>108</v>
      </c>
      <c r="B128" t="s">
        <v>140</v>
      </c>
      <c r="C128" s="53">
        <v>42104.774421296293</v>
      </c>
      <c r="D128"/>
    </row>
    <row r="129" spans="1:4">
      <c r="A129">
        <v>108</v>
      </c>
      <c r="B129" t="s">
        <v>141</v>
      </c>
      <c r="C129" s="53">
        <v>42104.778333333335</v>
      </c>
      <c r="D129" s="49">
        <f>(C129-C128)*1440</f>
        <v>5.6333333405200392</v>
      </c>
    </row>
    <row r="130" spans="1:4" hidden="1">
      <c r="A130">
        <v>109</v>
      </c>
      <c r="B130" t="s">
        <v>140</v>
      </c>
      <c r="C130" s="53">
        <v>42104.773009259261</v>
      </c>
      <c r="D130"/>
    </row>
    <row r="131" spans="1:4">
      <c r="A131">
        <v>109</v>
      </c>
      <c r="B131" t="s">
        <v>141</v>
      </c>
      <c r="C131" s="53">
        <v>42104.775208333333</v>
      </c>
      <c r="D131" s="49">
        <f>(C131-C130)*1440</f>
        <v>3.1666666630189866</v>
      </c>
    </row>
    <row r="132" spans="1:4" hidden="1">
      <c r="A132">
        <v>110</v>
      </c>
      <c r="B132" t="s">
        <v>140</v>
      </c>
      <c r="C132" s="53">
        <v>42107.773229166669</v>
      </c>
      <c r="D132"/>
    </row>
    <row r="133" spans="1:4">
      <c r="A133">
        <v>110</v>
      </c>
      <c r="B133" t="s">
        <v>141</v>
      </c>
      <c r="C133" s="53">
        <v>42107.775069444448</v>
      </c>
      <c r="D133" s="49">
        <f>(C133-C132)*1440</f>
        <v>2.6500000013038516</v>
      </c>
    </row>
    <row r="134" spans="1:4" hidden="1">
      <c r="A134">
        <v>111</v>
      </c>
      <c r="B134" t="s">
        <v>140</v>
      </c>
      <c r="C134" s="53">
        <v>42107.774178240739</v>
      </c>
      <c r="D134"/>
    </row>
    <row r="135" spans="1:4">
      <c r="A135">
        <v>111</v>
      </c>
      <c r="B135" t="s">
        <v>141</v>
      </c>
      <c r="C135" s="53">
        <v>42107.776388888888</v>
      </c>
      <c r="D135" s="49">
        <f>(C135-C134)*1440</f>
        <v>3.183333333581686</v>
      </c>
    </row>
    <row r="136" spans="1:4" hidden="1">
      <c r="A136">
        <v>112</v>
      </c>
      <c r="B136" t="s">
        <v>140</v>
      </c>
      <c r="C136" s="53">
        <v>42107.780300925922</v>
      </c>
      <c r="D136"/>
    </row>
    <row r="137" spans="1:4">
      <c r="A137">
        <v>112</v>
      </c>
      <c r="B137" t="s">
        <v>141</v>
      </c>
      <c r="C137" s="53">
        <v>42107.784444444442</v>
      </c>
      <c r="D137" s="49">
        <f>(C137-C136)*1440</f>
        <v>5.9666666679549962</v>
      </c>
    </row>
    <row r="138" spans="1:4" hidden="1">
      <c r="A138">
        <v>113</v>
      </c>
      <c r="B138" t="s">
        <v>140</v>
      </c>
      <c r="C138" s="53">
        <v>42107.775081018517</v>
      </c>
      <c r="D138"/>
    </row>
    <row r="139" spans="1:4">
      <c r="A139">
        <v>113</v>
      </c>
      <c r="B139" t="s">
        <v>141</v>
      </c>
      <c r="C139" s="53">
        <v>42107.77925925926</v>
      </c>
      <c r="D139" s="49">
        <f>(C139-C138)*1440</f>
        <v>6.0166666691657156</v>
      </c>
    </row>
    <row r="140" spans="1:4" hidden="1">
      <c r="A140">
        <v>114</v>
      </c>
      <c r="B140" t="s">
        <v>140</v>
      </c>
      <c r="C140" s="53">
        <v>42109.771921296298</v>
      </c>
      <c r="D140"/>
    </row>
    <row r="141" spans="1:4">
      <c r="A141">
        <v>114</v>
      </c>
      <c r="B141" t="s">
        <v>141</v>
      </c>
      <c r="C141" s="53">
        <v>42109.775902777779</v>
      </c>
      <c r="D141" s="49">
        <f>(C141-C140)*1440</f>
        <v>5.7333333324640989</v>
      </c>
    </row>
    <row r="142" spans="1:4" hidden="1">
      <c r="A142">
        <v>115</v>
      </c>
      <c r="B142" t="s">
        <v>140</v>
      </c>
      <c r="C142" s="53">
        <v>42109.774421296293</v>
      </c>
      <c r="D142"/>
    </row>
    <row r="143" spans="1:4">
      <c r="A143">
        <v>115</v>
      </c>
      <c r="B143" t="s">
        <v>141</v>
      </c>
      <c r="C143" s="53">
        <v>42109.777719907404</v>
      </c>
      <c r="D143" s="49">
        <f>(C143-C142)*1440</f>
        <v>4.7499999997671694</v>
      </c>
    </row>
    <row r="144" spans="1:4" hidden="1">
      <c r="A144">
        <v>116</v>
      </c>
      <c r="B144" t="s">
        <v>140</v>
      </c>
      <c r="C144" s="53">
        <v>42109.772800925923</v>
      </c>
      <c r="D144"/>
    </row>
    <row r="145" spans="1:4">
      <c r="A145">
        <v>116</v>
      </c>
      <c r="B145" t="s">
        <v>141</v>
      </c>
      <c r="C145" s="53">
        <v>42109.775393518517</v>
      </c>
      <c r="D145" s="49">
        <f>(C145-C144)*1440</f>
        <v>3.7333333364222199</v>
      </c>
    </row>
    <row r="146" spans="1:4" hidden="1">
      <c r="A146">
        <v>117</v>
      </c>
      <c r="B146" t="s">
        <v>140</v>
      </c>
      <c r="C146" s="53">
        <v>42109.771307870367</v>
      </c>
      <c r="D146"/>
    </row>
    <row r="147" spans="1:4">
      <c r="A147">
        <v>117</v>
      </c>
      <c r="B147" t="s">
        <v>141</v>
      </c>
      <c r="C147" s="53">
        <v>42109.772858796299</v>
      </c>
      <c r="D147" s="49">
        <f>(C147-C146)*1440</f>
        <v>2.2333333420101553</v>
      </c>
    </row>
    <row r="148" spans="1:4" hidden="1">
      <c r="A148">
        <v>118</v>
      </c>
      <c r="B148" t="s">
        <v>140</v>
      </c>
      <c r="C148" s="53">
        <v>42110.773877314816</v>
      </c>
      <c r="D148"/>
    </row>
    <row r="149" spans="1:4">
      <c r="A149">
        <v>118</v>
      </c>
      <c r="B149" t="s">
        <v>141</v>
      </c>
      <c r="C149" s="53">
        <v>42110.777662037035</v>
      </c>
      <c r="D149" s="49">
        <f>(C149-C148)*1440</f>
        <v>5.4499999957624823</v>
      </c>
    </row>
    <row r="150" spans="1:4" hidden="1">
      <c r="A150">
        <v>119</v>
      </c>
      <c r="B150" t="s">
        <v>140</v>
      </c>
      <c r="C150" s="53">
        <v>42110.773530092592</v>
      </c>
      <c r="D150"/>
    </row>
    <row r="151" spans="1:4">
      <c r="A151">
        <v>119</v>
      </c>
      <c r="B151" t="s">
        <v>141</v>
      </c>
      <c r="C151" s="53">
        <v>42110.775972222225</v>
      </c>
      <c r="D151" s="49">
        <f>(C151-C150)*1440</f>
        <v>3.516666671494022</v>
      </c>
    </row>
    <row r="152" spans="1:4" hidden="1">
      <c r="A152">
        <v>120</v>
      </c>
      <c r="B152" t="s">
        <v>140</v>
      </c>
      <c r="C152" s="53">
        <v>42110.771736111114</v>
      </c>
      <c r="D152"/>
    </row>
    <row r="153" spans="1:4">
      <c r="A153">
        <v>120</v>
      </c>
      <c r="B153" t="s">
        <v>141</v>
      </c>
      <c r="C153" s="53">
        <v>42110.77443287037</v>
      </c>
      <c r="D153" s="49">
        <f>(C153-C152)*1440</f>
        <v>3.8833333295769989</v>
      </c>
    </row>
    <row r="154" spans="1:4" hidden="1">
      <c r="A154">
        <v>121</v>
      </c>
      <c r="B154" t="s">
        <v>140</v>
      </c>
      <c r="C154" s="53">
        <v>42110.772060185183</v>
      </c>
      <c r="D154"/>
    </row>
    <row r="155" spans="1:4">
      <c r="A155">
        <v>121</v>
      </c>
      <c r="B155" t="s">
        <v>141</v>
      </c>
      <c r="C155" s="53">
        <v>42110.774664351855</v>
      </c>
      <c r="D155" s="49">
        <f>(C155-C154)*1440</f>
        <v>3.7500000069849193</v>
      </c>
    </row>
    <row r="156" spans="1:4" hidden="1">
      <c r="A156">
        <v>122</v>
      </c>
      <c r="B156" t="s">
        <v>140</v>
      </c>
      <c r="C156" s="53">
        <v>42110.776006944441</v>
      </c>
      <c r="D156"/>
    </row>
    <row r="157" spans="1:4">
      <c r="A157">
        <v>122</v>
      </c>
      <c r="B157" t="s">
        <v>141</v>
      </c>
      <c r="C157" s="53">
        <v>42110.780833333331</v>
      </c>
      <c r="D157" s="49">
        <f>(C157-C156)*1440</f>
        <v>6.9500000006519258</v>
      </c>
    </row>
    <row r="158" spans="1:4" hidden="1">
      <c r="A158">
        <v>123</v>
      </c>
      <c r="B158" t="s">
        <v>140</v>
      </c>
      <c r="C158" s="53">
        <v>42110.773784722223</v>
      </c>
      <c r="D158"/>
    </row>
    <row r="159" spans="1:4">
      <c r="A159">
        <v>123</v>
      </c>
      <c r="B159" t="s">
        <v>141</v>
      </c>
      <c r="C159" s="53">
        <v>42110.777673611112</v>
      </c>
      <c r="D159" s="49">
        <f>(C159-C158)*1440</f>
        <v>5.5999999993946403</v>
      </c>
    </row>
    <row r="160" spans="1:4" hidden="1">
      <c r="A160">
        <v>124</v>
      </c>
      <c r="B160" t="s">
        <v>140</v>
      </c>
      <c r="C160" s="53">
        <v>42110.772719907407</v>
      </c>
      <c r="D160"/>
    </row>
    <row r="161" spans="1:4">
      <c r="A161">
        <v>124</v>
      </c>
      <c r="B161" t="s">
        <v>141</v>
      </c>
      <c r="C161" s="53">
        <v>42110.775821759256</v>
      </c>
      <c r="D161" s="49">
        <f>(C161-C160)*1440</f>
        <v>4.4666666630655527</v>
      </c>
    </row>
    <row r="162" spans="1:4" hidden="1">
      <c r="A162">
        <v>125</v>
      </c>
      <c r="B162" t="s">
        <v>140</v>
      </c>
      <c r="C162" s="53">
        <v>42110.773136574076</v>
      </c>
      <c r="D162"/>
    </row>
    <row r="163" spans="1:4">
      <c r="A163">
        <v>125</v>
      </c>
      <c r="B163" t="s">
        <v>141</v>
      </c>
      <c r="C163" s="53">
        <v>42110.775289351855</v>
      </c>
      <c r="D163" s="49">
        <f>(C163-C162)*1440</f>
        <v>3.1000000017229468</v>
      </c>
    </row>
    <row r="164" spans="1:4" hidden="1">
      <c r="A164">
        <v>126</v>
      </c>
      <c r="B164" t="s">
        <v>140</v>
      </c>
      <c r="C164" s="53">
        <v>42110.773530092592</v>
      </c>
      <c r="D164"/>
    </row>
    <row r="165" spans="1:4">
      <c r="A165">
        <v>126</v>
      </c>
      <c r="B165" t="s">
        <v>141</v>
      </c>
      <c r="C165" s="53">
        <v>42110.77615740741</v>
      </c>
      <c r="D165" s="49">
        <f>(C165-C164)*1440</f>
        <v>3.7833333376329392</v>
      </c>
    </row>
    <row r="166" spans="1:4" hidden="1">
      <c r="A166">
        <v>127</v>
      </c>
      <c r="B166" t="s">
        <v>140</v>
      </c>
      <c r="C166" s="53">
        <v>42110.779166666667</v>
      </c>
      <c r="D166"/>
    </row>
    <row r="167" spans="1:4">
      <c r="A167">
        <v>127</v>
      </c>
      <c r="B167" t="s">
        <v>141</v>
      </c>
      <c r="C167" s="53">
        <v>42110.78565972222</v>
      </c>
      <c r="D167" s="49">
        <f>(C167-C166)*1440</f>
        <v>9.3499999959021807</v>
      </c>
    </row>
    <row r="168" spans="1:4" hidden="1">
      <c r="A168">
        <v>128</v>
      </c>
      <c r="B168" t="s">
        <v>140</v>
      </c>
      <c r="C168" s="53">
        <v>42110.773136574076</v>
      </c>
      <c r="D168"/>
    </row>
    <row r="169" spans="1:4">
      <c r="A169">
        <v>128</v>
      </c>
      <c r="B169" t="s">
        <v>141</v>
      </c>
      <c r="C169" s="53">
        <v>42110.77679398148</v>
      </c>
      <c r="D169" s="49">
        <f>(C169-C168)*1440</f>
        <v>5.2666666614823043</v>
      </c>
    </row>
    <row r="170" spans="1:4" hidden="1">
      <c r="A170">
        <v>129</v>
      </c>
      <c r="B170" t="s">
        <v>140</v>
      </c>
      <c r="C170" s="53">
        <v>42110.773715277777</v>
      </c>
      <c r="D170"/>
    </row>
    <row r="171" spans="1:4">
      <c r="A171">
        <v>129</v>
      </c>
      <c r="B171" t="s">
        <v>141</v>
      </c>
      <c r="C171" s="53">
        <v>42110.776458333334</v>
      </c>
      <c r="D171" s="49">
        <f>(C171-C170)*1440</f>
        <v>3.9500000013504177</v>
      </c>
    </row>
    <row r="172" spans="1:4" hidden="1">
      <c r="A172">
        <v>131</v>
      </c>
      <c r="B172" t="s">
        <v>140</v>
      </c>
      <c r="C172" s="53">
        <v>42111.646192129629</v>
      </c>
      <c r="D172"/>
    </row>
    <row r="173" spans="1:4">
      <c r="A173">
        <v>131</v>
      </c>
      <c r="B173" t="s">
        <v>141</v>
      </c>
      <c r="C173" s="53">
        <v>42111.648865740739</v>
      </c>
      <c r="D173" s="49">
        <f>(C173-C172)*1440</f>
        <v>3.849999998928979</v>
      </c>
    </row>
    <row r="174" spans="1:4" hidden="1">
      <c r="A174">
        <v>132</v>
      </c>
      <c r="B174" t="s">
        <v>140</v>
      </c>
      <c r="C174" s="53">
        <v>42111.646956018521</v>
      </c>
      <c r="D174"/>
    </row>
    <row r="175" spans="1:4">
      <c r="A175">
        <v>132</v>
      </c>
      <c r="B175" t="s">
        <v>141</v>
      </c>
      <c r="C175" s="53">
        <v>42111.649571759262</v>
      </c>
      <c r="D175" s="49">
        <f>(C175-C174)*1440</f>
        <v>3.7666666670702398</v>
      </c>
    </row>
    <row r="176" spans="1:4" hidden="1">
      <c r="A176">
        <v>133</v>
      </c>
      <c r="B176" t="s">
        <v>140</v>
      </c>
      <c r="C176" s="53">
        <v>42111.645810185182</v>
      </c>
      <c r="D176"/>
    </row>
    <row r="177" spans="1:4">
      <c r="A177">
        <v>133</v>
      </c>
      <c r="B177" t="s">
        <v>141</v>
      </c>
      <c r="C177" s="53">
        <v>42111.647962962961</v>
      </c>
      <c r="D177" s="49">
        <f>(C177-C176)*1440</f>
        <v>3.1000000017229468</v>
      </c>
    </row>
    <row r="178" spans="1:4" hidden="1">
      <c r="A178">
        <v>134</v>
      </c>
      <c r="B178" t="s">
        <v>140</v>
      </c>
      <c r="C178" s="53">
        <v>42111.647233796299</v>
      </c>
      <c r="D178"/>
    </row>
    <row r="179" spans="1:4">
      <c r="A179">
        <v>134</v>
      </c>
      <c r="B179" t="s">
        <v>141</v>
      </c>
      <c r="C179" s="53">
        <v>42111.650462962964</v>
      </c>
      <c r="D179" s="49">
        <f>(C179-C178)*1440</f>
        <v>4.6499999973457307</v>
      </c>
    </row>
    <row r="180" spans="1:4" hidden="1">
      <c r="A180">
        <v>135</v>
      </c>
      <c r="B180" t="s">
        <v>140</v>
      </c>
      <c r="C180" s="53">
        <v>42111.65011574074</v>
      </c>
      <c r="D180"/>
    </row>
    <row r="181" spans="1:4">
      <c r="A181">
        <v>135</v>
      </c>
      <c r="B181" t="s">
        <v>141</v>
      </c>
      <c r="C181" s="53">
        <v>42111.65420138889</v>
      </c>
      <c r="D181" s="49">
        <f>(C181-C180)*1440</f>
        <v>5.883333336096257</v>
      </c>
    </row>
    <row r="182" spans="1:4" hidden="1">
      <c r="A182">
        <v>136</v>
      </c>
      <c r="B182" t="s">
        <v>140</v>
      </c>
      <c r="C182" s="53">
        <v>42111.648599537039</v>
      </c>
      <c r="D182"/>
    </row>
    <row r="183" spans="1:4">
      <c r="A183">
        <v>136</v>
      </c>
      <c r="B183" t="s">
        <v>141</v>
      </c>
      <c r="C183" s="53">
        <v>42111.652395833335</v>
      </c>
      <c r="D183" s="49">
        <f>(C183-C182)*1440</f>
        <v>5.4666666663251817</v>
      </c>
    </row>
    <row r="184" spans="1:4" hidden="1">
      <c r="A184">
        <v>137</v>
      </c>
      <c r="B184" t="s">
        <v>140</v>
      </c>
      <c r="C184" s="53">
        <v>42111.647719907407</v>
      </c>
      <c r="D184"/>
    </row>
    <row r="185" spans="1:4">
      <c r="A185">
        <v>137</v>
      </c>
      <c r="B185" t="s">
        <v>141</v>
      </c>
      <c r="C185" s="53">
        <v>42111.650347222225</v>
      </c>
      <c r="D185" s="49">
        <f>(C185-C184)*1440</f>
        <v>3.7833333376329392</v>
      </c>
    </row>
    <row r="186" spans="1:4" hidden="1">
      <c r="A186">
        <v>138</v>
      </c>
      <c r="B186" t="s">
        <v>140</v>
      </c>
      <c r="C186" s="53">
        <v>42111.65116898148</v>
      </c>
      <c r="D186"/>
    </row>
    <row r="187" spans="1:4">
      <c r="A187">
        <v>138</v>
      </c>
      <c r="B187" t="s">
        <v>141</v>
      </c>
      <c r="C187" s="53">
        <v>42111.654594907406</v>
      </c>
      <c r="D187" s="49">
        <f>(C187-C186)*1440</f>
        <v>4.9333333340473473</v>
      </c>
    </row>
    <row r="188" spans="1:4" hidden="1">
      <c r="A188">
        <v>139</v>
      </c>
      <c r="B188" t="s">
        <v>140</v>
      </c>
      <c r="C188" s="53">
        <v>42111.695405092592</v>
      </c>
      <c r="D188"/>
    </row>
    <row r="189" spans="1:4">
      <c r="A189">
        <v>139</v>
      </c>
      <c r="B189" t="s">
        <v>141</v>
      </c>
      <c r="C189" s="53">
        <v>42111.698321759257</v>
      </c>
      <c r="D189" s="49">
        <f>(C189-C188)*1440</f>
        <v>4.1999999969266355</v>
      </c>
    </row>
    <row r="190" spans="1:4" hidden="1">
      <c r="A190">
        <v>140</v>
      </c>
      <c r="B190" t="s">
        <v>140</v>
      </c>
      <c r="C190" s="53">
        <v>42111.691435185188</v>
      </c>
      <c r="D190"/>
    </row>
    <row r="191" spans="1:4">
      <c r="A191">
        <v>140</v>
      </c>
      <c r="B191" t="s">
        <v>141</v>
      </c>
      <c r="C191" s="53">
        <v>42111.694745370369</v>
      </c>
      <c r="D191" s="49">
        <f>(C191-C190)*1440</f>
        <v>4.7666666598524898</v>
      </c>
    </row>
    <row r="192" spans="1:4" hidden="1">
      <c r="A192">
        <v>141</v>
      </c>
      <c r="B192" t="s">
        <v>140</v>
      </c>
      <c r="C192" s="53">
        <v>42111.72991898148</v>
      </c>
      <c r="D192"/>
    </row>
    <row r="193" spans="1:4">
      <c r="A193">
        <v>141</v>
      </c>
      <c r="B193" t="s">
        <v>141</v>
      </c>
      <c r="C193" s="53">
        <v>42111.73228009259</v>
      </c>
      <c r="D193" s="49">
        <f>(C193-C192)*1440</f>
        <v>3.3999999985098839</v>
      </c>
    </row>
    <row r="194" spans="1:4" hidden="1">
      <c r="A194">
        <v>142</v>
      </c>
      <c r="B194" t="s">
        <v>140</v>
      </c>
      <c r="C194" s="53">
        <v>42111.73065972222</v>
      </c>
      <c r="D194"/>
    </row>
    <row r="195" spans="1:4">
      <c r="A195">
        <v>142</v>
      </c>
      <c r="B195" t="s">
        <v>141</v>
      </c>
      <c r="C195" s="53">
        <v>42111.735219907408</v>
      </c>
      <c r="D195" s="49">
        <f>(C195-C194)*1440</f>
        <v>6.5666666720062494</v>
      </c>
    </row>
    <row r="196" spans="1:4" hidden="1">
      <c r="A196">
        <v>143</v>
      </c>
      <c r="B196" t="s">
        <v>140</v>
      </c>
      <c r="C196" s="53">
        <v>42111.728715277779</v>
      </c>
      <c r="D196"/>
    </row>
    <row r="197" spans="1:4">
      <c r="A197">
        <v>143</v>
      </c>
      <c r="B197" t="s">
        <v>141</v>
      </c>
      <c r="C197" s="53">
        <v>42111.73170138889</v>
      </c>
      <c r="D197" s="49">
        <f>(C197-C196)*1440</f>
        <v>4.2999999993480742</v>
      </c>
    </row>
    <row r="198" spans="1:4" hidden="1">
      <c r="A198">
        <v>144</v>
      </c>
      <c r="B198" t="s">
        <v>140</v>
      </c>
      <c r="C198" s="53">
        <v>42111.730405092596</v>
      </c>
      <c r="D198"/>
    </row>
    <row r="199" spans="1:4">
      <c r="A199">
        <v>144</v>
      </c>
      <c r="B199" t="s">
        <v>141</v>
      </c>
      <c r="C199" s="53">
        <v>42111.732986111114</v>
      </c>
      <c r="D199" s="49">
        <f>(C199-C198)*1440</f>
        <v>3.7166666658595204</v>
      </c>
    </row>
    <row r="200" spans="1:4" hidden="1">
      <c r="A200">
        <v>145</v>
      </c>
      <c r="B200" t="s">
        <v>140</v>
      </c>
      <c r="C200" s="53">
        <v>42111.73028935185</v>
      </c>
      <c r="D200"/>
    </row>
    <row r="201" spans="1:4">
      <c r="A201">
        <v>145</v>
      </c>
      <c r="B201" t="s">
        <v>141</v>
      </c>
      <c r="C201" s="53">
        <v>42111.735289351855</v>
      </c>
      <c r="D201" s="49">
        <f>(C201-C200)*1440</f>
        <v>7.2000000067055225</v>
      </c>
    </row>
    <row r="202" spans="1:4" hidden="1">
      <c r="A202">
        <v>146</v>
      </c>
      <c r="B202" t="s">
        <v>140</v>
      </c>
      <c r="C202" s="53">
        <v>42111.730127314811</v>
      </c>
      <c r="D202"/>
    </row>
    <row r="203" spans="1:4">
      <c r="A203">
        <v>146</v>
      </c>
      <c r="B203" t="s">
        <v>141</v>
      </c>
      <c r="C203" s="53">
        <v>42111.733229166668</v>
      </c>
      <c r="D203" s="49">
        <f>(C203-C202)*1440</f>
        <v>4.4666666735429317</v>
      </c>
    </row>
    <row r="204" spans="1:4" hidden="1">
      <c r="A204">
        <v>147</v>
      </c>
      <c r="B204" t="s">
        <v>140</v>
      </c>
      <c r="C204" s="53">
        <v>42116.566863425927</v>
      </c>
      <c r="D204"/>
    </row>
    <row r="205" spans="1:4">
      <c r="A205">
        <v>147</v>
      </c>
      <c r="B205" t="s">
        <v>141</v>
      </c>
      <c r="C205" s="53">
        <v>42116.569421296299</v>
      </c>
      <c r="D205" s="49">
        <f>(C205-C204)*1440</f>
        <v>3.6833333352115005</v>
      </c>
    </row>
    <row r="206" spans="1:4" hidden="1">
      <c r="A206">
        <v>148</v>
      </c>
      <c r="B206" t="s">
        <v>140</v>
      </c>
      <c r="C206" s="53">
        <v>42116.563136574077</v>
      </c>
      <c r="D206"/>
    </row>
    <row r="207" spans="1:4">
      <c r="A207">
        <v>148</v>
      </c>
      <c r="B207" t="s">
        <v>141</v>
      </c>
      <c r="C207" s="53">
        <v>42116.565312500003</v>
      </c>
      <c r="D207" s="49">
        <f>(C207-C206)*1440</f>
        <v>3.1333333323709667</v>
      </c>
    </row>
    <row r="208" spans="1:4" hidden="1">
      <c r="A208">
        <v>149</v>
      </c>
      <c r="B208" t="s">
        <v>140</v>
      </c>
      <c r="C208" s="53">
        <v>42116.563530092593</v>
      </c>
      <c r="D208"/>
    </row>
    <row r="209" spans="1:4">
      <c r="A209">
        <v>149</v>
      </c>
      <c r="B209" t="s">
        <v>141</v>
      </c>
      <c r="C209" s="53">
        <v>42116.565451388888</v>
      </c>
      <c r="D209" s="49">
        <f>(C209-C208)*1440</f>
        <v>2.7666666638106108</v>
      </c>
    </row>
    <row r="210" spans="1:4" hidden="1">
      <c r="A210">
        <v>151</v>
      </c>
      <c r="B210" t="s">
        <v>140</v>
      </c>
      <c r="C210" s="53">
        <v>42116.566504629627</v>
      </c>
      <c r="D210"/>
    </row>
    <row r="211" spans="1:4">
      <c r="A211">
        <v>151</v>
      </c>
      <c r="B211" t="s">
        <v>141</v>
      </c>
      <c r="C211" s="53">
        <v>42116.570925925924</v>
      </c>
      <c r="D211" s="49">
        <f>(C211-C210)*1440</f>
        <v>6.366666667163372</v>
      </c>
    </row>
    <row r="212" spans="1:4" hidden="1">
      <c r="A212">
        <v>152</v>
      </c>
      <c r="B212" t="s">
        <v>140</v>
      </c>
      <c r="C212" s="53">
        <v>42116.565682870372</v>
      </c>
      <c r="D212"/>
    </row>
    <row r="213" spans="1:4">
      <c r="A213">
        <v>152</v>
      </c>
      <c r="B213" t="s">
        <v>141</v>
      </c>
      <c r="C213" s="53">
        <v>42116.569247685184</v>
      </c>
      <c r="D213" s="49">
        <f>(C213-C212)*1440</f>
        <v>5.1333333284128457</v>
      </c>
    </row>
    <row r="214" spans="1:4" hidden="1">
      <c r="A214">
        <v>154</v>
      </c>
      <c r="B214" t="s">
        <v>140</v>
      </c>
      <c r="C214" s="53">
        <v>42116.651342592595</v>
      </c>
      <c r="D214"/>
    </row>
    <row r="215" spans="1:4">
      <c r="A215">
        <v>154</v>
      </c>
      <c r="B215" t="s">
        <v>141</v>
      </c>
      <c r="C215" s="53">
        <v>42116.654270833336</v>
      </c>
      <c r="D215" s="49">
        <f>(C215-C214)*1440</f>
        <v>4.2166666674893349</v>
      </c>
    </row>
    <row r="216" spans="1:4" hidden="1">
      <c r="A216">
        <v>155</v>
      </c>
      <c r="B216" t="s">
        <v>140</v>
      </c>
      <c r="C216" s="53">
        <v>42116.651365740741</v>
      </c>
      <c r="D216"/>
    </row>
    <row r="217" spans="1:4">
      <c r="A217">
        <v>155</v>
      </c>
      <c r="B217" t="s">
        <v>141</v>
      </c>
      <c r="C217" s="53">
        <v>42116.654583333337</v>
      </c>
      <c r="D217" s="49">
        <f>(C217-C216)*1440</f>
        <v>4.6333333372604102</v>
      </c>
    </row>
    <row r="218" spans="1:4" hidden="1">
      <c r="A218">
        <v>156</v>
      </c>
      <c r="B218" t="s">
        <v>140</v>
      </c>
      <c r="C218" s="53">
        <v>42116.651145833333</v>
      </c>
      <c r="D218"/>
    </row>
    <row r="219" spans="1:4">
      <c r="A219">
        <v>156</v>
      </c>
      <c r="B219" t="s">
        <v>141</v>
      </c>
      <c r="C219" s="53">
        <v>42116.654317129629</v>
      </c>
      <c r="D219" s="49">
        <f>(C219-C218)*1440</f>
        <v>4.5666666654869914</v>
      </c>
    </row>
    <row r="220" spans="1:4" hidden="1">
      <c r="A220">
        <v>157</v>
      </c>
      <c r="B220" t="s">
        <v>140</v>
      </c>
      <c r="C220" s="53">
        <v>42116.651631944442</v>
      </c>
      <c r="D220"/>
    </row>
    <row r="221" spans="1:4">
      <c r="A221">
        <v>157</v>
      </c>
      <c r="B221" t="s">
        <v>141</v>
      </c>
      <c r="C221" s="53">
        <v>42116.653564814813</v>
      </c>
      <c r="D221" s="49">
        <f>(C221-C220)*1440</f>
        <v>2.7833333343733102</v>
      </c>
    </row>
    <row r="222" spans="1:4" hidden="1">
      <c r="A222">
        <v>158</v>
      </c>
      <c r="B222" t="s">
        <v>140</v>
      </c>
      <c r="C222" s="53">
        <v>42116.654178240744</v>
      </c>
      <c r="D222"/>
    </row>
    <row r="223" spans="1:4">
      <c r="A223">
        <v>158</v>
      </c>
      <c r="B223" t="s">
        <v>141</v>
      </c>
      <c r="C223" s="53">
        <v>42116.65724537037</v>
      </c>
      <c r="D223" s="49">
        <f>(C223-C222)*1440</f>
        <v>4.4166666618548334</v>
      </c>
    </row>
    <row r="224" spans="1:4" hidden="1">
      <c r="A224">
        <v>159</v>
      </c>
      <c r="B224" t="s">
        <v>140</v>
      </c>
      <c r="C224" s="53">
        <v>42116.64916666667</v>
      </c>
      <c r="D224"/>
    </row>
    <row r="225" spans="1:4">
      <c r="A225">
        <v>159</v>
      </c>
      <c r="B225" t="s">
        <v>141</v>
      </c>
      <c r="C225" s="53">
        <v>42116.651250000003</v>
      </c>
      <c r="D225" s="49">
        <f>(C225-C224)*1440</f>
        <v>2.9999999993015081</v>
      </c>
    </row>
    <row r="226" spans="1:4" hidden="1">
      <c r="A226">
        <v>160</v>
      </c>
      <c r="B226" t="s">
        <v>140</v>
      </c>
      <c r="C226" s="53">
        <v>42116.652337962965</v>
      </c>
      <c r="D226"/>
    </row>
    <row r="227" spans="1:4" hidden="1">
      <c r="A227">
        <v>160</v>
      </c>
      <c r="B227" t="s">
        <v>140</v>
      </c>
      <c r="C227" s="53">
        <v>42116.652337962965</v>
      </c>
      <c r="D227"/>
    </row>
    <row r="228" spans="1:4">
      <c r="A228">
        <v>160</v>
      </c>
      <c r="B228" t="s">
        <v>141</v>
      </c>
      <c r="C228" s="53">
        <v>42116.655266203707</v>
      </c>
      <c r="D228" s="49">
        <f>(C228-C227)*1440</f>
        <v>4.2166666674893349</v>
      </c>
    </row>
    <row r="229" spans="1:4" hidden="1">
      <c r="A229">
        <v>161</v>
      </c>
      <c r="B229" t="s">
        <v>140</v>
      </c>
      <c r="C229" s="53">
        <v>42117.554409722223</v>
      </c>
      <c r="D229"/>
    </row>
    <row r="230" spans="1:4">
      <c r="A230">
        <v>161</v>
      </c>
      <c r="B230" t="s">
        <v>141</v>
      </c>
      <c r="C230" s="53">
        <v>42117.557870370372</v>
      </c>
      <c r="D230" s="49">
        <f>(C230-C229)*1440</f>
        <v>4.9833333352580667</v>
      </c>
    </row>
    <row r="231" spans="1:4" hidden="1">
      <c r="A231">
        <v>162</v>
      </c>
      <c r="B231" t="s">
        <v>140</v>
      </c>
      <c r="C231" s="53">
        <v>42117.564953703702</v>
      </c>
      <c r="D231"/>
    </row>
    <row r="232" spans="1:4">
      <c r="A232">
        <v>162</v>
      </c>
      <c r="B232" t="s">
        <v>141</v>
      </c>
      <c r="C232" s="53">
        <v>42117.567546296297</v>
      </c>
      <c r="D232" s="49">
        <f>(C232-C231)*1440</f>
        <v>3.7333333364222199</v>
      </c>
    </row>
    <row r="233" spans="1:4" hidden="1">
      <c r="A233">
        <v>163</v>
      </c>
      <c r="B233" t="s">
        <v>140</v>
      </c>
      <c r="C233" s="53">
        <v>42117.566238425927</v>
      </c>
      <c r="D233"/>
    </row>
    <row r="234" spans="1:4">
      <c r="A234">
        <v>163</v>
      </c>
      <c r="B234" t="s">
        <v>141</v>
      </c>
      <c r="C234" s="53">
        <v>42117.570127314815</v>
      </c>
      <c r="D234" s="49">
        <f>(C234-C233)*1440</f>
        <v>5.5999999993946403</v>
      </c>
    </row>
    <row r="235" spans="1:4" hidden="1">
      <c r="A235">
        <v>164</v>
      </c>
      <c r="B235" t="s">
        <v>140</v>
      </c>
      <c r="C235" s="53">
        <v>42117.565682870372</v>
      </c>
      <c r="D235"/>
    </row>
    <row r="236" spans="1:4">
      <c r="A236">
        <v>164</v>
      </c>
      <c r="B236" t="s">
        <v>141</v>
      </c>
      <c r="C236" s="53">
        <v>42117.567407407405</v>
      </c>
      <c r="D236" s="49">
        <f>(C236-C235)*1440</f>
        <v>2.4833333271089941</v>
      </c>
    </row>
    <row r="237" spans="1:4" hidden="1">
      <c r="A237">
        <v>165</v>
      </c>
      <c r="B237" t="s">
        <v>140</v>
      </c>
      <c r="C237" s="53">
        <v>42117.570787037039</v>
      </c>
      <c r="D237"/>
    </row>
    <row r="238" spans="1:4">
      <c r="A238">
        <v>165</v>
      </c>
      <c r="B238" t="s">
        <v>141</v>
      </c>
      <c r="C238" s="53">
        <v>42117.573738425926</v>
      </c>
      <c r="D238" s="49">
        <f>(C238-C237)*1440</f>
        <v>4.2499999981373549</v>
      </c>
    </row>
    <row r="239" spans="1:4" hidden="1">
      <c r="A239">
        <v>166</v>
      </c>
      <c r="B239" t="s">
        <v>140</v>
      </c>
      <c r="C239" s="53">
        <v>42117.646296296298</v>
      </c>
      <c r="D239"/>
    </row>
    <row r="240" spans="1:4">
      <c r="A240">
        <v>166</v>
      </c>
      <c r="B240" t="s">
        <v>141</v>
      </c>
      <c r="C240" s="53">
        <v>42117.649270833332</v>
      </c>
      <c r="D240" s="49">
        <f>(C240-C239)*1440</f>
        <v>4.2833333287853748</v>
      </c>
    </row>
    <row r="241" spans="1:4" hidden="1">
      <c r="A241">
        <v>167</v>
      </c>
      <c r="B241" t="s">
        <v>140</v>
      </c>
      <c r="C241" s="53">
        <v>42117.647291666668</v>
      </c>
      <c r="D241"/>
    </row>
    <row r="242" spans="1:4">
      <c r="A242">
        <v>167</v>
      </c>
      <c r="B242" t="s">
        <v>141</v>
      </c>
      <c r="C242" s="53">
        <v>42117.649618055555</v>
      </c>
      <c r="D242" s="49">
        <f>(C242-C241)*1440</f>
        <v>3.3499999972991645</v>
      </c>
    </row>
    <row r="243" spans="1:4" hidden="1">
      <c r="A243">
        <v>168</v>
      </c>
      <c r="B243" t="s">
        <v>140</v>
      </c>
      <c r="C243" s="53">
        <v>42117.647824074076</v>
      </c>
      <c r="D243"/>
    </row>
    <row r="244" spans="1:4">
      <c r="A244">
        <v>168</v>
      </c>
      <c r="B244" t="s">
        <v>141</v>
      </c>
      <c r="C244" s="53">
        <v>42117.651354166665</v>
      </c>
      <c r="D244" s="49">
        <f>(C244-C243)*1440</f>
        <v>5.0833333272021264</v>
      </c>
    </row>
    <row r="245" spans="1:4" hidden="1">
      <c r="A245">
        <v>169</v>
      </c>
      <c r="B245" t="s">
        <v>140</v>
      </c>
      <c r="C245" s="53">
        <v>42117.648182870369</v>
      </c>
      <c r="D245"/>
    </row>
    <row r="246" spans="1:4">
      <c r="A246">
        <v>169</v>
      </c>
      <c r="B246" t="s">
        <v>141</v>
      </c>
      <c r="C246" s="53">
        <v>42117.651585648149</v>
      </c>
      <c r="D246" s="49">
        <f>(C246-C245)*1440</f>
        <v>4.9000000033993274</v>
      </c>
    </row>
    <row r="247" spans="1:4" hidden="1">
      <c r="A247">
        <v>170</v>
      </c>
      <c r="B247" t="s">
        <v>140</v>
      </c>
      <c r="C247" s="53">
        <v>42117.649201388886</v>
      </c>
      <c r="D247"/>
    </row>
    <row r="248" spans="1:4">
      <c r="A248">
        <v>170</v>
      </c>
      <c r="B248" t="s">
        <v>141</v>
      </c>
      <c r="C248" s="53">
        <v>42117.652222222219</v>
      </c>
      <c r="D248" s="49">
        <f>(C248-C247)*1440</f>
        <v>4.3500000005587935</v>
      </c>
    </row>
    <row r="249" spans="1:4" hidden="1">
      <c r="A249">
        <v>171</v>
      </c>
      <c r="B249" t="s">
        <v>140</v>
      </c>
      <c r="C249" s="53">
        <v>42117.646087962959</v>
      </c>
      <c r="D249"/>
    </row>
    <row r="250" spans="1:4">
      <c r="A250">
        <v>171</v>
      </c>
      <c r="B250" t="s">
        <v>141</v>
      </c>
      <c r="C250" s="53">
        <v>42117.650081018517</v>
      </c>
      <c r="D250" s="49">
        <f>(C250-C249)*1440</f>
        <v>5.7500000030267984</v>
      </c>
    </row>
    <row r="251" spans="1:4" hidden="1">
      <c r="A251">
        <v>172</v>
      </c>
      <c r="B251" t="s">
        <v>140</v>
      </c>
      <c r="C251" s="53">
        <v>42118.56590277778</v>
      </c>
      <c r="D251"/>
    </row>
    <row r="252" spans="1:4">
      <c r="A252">
        <v>172</v>
      </c>
      <c r="B252" t="s">
        <v>141</v>
      </c>
      <c r="C252" s="53">
        <v>42118.568877314814</v>
      </c>
      <c r="D252" s="49">
        <f>(C252-C251)*1440</f>
        <v>4.2833333287853748</v>
      </c>
    </row>
    <row r="253" spans="1:4" hidden="1">
      <c r="A253">
        <v>173</v>
      </c>
      <c r="B253" t="s">
        <v>140</v>
      </c>
      <c r="C253" s="53">
        <v>42118.567129629628</v>
      </c>
      <c r="D253"/>
    </row>
    <row r="254" spans="1:4">
      <c r="A254">
        <v>173</v>
      </c>
      <c r="B254" t="s">
        <v>141</v>
      </c>
      <c r="C254" s="53">
        <v>42118.571053240739</v>
      </c>
      <c r="D254" s="49">
        <f>(C254-C253)*1440</f>
        <v>5.6500000006053597</v>
      </c>
    </row>
    <row r="255" spans="1:4" hidden="1">
      <c r="A255">
        <v>174</v>
      </c>
      <c r="B255" t="s">
        <v>140</v>
      </c>
      <c r="C255" s="53">
        <v>42118.564027777778</v>
      </c>
      <c r="D255"/>
    </row>
    <row r="256" spans="1:4">
      <c r="A256">
        <v>174</v>
      </c>
      <c r="B256" t="s">
        <v>141</v>
      </c>
      <c r="C256" s="53">
        <v>42118.567187499997</v>
      </c>
      <c r="D256" s="49">
        <f>(C256-C255)*1440</f>
        <v>4.549999994924292</v>
      </c>
    </row>
    <row r="257" spans="1:4" hidden="1">
      <c r="A257">
        <v>175</v>
      </c>
      <c r="B257" t="s">
        <v>140</v>
      </c>
      <c r="C257" s="53">
        <v>42118.565034722225</v>
      </c>
      <c r="D257"/>
    </row>
    <row r="258" spans="1:4">
      <c r="A258">
        <v>175</v>
      </c>
      <c r="B258" t="s">
        <v>141</v>
      </c>
      <c r="C258" s="53">
        <v>42118.568611111114</v>
      </c>
      <c r="D258" s="49">
        <f>(C258-C257)*1440</f>
        <v>5.1499999989755452</v>
      </c>
    </row>
    <row r="259" spans="1:4" hidden="1">
      <c r="A259">
        <v>176</v>
      </c>
      <c r="B259" t="s">
        <v>140</v>
      </c>
      <c r="C259" s="53">
        <v>42118.566435185188</v>
      </c>
      <c r="D259"/>
    </row>
    <row r="260" spans="1:4">
      <c r="A260">
        <v>176</v>
      </c>
      <c r="B260" t="s">
        <v>141</v>
      </c>
      <c r="C260" s="53">
        <v>42118.568888888891</v>
      </c>
      <c r="D260" s="49">
        <f>(C260-C259)*1440</f>
        <v>3.5333333315793425</v>
      </c>
    </row>
    <row r="261" spans="1:4" hidden="1">
      <c r="A261">
        <v>177</v>
      </c>
      <c r="B261" t="s">
        <v>140</v>
      </c>
      <c r="C261" s="53">
        <v>42118.647731481484</v>
      </c>
      <c r="D261"/>
    </row>
    <row r="262" spans="1:4">
      <c r="A262">
        <v>177</v>
      </c>
      <c r="B262" t="s">
        <v>141</v>
      </c>
      <c r="C262" s="53">
        <v>42118.649884259263</v>
      </c>
      <c r="D262" s="49">
        <f>(C262-C261)*1440</f>
        <v>3.1000000017229468</v>
      </c>
    </row>
    <row r="263" spans="1:4" hidden="1">
      <c r="A263">
        <v>178</v>
      </c>
      <c r="B263" t="s">
        <v>140</v>
      </c>
      <c r="C263" s="53">
        <v>42118.653043981481</v>
      </c>
      <c r="D263"/>
    </row>
    <row r="264" spans="1:4">
      <c r="A264">
        <v>178</v>
      </c>
      <c r="B264" t="s">
        <v>141</v>
      </c>
      <c r="C264" s="53">
        <v>42118.657071759262</v>
      </c>
      <c r="D264" s="49">
        <f>(C264-C263)*1440</f>
        <v>5.8000000042375177</v>
      </c>
    </row>
    <row r="265" spans="1:4" hidden="1">
      <c r="A265">
        <v>179</v>
      </c>
      <c r="B265" t="s">
        <v>140</v>
      </c>
      <c r="C265" s="53">
        <v>42118.650891203702</v>
      </c>
      <c r="D265"/>
    </row>
    <row r="266" spans="1:4">
      <c r="A266">
        <v>179</v>
      </c>
      <c r="B266" t="s">
        <v>141</v>
      </c>
      <c r="C266" s="53">
        <v>42118.653692129628</v>
      </c>
      <c r="D266" s="49">
        <f>(C266-C265)*1440</f>
        <v>4.033333333209157</v>
      </c>
    </row>
    <row r="267" spans="1:4" hidden="1">
      <c r="A267">
        <v>180</v>
      </c>
      <c r="B267" t="s">
        <v>140</v>
      </c>
      <c r="C267" s="53">
        <v>42118.649675925924</v>
      </c>
      <c r="D267"/>
    </row>
    <row r="268" spans="1:4">
      <c r="A268">
        <v>180</v>
      </c>
      <c r="B268" t="s">
        <v>141</v>
      </c>
      <c r="C268" s="53">
        <v>42118.652303240742</v>
      </c>
      <c r="D268" s="49">
        <f>(C268-C267)*1440</f>
        <v>3.7833333376329392</v>
      </c>
    </row>
    <row r="269" spans="1:4" hidden="1">
      <c r="A269">
        <v>182</v>
      </c>
      <c r="B269" t="s">
        <v>140</v>
      </c>
      <c r="C269" s="53">
        <v>42122.559525462966</v>
      </c>
      <c r="D269"/>
    </row>
    <row r="270" spans="1:4">
      <c r="A270">
        <v>182</v>
      </c>
      <c r="B270" t="s">
        <v>141</v>
      </c>
      <c r="C270" s="53">
        <v>42122.562430555554</v>
      </c>
      <c r="D270" s="49">
        <f>(C270-C269)*1440</f>
        <v>4.1833333263639361</v>
      </c>
    </row>
    <row r="271" spans="1:4" hidden="1">
      <c r="A271">
        <v>183</v>
      </c>
      <c r="B271" t="s">
        <v>140</v>
      </c>
      <c r="C271" s="53">
        <v>42122.560173611113</v>
      </c>
      <c r="D271"/>
    </row>
    <row r="272" spans="1:4">
      <c r="A272">
        <v>183</v>
      </c>
      <c r="B272" t="s">
        <v>141</v>
      </c>
      <c r="C272" s="53">
        <v>42122.562465277777</v>
      </c>
      <c r="D272" s="49">
        <f>(C272-C271)*1440</f>
        <v>3.2999999960884452</v>
      </c>
    </row>
    <row r="273" spans="1:4" hidden="1">
      <c r="A273">
        <v>184</v>
      </c>
      <c r="B273" t="s">
        <v>140</v>
      </c>
      <c r="C273" s="53">
        <v>42122.559328703705</v>
      </c>
      <c r="D273"/>
    </row>
    <row r="274" spans="1:4">
      <c r="A274">
        <v>184</v>
      </c>
      <c r="B274" t="s">
        <v>141</v>
      </c>
      <c r="C274" s="53">
        <v>42122.562164351853</v>
      </c>
      <c r="D274" s="49">
        <f>(C274-C273)*1440</f>
        <v>4.0833333344198763</v>
      </c>
    </row>
    <row r="275" spans="1:4" hidden="1">
      <c r="A275">
        <v>185</v>
      </c>
      <c r="B275" t="s">
        <v>140</v>
      </c>
      <c r="C275" s="53">
        <v>42122.559039351851</v>
      </c>
      <c r="D275"/>
    </row>
    <row r="276" spans="1:4">
      <c r="A276">
        <v>185</v>
      </c>
      <c r="B276" t="s">
        <v>141</v>
      </c>
      <c r="C276" s="53">
        <v>42122.561238425929</v>
      </c>
      <c r="D276" s="49">
        <f>(C276-C275)*1440</f>
        <v>3.1666666734963655</v>
      </c>
    </row>
    <row r="277" spans="1:4" hidden="1">
      <c r="A277">
        <v>186</v>
      </c>
      <c r="B277" t="s">
        <v>140</v>
      </c>
      <c r="C277" s="53">
        <v>42122.562141203707</v>
      </c>
      <c r="D277"/>
    </row>
    <row r="278" spans="1:4">
      <c r="A278">
        <v>186</v>
      </c>
      <c r="B278" t="s">
        <v>141</v>
      </c>
      <c r="C278" s="53">
        <v>42122.566238425927</v>
      </c>
      <c r="D278" s="49">
        <f>(C278-C277)*1440</f>
        <v>5.8999999961815774</v>
      </c>
    </row>
    <row r="279" spans="1:4" hidden="1">
      <c r="A279">
        <v>187</v>
      </c>
      <c r="B279" t="s">
        <v>140</v>
      </c>
      <c r="C279" s="53">
        <v>42122.634571759256</v>
      </c>
      <c r="D279"/>
    </row>
    <row r="280" spans="1:4">
      <c r="A280">
        <v>187</v>
      </c>
      <c r="B280" t="s">
        <v>141</v>
      </c>
      <c r="C280" s="53">
        <v>42122.63616898148</v>
      </c>
      <c r="D280" s="49">
        <f>(C280-C279)*1440</f>
        <v>2.3000000033061951</v>
      </c>
    </row>
    <row r="281" spans="1:4" hidden="1">
      <c r="A281">
        <v>188</v>
      </c>
      <c r="B281" t="s">
        <v>140</v>
      </c>
      <c r="C281" s="53">
        <v>42123.570740740739</v>
      </c>
      <c r="D281"/>
    </row>
    <row r="282" spans="1:4">
      <c r="A282">
        <v>188</v>
      </c>
      <c r="B282" t="s">
        <v>141</v>
      </c>
      <c r="C282" s="53">
        <v>42123.575092592589</v>
      </c>
      <c r="D282" s="49">
        <f>(C282-C281)*1440</f>
        <v>6.2666666647419333</v>
      </c>
    </row>
    <row r="283" spans="1:4" hidden="1">
      <c r="A283">
        <v>189</v>
      </c>
      <c r="B283" t="s">
        <v>140</v>
      </c>
      <c r="C283" s="53">
        <v>42123.56722222222</v>
      </c>
      <c r="D283"/>
    </row>
    <row r="284" spans="1:4">
      <c r="A284">
        <v>189</v>
      </c>
      <c r="B284" t="s">
        <v>141</v>
      </c>
      <c r="C284" s="53">
        <v>42123.569525462961</v>
      </c>
      <c r="D284" s="49">
        <f>(C284-C283)*1440</f>
        <v>3.3166666666511446</v>
      </c>
    </row>
    <row r="285" spans="1:4" hidden="1">
      <c r="A285">
        <v>190</v>
      </c>
      <c r="B285" t="s">
        <v>140</v>
      </c>
      <c r="C285" s="53">
        <v>42123.567673611113</v>
      </c>
      <c r="D285"/>
    </row>
    <row r="286" spans="1:4">
      <c r="A286">
        <v>190</v>
      </c>
      <c r="B286" t="s">
        <v>141</v>
      </c>
      <c r="C286" s="53">
        <v>42123.569548611114</v>
      </c>
      <c r="D286" s="49">
        <f>(C286-C285)*1440</f>
        <v>2.700000002514571</v>
      </c>
    </row>
    <row r="287" spans="1:4" hidden="1">
      <c r="A287">
        <v>191</v>
      </c>
      <c r="B287" t="s">
        <v>140</v>
      </c>
      <c r="C287" s="53">
        <v>42123.569456018522</v>
      </c>
      <c r="D287"/>
    </row>
    <row r="288" spans="1:4">
      <c r="A288">
        <v>191</v>
      </c>
      <c r="B288" t="s">
        <v>141</v>
      </c>
      <c r="C288" s="53">
        <v>42123.572870370372</v>
      </c>
      <c r="D288" s="49">
        <f>(C288-C287)*1440</f>
        <v>4.9166666634846479</v>
      </c>
    </row>
    <row r="289" spans="1:4" hidden="1">
      <c r="A289">
        <v>192</v>
      </c>
      <c r="B289" t="s">
        <v>140</v>
      </c>
      <c r="C289" s="53">
        <v>42123.571967592594</v>
      </c>
      <c r="D289"/>
    </row>
    <row r="290" spans="1:4">
      <c r="A290">
        <v>192</v>
      </c>
      <c r="B290" t="s">
        <v>141</v>
      </c>
      <c r="C290" s="53">
        <v>42123.574907407405</v>
      </c>
      <c r="D290" s="49">
        <f>(C290-C289)*1440</f>
        <v>4.2333333275746554</v>
      </c>
    </row>
    <row r="291" spans="1:4" hidden="1">
      <c r="A291">
        <v>193</v>
      </c>
      <c r="B291" t="s">
        <v>140</v>
      </c>
      <c r="C291" s="53">
        <v>42123.569756944446</v>
      </c>
      <c r="D291"/>
    </row>
    <row r="292" spans="1:4">
      <c r="A292">
        <v>193</v>
      </c>
      <c r="B292" t="s">
        <v>141</v>
      </c>
      <c r="C292" s="53">
        <v>42123.57267361111</v>
      </c>
      <c r="D292" s="49">
        <f>(C292-C291)*1440</f>
        <v>4.1999999969266355</v>
      </c>
    </row>
    <row r="293" spans="1:4" hidden="1">
      <c r="A293">
        <v>194</v>
      </c>
      <c r="B293" t="s">
        <v>140</v>
      </c>
      <c r="C293" s="53">
        <v>42123.566874999997</v>
      </c>
      <c r="D293"/>
    </row>
    <row r="294" spans="1:4">
      <c r="A294">
        <v>194</v>
      </c>
      <c r="B294" t="s">
        <v>141</v>
      </c>
      <c r="C294" s="53">
        <v>42123.569155092591</v>
      </c>
      <c r="D294" s="49">
        <f>(C294-C293)*1440</f>
        <v>3.2833333360031247</v>
      </c>
    </row>
    <row r="295" spans="1:4" hidden="1">
      <c r="A295">
        <v>195</v>
      </c>
      <c r="B295" t="s">
        <v>140</v>
      </c>
      <c r="C295" s="53">
        <v>42123.569907407407</v>
      </c>
      <c r="D295"/>
    </row>
    <row r="296" spans="1:4">
      <c r="A296">
        <v>195</v>
      </c>
      <c r="B296" t="s">
        <v>141</v>
      </c>
      <c r="C296" s="53">
        <v>42123.572152777779</v>
      </c>
      <c r="D296" s="49">
        <f>(C296-C295)*1440</f>
        <v>3.2333333347924054</v>
      </c>
    </row>
    <row r="297" spans="1:4" hidden="1">
      <c r="A297">
        <v>196</v>
      </c>
      <c r="B297" t="s">
        <v>140</v>
      </c>
      <c r="C297" s="53">
        <v>42123.570381944446</v>
      </c>
      <c r="D297"/>
    </row>
    <row r="298" spans="1:4">
      <c r="A298">
        <v>196</v>
      </c>
      <c r="B298" t="s">
        <v>141</v>
      </c>
      <c r="C298" s="53">
        <v>42123.573680555557</v>
      </c>
      <c r="D298" s="49">
        <f>(C298-C297)*1440</f>
        <v>4.7499999997671694</v>
      </c>
    </row>
    <row r="299" spans="1:4" hidden="1">
      <c r="A299">
        <v>197</v>
      </c>
      <c r="B299" t="s">
        <v>140</v>
      </c>
      <c r="C299" s="53">
        <v>42123.621018518519</v>
      </c>
      <c r="D299"/>
    </row>
    <row r="300" spans="1:4">
      <c r="A300">
        <v>197</v>
      </c>
      <c r="B300" t="s">
        <v>141</v>
      </c>
      <c r="C300" s="53">
        <v>42123.623865740738</v>
      </c>
      <c r="D300" s="49">
        <f>(C300-C299)*1440</f>
        <v>4.0999999945051968</v>
      </c>
    </row>
    <row r="301" spans="1:4" hidden="1">
      <c r="A301">
        <v>198</v>
      </c>
      <c r="B301" t="s">
        <v>140</v>
      </c>
      <c r="C301" s="53">
        <v>42123.623229166667</v>
      </c>
      <c r="D301"/>
    </row>
    <row r="302" spans="1:4">
      <c r="A302">
        <v>198</v>
      </c>
      <c r="B302" t="s">
        <v>141</v>
      </c>
      <c r="C302" s="53">
        <v>42123.625</v>
      </c>
      <c r="D302" s="49">
        <f>(C302-C301)*1440</f>
        <v>2.5499999988824129</v>
      </c>
    </row>
    <row r="303" spans="1:4" hidden="1">
      <c r="A303">
        <v>199</v>
      </c>
      <c r="B303" t="s">
        <v>140</v>
      </c>
      <c r="C303" s="53">
        <v>42123.625347222223</v>
      </c>
      <c r="D303"/>
    </row>
    <row r="304" spans="1:4">
      <c r="A304">
        <v>199</v>
      </c>
      <c r="B304" t="s">
        <v>141</v>
      </c>
      <c r="C304" s="53">
        <v>42123.629594907405</v>
      </c>
      <c r="D304" s="49">
        <f>(C304-C303)*1440</f>
        <v>6.1166666611097753</v>
      </c>
    </row>
    <row r="305" spans="1:4" hidden="1">
      <c r="A305">
        <v>200</v>
      </c>
      <c r="B305" t="s">
        <v>140</v>
      </c>
      <c r="C305" s="53">
        <v>42123.622881944444</v>
      </c>
      <c r="D305"/>
    </row>
    <row r="306" spans="1:4">
      <c r="A306">
        <v>200</v>
      </c>
      <c r="B306" t="s">
        <v>141</v>
      </c>
      <c r="C306" s="53">
        <v>42123.626006944447</v>
      </c>
      <c r="D306" s="49">
        <f>(C306-C305)*1440</f>
        <v>4.5000000041909516</v>
      </c>
    </row>
    <row r="307" spans="1:4" hidden="1">
      <c r="A307">
        <v>201</v>
      </c>
      <c r="B307" t="s">
        <v>140</v>
      </c>
      <c r="C307" s="53">
        <v>42123.622523148151</v>
      </c>
      <c r="D307"/>
    </row>
    <row r="308" spans="1:4">
      <c r="A308">
        <v>201</v>
      </c>
      <c r="B308" t="s">
        <v>141</v>
      </c>
      <c r="C308" s="53">
        <v>42123.625300925924</v>
      </c>
      <c r="D308" s="49">
        <f>(C308-C307)*1440</f>
        <v>3.9999999920837581</v>
      </c>
    </row>
    <row r="309" spans="1:4" hidden="1">
      <c r="A309">
        <v>202</v>
      </c>
      <c r="B309" t="s">
        <v>140</v>
      </c>
      <c r="C309" s="53">
        <v>42123.622129629628</v>
      </c>
      <c r="D309"/>
    </row>
    <row r="310" spans="1:4">
      <c r="A310">
        <v>202</v>
      </c>
      <c r="B310" t="s">
        <v>141</v>
      </c>
      <c r="C310" s="53">
        <v>42123.624884259261</v>
      </c>
      <c r="D310" s="49">
        <f>(C310-C309)*1440</f>
        <v>3.9666666719131172</v>
      </c>
    </row>
    <row r="311" spans="1:4" hidden="1">
      <c r="A311">
        <v>203</v>
      </c>
      <c r="B311" t="s">
        <v>140</v>
      </c>
      <c r="C311" s="53">
        <v>42123.625243055554</v>
      </c>
      <c r="D311"/>
    </row>
    <row r="312" spans="1:4">
      <c r="A312">
        <v>203</v>
      </c>
      <c r="B312" t="s">
        <v>141</v>
      </c>
      <c r="C312" s="53">
        <v>42123.628483796296</v>
      </c>
      <c r="D312" s="49">
        <f>(C312-C311)*1440</f>
        <v>4.6666666679084301</v>
      </c>
    </row>
    <row r="313" spans="1:4" hidden="1">
      <c r="A313">
        <v>204</v>
      </c>
      <c r="B313" t="s">
        <v>140</v>
      </c>
      <c r="C313" s="53">
        <v>42123.621458333335</v>
      </c>
      <c r="D313"/>
    </row>
    <row r="314" spans="1:4">
      <c r="A314">
        <v>204</v>
      </c>
      <c r="B314" t="s">
        <v>141</v>
      </c>
      <c r="C314" s="53">
        <v>42123.623541666668</v>
      </c>
      <c r="D314" s="49">
        <f>(C314-C313)*1440</f>
        <v>2.9999999993015081</v>
      </c>
    </row>
    <row r="315" spans="1:4" hidden="1">
      <c r="A315">
        <v>205</v>
      </c>
      <c r="B315" t="s">
        <v>140</v>
      </c>
      <c r="C315" s="53">
        <v>42123.683055555557</v>
      </c>
      <c r="D315"/>
    </row>
    <row r="316" spans="1:4">
      <c r="A316">
        <v>205</v>
      </c>
      <c r="B316" t="s">
        <v>141</v>
      </c>
      <c r="C316" s="53">
        <v>42123.685439814813</v>
      </c>
      <c r="D316" s="49">
        <f>(C316-C315)*1440</f>
        <v>3.4333333291579038</v>
      </c>
    </row>
    <row r="317" spans="1:4" hidden="1">
      <c r="A317">
        <v>206</v>
      </c>
      <c r="B317" t="s">
        <v>140</v>
      </c>
      <c r="C317" s="53">
        <v>42123.684965277775</v>
      </c>
      <c r="D317"/>
    </row>
    <row r="318" spans="1:4">
      <c r="A318">
        <v>206</v>
      </c>
      <c r="B318" t="s">
        <v>141</v>
      </c>
      <c r="C318" s="53">
        <v>42123.687939814816</v>
      </c>
      <c r="D318" s="49">
        <f>(C318-C317)*1440</f>
        <v>4.2833333392627537</v>
      </c>
    </row>
    <row r="319" spans="1:4" hidden="1">
      <c r="A319">
        <v>207</v>
      </c>
      <c r="B319" t="s">
        <v>140</v>
      </c>
      <c r="C319" s="53">
        <v>42123.691932870373</v>
      </c>
      <c r="D319"/>
    </row>
    <row r="320" spans="1:4">
      <c r="A320">
        <v>207</v>
      </c>
      <c r="B320" t="s">
        <v>141</v>
      </c>
      <c r="C320" s="53">
        <v>42123.696238425924</v>
      </c>
      <c r="D320" s="49">
        <f>(C320-C319)*1440</f>
        <v>6.1999999929685146</v>
      </c>
    </row>
    <row r="321" spans="1:4" hidden="1">
      <c r="A321">
        <v>208</v>
      </c>
      <c r="B321" t="s">
        <v>140</v>
      </c>
      <c r="C321" s="53">
        <v>42123.683715277781</v>
      </c>
      <c r="D321"/>
    </row>
    <row r="322" spans="1:4">
      <c r="A322">
        <v>208</v>
      </c>
      <c r="B322" t="s">
        <v>141</v>
      </c>
      <c r="C322" s="53">
        <v>42123.686273148145</v>
      </c>
      <c r="D322" s="49">
        <f>(C322-C321)*1440</f>
        <v>3.6833333247341216</v>
      </c>
    </row>
    <row r="323" spans="1:4" hidden="1">
      <c r="A323">
        <v>209</v>
      </c>
      <c r="B323" t="s">
        <v>140</v>
      </c>
      <c r="C323" s="53">
        <v>42123.683067129627</v>
      </c>
      <c r="D323"/>
    </row>
    <row r="324" spans="1:4">
      <c r="A324">
        <v>209</v>
      </c>
      <c r="B324" t="s">
        <v>141</v>
      </c>
      <c r="C324" s="53">
        <v>42123.685879629629</v>
      </c>
      <c r="D324" s="49">
        <f>(C324-C323)*1440</f>
        <v>4.0500000037718564</v>
      </c>
    </row>
    <row r="325" spans="1:4" hidden="1">
      <c r="A325">
        <v>210</v>
      </c>
      <c r="B325" t="s">
        <v>140</v>
      </c>
      <c r="C325" s="53">
        <v>42123.682106481479</v>
      </c>
      <c r="D325"/>
    </row>
    <row r="326" spans="1:4">
      <c r="A326">
        <v>210</v>
      </c>
      <c r="B326" t="s">
        <v>141</v>
      </c>
      <c r="C326" s="53">
        <v>42123.684861111113</v>
      </c>
      <c r="D326" s="49">
        <f>(C326-C325)*1440</f>
        <v>3.9666666719131172</v>
      </c>
    </row>
    <row r="327" spans="1:4" hidden="1">
      <c r="A327">
        <v>211</v>
      </c>
      <c r="B327" t="s">
        <v>140</v>
      </c>
      <c r="C327" s="53">
        <v>42123.684351851851</v>
      </c>
      <c r="D327"/>
    </row>
    <row r="328" spans="1:4">
      <c r="A328">
        <v>211</v>
      </c>
      <c r="B328" t="s">
        <v>141</v>
      </c>
      <c r="C328" s="53">
        <v>42123.686909722222</v>
      </c>
      <c r="D328" s="49">
        <f>(C328-C327)*1440</f>
        <v>3.6833333352115005</v>
      </c>
    </row>
    <row r="329" spans="1:4" hidden="1">
      <c r="A329">
        <v>212</v>
      </c>
      <c r="B329" t="s">
        <v>140</v>
      </c>
      <c r="C329" s="53">
        <v>42123.683622685188</v>
      </c>
      <c r="D329"/>
    </row>
    <row r="330" spans="1:4">
      <c r="A330">
        <v>212</v>
      </c>
      <c r="B330" t="s">
        <v>141</v>
      </c>
      <c r="C330" s="53">
        <v>42123.686331018522</v>
      </c>
      <c r="D330" s="49">
        <f>(C330-C329)*1440</f>
        <v>3.9000000001396984</v>
      </c>
    </row>
    <row r="331" spans="1:4" hidden="1">
      <c r="A331">
        <v>213</v>
      </c>
      <c r="B331" t="s">
        <v>140</v>
      </c>
      <c r="C331" s="53">
        <v>42123.681307870371</v>
      </c>
      <c r="D331"/>
    </row>
    <row r="332" spans="1:4">
      <c r="A332">
        <v>213</v>
      </c>
      <c r="B332" t="s">
        <v>141</v>
      </c>
      <c r="C332" s="53">
        <v>42123.683425925927</v>
      </c>
      <c r="D332" s="49">
        <f>(C332-C331)*1440</f>
        <v>3.0500000005122274</v>
      </c>
    </row>
  </sheetData>
  <autoFilter ref="A1:D332">
    <filterColumn colId="1">
      <filters>
        <filter val="0D2.php"/>
      </filters>
    </filterColumn>
  </autoFilter>
  <sortState ref="A2:D332">
    <sortCondition ref="A2:A332"/>
    <sortCondition ref="C2:C3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workbookViewId="0">
      <selection activeCell="G14" sqref="G14"/>
    </sheetView>
  </sheetViews>
  <sheetFormatPr baseColWidth="10" defaultRowHeight="15" x14ac:dyDescent="0"/>
  <cols>
    <col min="12" max="12" width="10.83203125" style="73"/>
  </cols>
  <sheetData>
    <row r="1" spans="1:14">
      <c r="A1">
        <v>40</v>
      </c>
      <c r="B1" t="s">
        <v>142</v>
      </c>
      <c r="C1" t="s">
        <v>83</v>
      </c>
      <c r="D1">
        <v>1</v>
      </c>
      <c r="E1" t="s">
        <v>143</v>
      </c>
      <c r="F1" t="s">
        <v>0</v>
      </c>
      <c r="G1" t="s">
        <v>0</v>
      </c>
      <c r="H1">
        <v>1</v>
      </c>
      <c r="I1" s="53">
        <v>42087.832719907405</v>
      </c>
      <c r="J1" s="53">
        <v>42087.870532407411</v>
      </c>
      <c r="K1">
        <v>18</v>
      </c>
      <c r="L1" s="73">
        <v>18</v>
      </c>
      <c r="M1" t="s">
        <v>144</v>
      </c>
      <c r="N1" t="s">
        <v>144</v>
      </c>
    </row>
    <row r="2" spans="1:14">
      <c r="A2">
        <v>41</v>
      </c>
      <c r="B2" t="s">
        <v>142</v>
      </c>
      <c r="C2" t="s">
        <v>84</v>
      </c>
      <c r="D2">
        <v>2</v>
      </c>
      <c r="E2" t="s">
        <v>143</v>
      </c>
      <c r="F2" t="s">
        <v>0</v>
      </c>
      <c r="G2" t="s">
        <v>0</v>
      </c>
      <c r="H2">
        <v>1</v>
      </c>
      <c r="I2" s="53">
        <v>42087.832708333335</v>
      </c>
      <c r="J2" s="53">
        <v>42087.867696759262</v>
      </c>
      <c r="K2">
        <v>14</v>
      </c>
      <c r="L2" s="73">
        <v>8</v>
      </c>
      <c r="M2">
        <v>1</v>
      </c>
      <c r="N2" t="s">
        <v>85</v>
      </c>
    </row>
    <row r="3" spans="1:14">
      <c r="A3">
        <v>42</v>
      </c>
      <c r="B3" t="s">
        <v>142</v>
      </c>
      <c r="C3" t="s">
        <v>84</v>
      </c>
      <c r="D3">
        <v>3</v>
      </c>
      <c r="E3" t="s">
        <v>143</v>
      </c>
      <c r="F3" t="s">
        <v>0</v>
      </c>
      <c r="G3" t="s">
        <v>0</v>
      </c>
      <c r="H3">
        <v>1</v>
      </c>
      <c r="I3" s="53">
        <v>42087.832719907405</v>
      </c>
      <c r="J3" s="53">
        <v>42087.867210648146</v>
      </c>
      <c r="K3">
        <v>14</v>
      </c>
      <c r="L3" s="73">
        <v>18</v>
      </c>
      <c r="M3">
        <v>1</v>
      </c>
      <c r="N3" t="s">
        <v>85</v>
      </c>
    </row>
    <row r="4" spans="1:14">
      <c r="A4">
        <v>43</v>
      </c>
      <c r="B4" t="s">
        <v>142</v>
      </c>
      <c r="C4" t="s">
        <v>84</v>
      </c>
      <c r="D4">
        <v>4</v>
      </c>
      <c r="E4" t="s">
        <v>143</v>
      </c>
      <c r="F4" t="s">
        <v>0</v>
      </c>
      <c r="G4" t="s">
        <v>0</v>
      </c>
      <c r="H4">
        <v>1</v>
      </c>
      <c r="I4" s="53">
        <v>42087.832719907405</v>
      </c>
      <c r="J4" s="53">
        <v>42087.870763888888</v>
      </c>
      <c r="K4">
        <v>21</v>
      </c>
      <c r="L4" s="73">
        <v>13</v>
      </c>
      <c r="M4">
        <v>1</v>
      </c>
      <c r="N4" t="s">
        <v>85</v>
      </c>
    </row>
    <row r="5" spans="1:14">
      <c r="A5">
        <v>44</v>
      </c>
      <c r="B5" t="s">
        <v>142</v>
      </c>
      <c r="C5" t="s">
        <v>84</v>
      </c>
      <c r="D5">
        <v>1</v>
      </c>
      <c r="E5" t="s">
        <v>143</v>
      </c>
      <c r="F5" t="s">
        <v>1</v>
      </c>
      <c r="G5" t="s">
        <v>2</v>
      </c>
      <c r="H5">
        <v>1</v>
      </c>
      <c r="I5" s="53">
        <v>42087.832719907405</v>
      </c>
      <c r="J5" s="53">
        <v>42087.870532407411</v>
      </c>
      <c r="K5">
        <v>19</v>
      </c>
      <c r="L5" s="73">
        <v>19</v>
      </c>
      <c r="M5">
        <v>1</v>
      </c>
      <c r="N5" t="s">
        <v>85</v>
      </c>
    </row>
    <row r="6" spans="1:14">
      <c r="A6">
        <v>45</v>
      </c>
      <c r="B6" t="s">
        <v>142</v>
      </c>
      <c r="C6" t="s">
        <v>84</v>
      </c>
      <c r="D6">
        <v>2</v>
      </c>
      <c r="E6" t="s">
        <v>143</v>
      </c>
      <c r="F6" t="s">
        <v>2</v>
      </c>
      <c r="G6" t="s">
        <v>2</v>
      </c>
      <c r="H6">
        <v>1</v>
      </c>
      <c r="I6" s="53">
        <v>42087.832731481481</v>
      </c>
      <c r="J6" s="53">
        <v>42087.859432870369</v>
      </c>
      <c r="K6">
        <v>11</v>
      </c>
      <c r="L6" s="73">
        <v>11</v>
      </c>
      <c r="M6">
        <v>1</v>
      </c>
      <c r="N6" t="s">
        <v>85</v>
      </c>
    </row>
    <row r="7" spans="1:14">
      <c r="A7">
        <v>46</v>
      </c>
      <c r="B7" t="s">
        <v>142</v>
      </c>
      <c r="C7" t="s">
        <v>84</v>
      </c>
      <c r="D7">
        <v>3</v>
      </c>
      <c r="E7" t="s">
        <v>143</v>
      </c>
      <c r="F7" t="s">
        <v>0</v>
      </c>
      <c r="G7" t="s">
        <v>3</v>
      </c>
      <c r="H7">
        <v>1</v>
      </c>
      <c r="I7" s="53">
        <v>42087.832731481481</v>
      </c>
      <c r="J7" s="53">
        <v>42087.863506944443</v>
      </c>
      <c r="K7">
        <v>18</v>
      </c>
      <c r="L7" s="73">
        <v>22</v>
      </c>
      <c r="M7">
        <v>1</v>
      </c>
      <c r="N7" t="s">
        <v>85</v>
      </c>
    </row>
    <row r="8" spans="1:14">
      <c r="A8">
        <v>47</v>
      </c>
      <c r="B8" t="s">
        <v>142</v>
      </c>
      <c r="C8" t="s">
        <v>84</v>
      </c>
      <c r="D8">
        <v>4</v>
      </c>
      <c r="E8" t="s">
        <v>143</v>
      </c>
      <c r="F8" t="s">
        <v>0</v>
      </c>
      <c r="G8" t="s">
        <v>0</v>
      </c>
      <c r="H8">
        <v>1</v>
      </c>
      <c r="I8" s="53">
        <v>42087.832754629628</v>
      </c>
      <c r="J8" s="53">
        <v>42087.862361111111</v>
      </c>
      <c r="K8">
        <v>19</v>
      </c>
      <c r="L8" s="73">
        <v>15</v>
      </c>
      <c r="M8">
        <v>1</v>
      </c>
      <c r="N8" t="s">
        <v>85</v>
      </c>
    </row>
    <row r="9" spans="1:14">
      <c r="A9">
        <v>48</v>
      </c>
      <c r="B9" t="s">
        <v>142</v>
      </c>
      <c r="C9" t="s">
        <v>84</v>
      </c>
      <c r="D9">
        <v>1</v>
      </c>
      <c r="E9" t="s">
        <v>143</v>
      </c>
      <c r="F9" t="s">
        <v>0</v>
      </c>
      <c r="G9" t="s">
        <v>0</v>
      </c>
      <c r="H9">
        <v>1</v>
      </c>
      <c r="I9" s="53">
        <v>42087.832754629628</v>
      </c>
      <c r="J9" s="53">
        <v>42087.866168981483</v>
      </c>
      <c r="K9">
        <v>9</v>
      </c>
      <c r="L9" s="73">
        <v>17</v>
      </c>
      <c r="M9">
        <v>1</v>
      </c>
      <c r="N9" t="s">
        <v>85</v>
      </c>
    </row>
    <row r="10" spans="1:14">
      <c r="A10">
        <v>49</v>
      </c>
      <c r="B10" t="s">
        <v>142</v>
      </c>
      <c r="C10" t="s">
        <v>84</v>
      </c>
      <c r="D10">
        <v>2</v>
      </c>
      <c r="E10" t="s">
        <v>143</v>
      </c>
      <c r="F10" t="s">
        <v>0</v>
      </c>
      <c r="G10" t="s">
        <v>1</v>
      </c>
      <c r="H10">
        <v>1</v>
      </c>
      <c r="I10" s="53">
        <v>42087.832800925928</v>
      </c>
      <c r="J10" s="53">
        <v>42087.861643518518</v>
      </c>
      <c r="K10">
        <v>14</v>
      </c>
      <c r="L10" s="73">
        <v>21</v>
      </c>
      <c r="M10">
        <v>1</v>
      </c>
      <c r="N10" t="s">
        <v>85</v>
      </c>
    </row>
    <row r="11" spans="1:14">
      <c r="A11">
        <v>50</v>
      </c>
      <c r="B11" t="s">
        <v>142</v>
      </c>
      <c r="C11" t="s">
        <v>84</v>
      </c>
      <c r="D11">
        <v>3</v>
      </c>
      <c r="E11" t="s">
        <v>143</v>
      </c>
      <c r="F11" t="s">
        <v>0</v>
      </c>
      <c r="G11" t="s">
        <v>0</v>
      </c>
      <c r="H11">
        <v>1</v>
      </c>
      <c r="I11" s="53">
        <v>42087.83289351852</v>
      </c>
      <c r="J11" s="53">
        <v>42087.862835648149</v>
      </c>
      <c r="K11">
        <v>19</v>
      </c>
      <c r="L11" s="73">
        <v>16</v>
      </c>
      <c r="M11">
        <v>1</v>
      </c>
      <c r="N11" t="s">
        <v>85</v>
      </c>
    </row>
    <row r="12" spans="1:14">
      <c r="A12">
        <v>51</v>
      </c>
      <c r="B12" t="s">
        <v>142</v>
      </c>
      <c r="C12" t="s">
        <v>84</v>
      </c>
      <c r="D12">
        <v>4</v>
      </c>
      <c r="E12" t="s">
        <v>143</v>
      </c>
      <c r="F12" t="s">
        <v>0</v>
      </c>
      <c r="G12" t="s">
        <v>0</v>
      </c>
      <c r="H12">
        <v>1</v>
      </c>
      <c r="I12" s="53">
        <v>42087.832951388889</v>
      </c>
      <c r="J12" s="53">
        <v>42087.864641203705</v>
      </c>
      <c r="K12">
        <v>15</v>
      </c>
      <c r="L12" s="73">
        <v>15</v>
      </c>
      <c r="M12">
        <v>1</v>
      </c>
      <c r="N12" t="s">
        <v>85</v>
      </c>
    </row>
    <row r="13" spans="1:14">
      <c r="A13">
        <v>52</v>
      </c>
      <c r="B13" t="s">
        <v>142</v>
      </c>
      <c r="C13" t="s">
        <v>84</v>
      </c>
      <c r="D13">
        <v>1</v>
      </c>
      <c r="E13" t="s">
        <v>143</v>
      </c>
      <c r="F13" t="s">
        <v>0</v>
      </c>
      <c r="G13" t="s">
        <v>0</v>
      </c>
      <c r="H13">
        <v>1</v>
      </c>
      <c r="I13" s="53">
        <v>42087.833020833335</v>
      </c>
      <c r="J13" s="53">
        <v>42087.857268518521</v>
      </c>
      <c r="K13">
        <v>11</v>
      </c>
      <c r="L13" s="73">
        <v>17</v>
      </c>
      <c r="M13">
        <v>1</v>
      </c>
      <c r="N13" t="s">
        <v>85</v>
      </c>
    </row>
    <row r="14" spans="1:14">
      <c r="A14">
        <v>53</v>
      </c>
      <c r="B14" t="s">
        <v>142</v>
      </c>
      <c r="C14" t="s">
        <v>84</v>
      </c>
      <c r="D14">
        <v>2</v>
      </c>
      <c r="E14" t="s">
        <v>143</v>
      </c>
      <c r="F14" t="s">
        <v>0</v>
      </c>
      <c r="G14" t="s">
        <v>1</v>
      </c>
      <c r="H14">
        <v>1</v>
      </c>
      <c r="I14" s="53">
        <v>42087.833067129628</v>
      </c>
      <c r="J14" s="53">
        <v>42087.861284722225</v>
      </c>
      <c r="K14">
        <v>13</v>
      </c>
      <c r="L14" s="73">
        <v>16</v>
      </c>
      <c r="M14">
        <v>1</v>
      </c>
      <c r="N14" t="s">
        <v>85</v>
      </c>
    </row>
    <row r="15" spans="1:14">
      <c r="A15">
        <v>54</v>
      </c>
      <c r="B15" t="s">
        <v>142</v>
      </c>
      <c r="C15" t="s">
        <v>84</v>
      </c>
      <c r="D15">
        <v>3</v>
      </c>
      <c r="E15" t="s">
        <v>143</v>
      </c>
      <c r="F15" t="s">
        <v>0</v>
      </c>
      <c r="G15" t="s">
        <v>0</v>
      </c>
      <c r="H15">
        <v>1</v>
      </c>
      <c r="I15" s="53">
        <v>42087.835590277777</v>
      </c>
      <c r="J15" s="53">
        <v>42087.867442129631</v>
      </c>
      <c r="K15">
        <v>21</v>
      </c>
      <c r="L15" s="73">
        <v>18</v>
      </c>
      <c r="M15">
        <v>1</v>
      </c>
      <c r="N15" t="s">
        <v>85</v>
      </c>
    </row>
    <row r="16" spans="1:14">
      <c r="A16">
        <v>55</v>
      </c>
      <c r="B16" t="s">
        <v>142</v>
      </c>
      <c r="C16" t="s">
        <v>114</v>
      </c>
      <c r="D16">
        <v>4</v>
      </c>
      <c r="E16" t="s">
        <v>144</v>
      </c>
      <c r="F16" t="s">
        <v>144</v>
      </c>
      <c r="G16" t="s">
        <v>144</v>
      </c>
      <c r="H16" t="s">
        <v>144</v>
      </c>
      <c r="I16" s="53">
        <v>42088.522743055553</v>
      </c>
      <c r="J16" s="53">
        <v>42088.522743055553</v>
      </c>
      <c r="M16">
        <v>1</v>
      </c>
      <c r="N16" t="s">
        <v>114</v>
      </c>
    </row>
    <row r="17" spans="1:14">
      <c r="A17">
        <v>56</v>
      </c>
      <c r="B17" t="s">
        <v>142</v>
      </c>
      <c r="C17" t="s">
        <v>114</v>
      </c>
      <c r="D17">
        <v>1</v>
      </c>
      <c r="E17" t="s">
        <v>144</v>
      </c>
      <c r="F17" t="s">
        <v>144</v>
      </c>
      <c r="G17" t="s">
        <v>144</v>
      </c>
      <c r="H17" t="s">
        <v>144</v>
      </c>
      <c r="I17" s="53">
        <v>42088.54446759259</v>
      </c>
      <c r="J17" s="53">
        <v>42088.54446759259</v>
      </c>
      <c r="M17">
        <v>1</v>
      </c>
      <c r="N17" t="s">
        <v>114</v>
      </c>
    </row>
    <row r="18" spans="1:14">
      <c r="A18">
        <v>57</v>
      </c>
      <c r="B18" t="s">
        <v>142</v>
      </c>
      <c r="C18" t="s">
        <v>83</v>
      </c>
      <c r="D18">
        <v>2</v>
      </c>
      <c r="E18" t="s">
        <v>143</v>
      </c>
      <c r="F18" t="s">
        <v>0</v>
      </c>
      <c r="G18" t="s">
        <v>0</v>
      </c>
      <c r="H18">
        <v>1</v>
      </c>
      <c r="I18" s="53">
        <v>42088.544479166667</v>
      </c>
      <c r="J18" s="53">
        <v>42088.572835648149</v>
      </c>
      <c r="K18">
        <v>17</v>
      </c>
      <c r="L18" s="73">
        <v>17</v>
      </c>
      <c r="M18" t="s">
        <v>144</v>
      </c>
      <c r="N18" t="s">
        <v>144</v>
      </c>
    </row>
    <row r="19" spans="1:14">
      <c r="A19">
        <v>58</v>
      </c>
      <c r="B19" t="s">
        <v>142</v>
      </c>
      <c r="C19" t="s">
        <v>83</v>
      </c>
      <c r="D19">
        <v>3</v>
      </c>
      <c r="E19" t="s">
        <v>143</v>
      </c>
      <c r="F19" t="s">
        <v>1</v>
      </c>
      <c r="G19" t="s">
        <v>0</v>
      </c>
      <c r="H19">
        <v>1</v>
      </c>
      <c r="I19" s="53">
        <v>42088.544525462959</v>
      </c>
      <c r="J19" s="53">
        <v>42088.572418981479</v>
      </c>
      <c r="K19">
        <v>22</v>
      </c>
      <c r="L19" s="73">
        <v>20</v>
      </c>
      <c r="M19" t="s">
        <v>144</v>
      </c>
      <c r="N19" t="s">
        <v>144</v>
      </c>
    </row>
    <row r="20" spans="1:14">
      <c r="A20">
        <v>59</v>
      </c>
      <c r="B20" t="s">
        <v>142</v>
      </c>
      <c r="C20" t="s">
        <v>83</v>
      </c>
      <c r="D20">
        <v>4</v>
      </c>
      <c r="E20" t="s">
        <v>143</v>
      </c>
      <c r="F20" t="s">
        <v>0</v>
      </c>
      <c r="G20" t="s">
        <v>0</v>
      </c>
      <c r="H20">
        <v>1</v>
      </c>
      <c r="I20" s="53">
        <v>42088.544537037036</v>
      </c>
      <c r="J20" s="53">
        <v>42088.571898148148</v>
      </c>
      <c r="K20">
        <v>17</v>
      </c>
      <c r="L20" s="73">
        <v>15</v>
      </c>
      <c r="M20" t="s">
        <v>144</v>
      </c>
      <c r="N20" t="s">
        <v>144</v>
      </c>
    </row>
    <row r="21" spans="1:14">
      <c r="A21">
        <v>60</v>
      </c>
      <c r="B21" t="s">
        <v>142</v>
      </c>
      <c r="C21" t="s">
        <v>83</v>
      </c>
      <c r="D21">
        <v>1</v>
      </c>
      <c r="E21" t="s">
        <v>143</v>
      </c>
      <c r="F21" t="s">
        <v>0</v>
      </c>
      <c r="G21" t="s">
        <v>0</v>
      </c>
      <c r="H21">
        <v>1</v>
      </c>
      <c r="I21" s="53">
        <v>42088.544560185182</v>
      </c>
      <c r="J21" s="53">
        <v>42088.568043981482</v>
      </c>
      <c r="K21">
        <v>17</v>
      </c>
      <c r="L21" s="73">
        <v>13</v>
      </c>
      <c r="M21" t="s">
        <v>144</v>
      </c>
      <c r="N21" t="s">
        <v>144</v>
      </c>
    </row>
    <row r="22" spans="1:14">
      <c r="A22">
        <v>61</v>
      </c>
      <c r="B22" t="s">
        <v>142</v>
      </c>
      <c r="C22" t="s">
        <v>83</v>
      </c>
      <c r="D22">
        <v>2</v>
      </c>
      <c r="E22" t="s">
        <v>143</v>
      </c>
      <c r="F22" t="s">
        <v>0</v>
      </c>
      <c r="G22" t="s">
        <v>0</v>
      </c>
      <c r="H22">
        <v>1</v>
      </c>
      <c r="I22" s="53">
        <v>42088.544629629629</v>
      </c>
      <c r="J22" s="53">
        <v>42088.571574074071</v>
      </c>
      <c r="K22">
        <v>11</v>
      </c>
      <c r="L22" s="73">
        <v>20</v>
      </c>
      <c r="M22" t="s">
        <v>144</v>
      </c>
      <c r="N22" t="s">
        <v>144</v>
      </c>
    </row>
    <row r="23" spans="1:14">
      <c r="A23">
        <v>62</v>
      </c>
      <c r="B23" t="s">
        <v>142</v>
      </c>
      <c r="C23" t="s">
        <v>83</v>
      </c>
      <c r="D23">
        <v>3</v>
      </c>
      <c r="E23" t="s">
        <v>143</v>
      </c>
      <c r="F23" t="s">
        <v>2</v>
      </c>
      <c r="G23" t="s">
        <v>3</v>
      </c>
      <c r="H23">
        <v>1</v>
      </c>
      <c r="I23" s="53">
        <v>42088.552523148152</v>
      </c>
      <c r="J23" s="53">
        <v>42088.587199074071</v>
      </c>
      <c r="K23">
        <v>20</v>
      </c>
      <c r="L23" s="73">
        <v>19</v>
      </c>
      <c r="M23" t="s">
        <v>144</v>
      </c>
      <c r="N23" t="s">
        <v>144</v>
      </c>
    </row>
    <row r="24" spans="1:14">
      <c r="A24">
        <v>63</v>
      </c>
      <c r="B24" t="s">
        <v>142</v>
      </c>
      <c r="C24" t="s">
        <v>114</v>
      </c>
      <c r="D24">
        <v>4</v>
      </c>
      <c r="E24" t="s">
        <v>143</v>
      </c>
      <c r="F24" t="s">
        <v>2</v>
      </c>
      <c r="G24" t="s">
        <v>144</v>
      </c>
      <c r="H24" t="s">
        <v>144</v>
      </c>
      <c r="I24" s="53">
        <v>42096.697164351855</v>
      </c>
      <c r="J24" s="53">
        <v>42096.712731481479</v>
      </c>
      <c r="M24">
        <v>1</v>
      </c>
      <c r="N24" t="s">
        <v>114</v>
      </c>
    </row>
    <row r="25" spans="1:14">
      <c r="A25">
        <v>64</v>
      </c>
      <c r="B25" t="s">
        <v>142</v>
      </c>
      <c r="C25" t="s">
        <v>114</v>
      </c>
      <c r="D25">
        <v>1</v>
      </c>
      <c r="E25" t="s">
        <v>144</v>
      </c>
      <c r="F25" t="s">
        <v>144</v>
      </c>
      <c r="G25" t="s">
        <v>144</v>
      </c>
      <c r="H25" t="s">
        <v>144</v>
      </c>
      <c r="I25" s="53">
        <v>42097.447962962964</v>
      </c>
      <c r="J25" s="53">
        <v>42097.447962962964</v>
      </c>
      <c r="M25">
        <v>1</v>
      </c>
      <c r="N25" t="s">
        <v>114</v>
      </c>
    </row>
    <row r="26" spans="1:14">
      <c r="A26">
        <v>65</v>
      </c>
      <c r="B26" t="s">
        <v>142</v>
      </c>
      <c r="C26" t="s">
        <v>50</v>
      </c>
      <c r="D26">
        <v>2</v>
      </c>
      <c r="E26" t="s">
        <v>143</v>
      </c>
      <c r="F26" t="s">
        <v>2</v>
      </c>
      <c r="G26" t="s">
        <v>2</v>
      </c>
      <c r="H26">
        <v>1</v>
      </c>
      <c r="I26" s="53">
        <v>42097.466423611113</v>
      </c>
      <c r="J26" s="53">
        <v>42097.516712962963</v>
      </c>
      <c r="K26">
        <v>16</v>
      </c>
      <c r="L26" s="73">
        <v>4</v>
      </c>
      <c r="M26" t="s">
        <v>144</v>
      </c>
      <c r="N26" t="s">
        <v>144</v>
      </c>
    </row>
    <row r="27" spans="1:14">
      <c r="A27">
        <v>66</v>
      </c>
      <c r="B27" t="s">
        <v>142</v>
      </c>
      <c r="C27" t="s">
        <v>51</v>
      </c>
      <c r="D27">
        <v>3</v>
      </c>
      <c r="E27" t="s">
        <v>143</v>
      </c>
      <c r="F27" t="s">
        <v>0</v>
      </c>
      <c r="G27" t="s">
        <v>0</v>
      </c>
      <c r="H27">
        <v>1</v>
      </c>
      <c r="I27" s="53">
        <v>42097.546817129631</v>
      </c>
      <c r="J27" s="53">
        <v>42097.591307870367</v>
      </c>
      <c r="K27">
        <v>16</v>
      </c>
      <c r="L27" s="73">
        <v>17</v>
      </c>
      <c r="M27" t="s">
        <v>144</v>
      </c>
      <c r="N27" t="s">
        <v>144</v>
      </c>
    </row>
    <row r="28" spans="1:14">
      <c r="A28">
        <v>67</v>
      </c>
      <c r="B28" t="s">
        <v>142</v>
      </c>
      <c r="C28" t="s">
        <v>51</v>
      </c>
      <c r="D28">
        <v>4</v>
      </c>
      <c r="E28" t="s">
        <v>143</v>
      </c>
      <c r="F28" t="s">
        <v>0</v>
      </c>
      <c r="G28" t="s">
        <v>0</v>
      </c>
      <c r="H28">
        <v>1</v>
      </c>
      <c r="I28" s="53">
        <v>42097.546886574077</v>
      </c>
      <c r="J28" s="53">
        <v>42097.588425925926</v>
      </c>
      <c r="K28">
        <v>20</v>
      </c>
      <c r="L28" s="73">
        <v>20</v>
      </c>
      <c r="M28" t="s">
        <v>144</v>
      </c>
      <c r="N28" t="s">
        <v>144</v>
      </c>
    </row>
    <row r="29" spans="1:14">
      <c r="A29">
        <v>68</v>
      </c>
      <c r="B29" t="s">
        <v>142</v>
      </c>
      <c r="C29" t="s">
        <v>51</v>
      </c>
      <c r="D29">
        <v>1</v>
      </c>
      <c r="E29" t="s">
        <v>143</v>
      </c>
      <c r="F29" t="s">
        <v>2</v>
      </c>
      <c r="G29" t="s">
        <v>2</v>
      </c>
      <c r="H29">
        <v>1</v>
      </c>
      <c r="I29" s="53">
        <v>42097.5469212963</v>
      </c>
      <c r="J29" s="53">
        <v>42097.575752314813</v>
      </c>
      <c r="K29">
        <v>21</v>
      </c>
      <c r="L29" s="73">
        <v>15</v>
      </c>
      <c r="M29" t="s">
        <v>144</v>
      </c>
      <c r="N29" t="s">
        <v>144</v>
      </c>
    </row>
    <row r="30" spans="1:14">
      <c r="A30">
        <v>69</v>
      </c>
      <c r="B30" t="s">
        <v>142</v>
      </c>
      <c r="C30" t="s">
        <v>51</v>
      </c>
      <c r="D30">
        <v>2</v>
      </c>
      <c r="E30" t="s">
        <v>143</v>
      </c>
      <c r="F30" t="s">
        <v>0</v>
      </c>
      <c r="G30" t="s">
        <v>1</v>
      </c>
      <c r="H30">
        <v>1</v>
      </c>
      <c r="I30" s="53">
        <v>42097.546932870369</v>
      </c>
      <c r="J30" s="53">
        <v>42097.582708333335</v>
      </c>
      <c r="K30">
        <v>22</v>
      </c>
      <c r="L30" s="73">
        <v>15</v>
      </c>
      <c r="M30" t="s">
        <v>144</v>
      </c>
      <c r="N30" t="s">
        <v>144</v>
      </c>
    </row>
    <row r="31" spans="1:14">
      <c r="A31">
        <v>70</v>
      </c>
      <c r="B31" t="s">
        <v>142</v>
      </c>
      <c r="C31" t="s">
        <v>51</v>
      </c>
      <c r="D31">
        <v>2</v>
      </c>
      <c r="E31" t="s">
        <v>143</v>
      </c>
      <c r="F31" t="s">
        <v>1</v>
      </c>
      <c r="G31" t="s">
        <v>1</v>
      </c>
      <c r="H31">
        <v>1</v>
      </c>
      <c r="I31" s="53">
        <v>42097.546932870369</v>
      </c>
      <c r="J31" s="53">
        <v>42097.57472222222</v>
      </c>
      <c r="K31">
        <v>20</v>
      </c>
      <c r="L31" s="73">
        <v>20</v>
      </c>
      <c r="M31" t="s">
        <v>144</v>
      </c>
      <c r="N31" t="s">
        <v>144</v>
      </c>
    </row>
    <row r="32" spans="1:14">
      <c r="A32">
        <v>71</v>
      </c>
      <c r="B32" t="s">
        <v>142</v>
      </c>
      <c r="C32" t="s">
        <v>51</v>
      </c>
      <c r="D32">
        <v>3</v>
      </c>
      <c r="E32" t="s">
        <v>143</v>
      </c>
      <c r="F32" t="s">
        <v>0</v>
      </c>
      <c r="G32" t="s">
        <v>0</v>
      </c>
      <c r="H32">
        <v>1</v>
      </c>
      <c r="I32" s="53">
        <v>42097.546956018516</v>
      </c>
      <c r="J32" s="53">
        <v>42097.575671296298</v>
      </c>
      <c r="K32">
        <v>21</v>
      </c>
      <c r="L32" s="73">
        <v>14</v>
      </c>
      <c r="M32" t="s">
        <v>144</v>
      </c>
      <c r="N32" t="s">
        <v>144</v>
      </c>
    </row>
    <row r="33" spans="1:14">
      <c r="A33">
        <v>72</v>
      </c>
      <c r="B33" t="s">
        <v>142</v>
      </c>
      <c r="C33" t="s">
        <v>51</v>
      </c>
      <c r="D33">
        <v>4</v>
      </c>
      <c r="E33" t="s">
        <v>143</v>
      </c>
      <c r="F33" t="s">
        <v>3</v>
      </c>
      <c r="G33" t="s">
        <v>1</v>
      </c>
      <c r="H33">
        <v>1</v>
      </c>
      <c r="I33" s="53">
        <v>42097.546990740739</v>
      </c>
      <c r="J33" s="53">
        <v>42097.578425925924</v>
      </c>
      <c r="K33">
        <v>17</v>
      </c>
      <c r="L33" s="73">
        <v>15</v>
      </c>
      <c r="M33" t="s">
        <v>144</v>
      </c>
      <c r="N33" t="s">
        <v>144</v>
      </c>
    </row>
    <row r="34" spans="1:14">
      <c r="A34">
        <v>73</v>
      </c>
      <c r="B34" t="s">
        <v>142</v>
      </c>
      <c r="C34" t="s">
        <v>51</v>
      </c>
      <c r="D34">
        <v>1</v>
      </c>
      <c r="E34" t="s">
        <v>143</v>
      </c>
      <c r="F34" t="s">
        <v>2</v>
      </c>
      <c r="G34" t="s">
        <v>2</v>
      </c>
      <c r="H34">
        <v>1</v>
      </c>
      <c r="I34" s="53">
        <v>42097.546990740739</v>
      </c>
      <c r="J34" s="53">
        <v>42097.590115740742</v>
      </c>
      <c r="K34">
        <v>18</v>
      </c>
      <c r="L34" s="73">
        <v>18</v>
      </c>
      <c r="M34" t="s">
        <v>144</v>
      </c>
      <c r="N34" t="s">
        <v>144</v>
      </c>
    </row>
    <row r="35" spans="1:14">
      <c r="A35">
        <v>74</v>
      </c>
      <c r="B35" t="s">
        <v>142</v>
      </c>
      <c r="C35" t="s">
        <v>51</v>
      </c>
      <c r="D35">
        <v>2</v>
      </c>
      <c r="E35" t="s">
        <v>143</v>
      </c>
      <c r="F35" t="s">
        <v>0</v>
      </c>
      <c r="G35" t="s">
        <v>0</v>
      </c>
      <c r="H35">
        <v>1</v>
      </c>
      <c r="I35" s="53">
        <v>42097.547118055554</v>
      </c>
      <c r="J35" s="53">
        <v>42097.578819444447</v>
      </c>
      <c r="K35">
        <v>20</v>
      </c>
      <c r="L35" s="73">
        <v>18</v>
      </c>
      <c r="M35" t="s">
        <v>144</v>
      </c>
      <c r="N35" t="s">
        <v>144</v>
      </c>
    </row>
    <row r="36" spans="1:14">
      <c r="A36">
        <v>75</v>
      </c>
      <c r="B36" t="s">
        <v>142</v>
      </c>
      <c r="C36" t="s">
        <v>51</v>
      </c>
      <c r="D36">
        <v>3</v>
      </c>
      <c r="E36" t="s">
        <v>143</v>
      </c>
      <c r="F36" t="s">
        <v>1</v>
      </c>
      <c r="G36" t="s">
        <v>1</v>
      </c>
      <c r="H36">
        <v>1</v>
      </c>
      <c r="I36" s="53">
        <v>42097.547164351854</v>
      </c>
      <c r="J36" s="53">
        <v>42097.586493055554</v>
      </c>
      <c r="K36">
        <v>25</v>
      </c>
      <c r="L36" s="73">
        <v>21</v>
      </c>
      <c r="M36" t="s">
        <v>144</v>
      </c>
      <c r="N36" t="s">
        <v>144</v>
      </c>
    </row>
    <row r="37" spans="1:14">
      <c r="A37">
        <v>76</v>
      </c>
      <c r="B37" t="s">
        <v>142</v>
      </c>
      <c r="C37" t="s">
        <v>52</v>
      </c>
      <c r="D37">
        <v>4</v>
      </c>
      <c r="E37" t="s">
        <v>143</v>
      </c>
      <c r="F37" t="s">
        <v>0</v>
      </c>
      <c r="G37" t="s">
        <v>1</v>
      </c>
      <c r="H37">
        <v>1</v>
      </c>
      <c r="I37" s="53">
        <v>42100.756701388891</v>
      </c>
      <c r="J37" s="53">
        <v>42100.777094907404</v>
      </c>
      <c r="K37">
        <v>15</v>
      </c>
      <c r="L37" s="73">
        <v>6</v>
      </c>
      <c r="M37" t="s">
        <v>144</v>
      </c>
      <c r="N37" t="s">
        <v>144</v>
      </c>
    </row>
    <row r="38" spans="1:14">
      <c r="A38">
        <v>77</v>
      </c>
      <c r="B38" t="s">
        <v>142</v>
      </c>
      <c r="C38" t="s">
        <v>52</v>
      </c>
      <c r="D38">
        <v>1</v>
      </c>
      <c r="E38" t="s">
        <v>143</v>
      </c>
      <c r="F38" t="s">
        <v>0</v>
      </c>
      <c r="G38" t="s">
        <v>0</v>
      </c>
      <c r="H38">
        <v>1</v>
      </c>
      <c r="I38" s="53">
        <v>42100.760150462964</v>
      </c>
      <c r="J38" s="53">
        <v>42100.790543981479</v>
      </c>
      <c r="K38">
        <v>18</v>
      </c>
      <c r="L38" s="73">
        <v>20</v>
      </c>
      <c r="M38" t="s">
        <v>144</v>
      </c>
      <c r="N38" t="s">
        <v>144</v>
      </c>
    </row>
    <row r="39" spans="1:14">
      <c r="A39">
        <v>78</v>
      </c>
      <c r="B39" t="s">
        <v>142</v>
      </c>
      <c r="C39" t="s">
        <v>53</v>
      </c>
      <c r="D39">
        <v>2</v>
      </c>
      <c r="E39" t="s">
        <v>143</v>
      </c>
      <c r="F39" t="s">
        <v>0</v>
      </c>
      <c r="G39" t="s">
        <v>0</v>
      </c>
      <c r="H39">
        <v>1</v>
      </c>
      <c r="I39" s="53">
        <v>42102.46197916667</v>
      </c>
      <c r="J39" s="53">
        <v>42102.488171296296</v>
      </c>
      <c r="K39">
        <v>14</v>
      </c>
      <c r="L39" s="73">
        <v>11</v>
      </c>
      <c r="M39" t="s">
        <v>144</v>
      </c>
      <c r="N39" t="s">
        <v>144</v>
      </c>
    </row>
    <row r="40" spans="1:14">
      <c r="A40">
        <v>79</v>
      </c>
      <c r="B40" t="s">
        <v>142</v>
      </c>
      <c r="C40" t="s">
        <v>53</v>
      </c>
      <c r="D40">
        <v>3</v>
      </c>
      <c r="E40" t="s">
        <v>143</v>
      </c>
      <c r="F40" t="s">
        <v>0</v>
      </c>
      <c r="G40" t="s">
        <v>0</v>
      </c>
      <c r="H40">
        <v>1</v>
      </c>
      <c r="I40" s="53">
        <v>42102.46197916667</v>
      </c>
      <c r="J40" s="53">
        <v>42102.507337962961</v>
      </c>
      <c r="K40">
        <v>18</v>
      </c>
      <c r="L40" s="73">
        <v>17</v>
      </c>
      <c r="M40">
        <v>1</v>
      </c>
      <c r="N40" t="s">
        <v>101</v>
      </c>
    </row>
    <row r="41" spans="1:14">
      <c r="A41">
        <v>80</v>
      </c>
      <c r="B41" t="s">
        <v>142</v>
      </c>
      <c r="C41" t="s">
        <v>54</v>
      </c>
      <c r="D41">
        <v>4</v>
      </c>
      <c r="E41" t="s">
        <v>143</v>
      </c>
      <c r="F41" t="s">
        <v>0</v>
      </c>
      <c r="G41" t="s">
        <v>0</v>
      </c>
      <c r="H41">
        <v>1</v>
      </c>
      <c r="I41" s="53">
        <v>42102.548472222225</v>
      </c>
      <c r="J41" s="53">
        <v>42102.58189814815</v>
      </c>
      <c r="K41">
        <v>20</v>
      </c>
      <c r="L41" s="73">
        <v>19</v>
      </c>
      <c r="M41" t="s">
        <v>144</v>
      </c>
      <c r="N41" t="s">
        <v>144</v>
      </c>
    </row>
    <row r="42" spans="1:14">
      <c r="A42">
        <v>81</v>
      </c>
      <c r="B42" t="s">
        <v>142</v>
      </c>
      <c r="C42" t="s">
        <v>54</v>
      </c>
      <c r="D42">
        <v>1</v>
      </c>
      <c r="E42" t="s">
        <v>143</v>
      </c>
      <c r="F42" t="s">
        <v>0</v>
      </c>
      <c r="G42" t="s">
        <v>0</v>
      </c>
      <c r="H42">
        <v>1</v>
      </c>
      <c r="I42" s="53">
        <v>42102.548495370371</v>
      </c>
      <c r="J42" s="53">
        <v>42102.582187499997</v>
      </c>
      <c r="K42">
        <v>20</v>
      </c>
      <c r="L42" s="73">
        <v>23</v>
      </c>
      <c r="M42" t="s">
        <v>144</v>
      </c>
      <c r="N42" t="s">
        <v>144</v>
      </c>
    </row>
    <row r="43" spans="1:14">
      <c r="A43">
        <v>82</v>
      </c>
      <c r="B43" t="s">
        <v>142</v>
      </c>
      <c r="C43" t="s">
        <v>54</v>
      </c>
      <c r="D43">
        <v>2</v>
      </c>
      <c r="E43" t="s">
        <v>143</v>
      </c>
      <c r="F43" t="s">
        <v>0</v>
      </c>
      <c r="G43" t="s">
        <v>0</v>
      </c>
      <c r="H43">
        <v>1</v>
      </c>
      <c r="I43" s="53">
        <v>42102.548506944448</v>
      </c>
      <c r="J43" s="53">
        <v>42102.581863425927</v>
      </c>
      <c r="K43">
        <v>16</v>
      </c>
      <c r="L43" s="73">
        <v>21</v>
      </c>
      <c r="M43" t="s">
        <v>144</v>
      </c>
      <c r="N43" t="s">
        <v>144</v>
      </c>
    </row>
    <row r="44" spans="1:14">
      <c r="A44">
        <v>83</v>
      </c>
      <c r="B44" t="s">
        <v>142</v>
      </c>
      <c r="C44" t="s">
        <v>54</v>
      </c>
      <c r="D44">
        <v>3</v>
      </c>
      <c r="E44" t="s">
        <v>143</v>
      </c>
      <c r="F44" t="s">
        <v>0</v>
      </c>
      <c r="G44" t="s">
        <v>0</v>
      </c>
      <c r="H44">
        <v>1</v>
      </c>
      <c r="I44" s="53">
        <v>42102.548530092594</v>
      </c>
      <c r="J44" s="53">
        <v>42102.582731481481</v>
      </c>
      <c r="K44">
        <v>17</v>
      </c>
      <c r="L44" s="73">
        <v>16</v>
      </c>
      <c r="M44" t="s">
        <v>144</v>
      </c>
      <c r="N44" t="s">
        <v>144</v>
      </c>
    </row>
    <row r="45" spans="1:14">
      <c r="A45">
        <v>84</v>
      </c>
      <c r="B45" t="s">
        <v>142</v>
      </c>
      <c r="C45" t="s">
        <v>54</v>
      </c>
      <c r="D45">
        <v>4</v>
      </c>
      <c r="E45" t="s">
        <v>143</v>
      </c>
      <c r="F45" t="s">
        <v>1</v>
      </c>
      <c r="G45" t="s">
        <v>2</v>
      </c>
      <c r="H45">
        <v>1</v>
      </c>
      <c r="I45" s="53">
        <v>42102.548564814817</v>
      </c>
      <c r="J45" s="53">
        <v>42102.575138888889</v>
      </c>
      <c r="K45">
        <v>18</v>
      </c>
      <c r="L45" s="73">
        <v>20</v>
      </c>
      <c r="M45" t="s">
        <v>144</v>
      </c>
      <c r="N45" t="s">
        <v>144</v>
      </c>
    </row>
    <row r="46" spans="1:14">
      <c r="A46">
        <v>85</v>
      </c>
      <c r="B46" t="s">
        <v>142</v>
      </c>
      <c r="C46" t="s">
        <v>55</v>
      </c>
      <c r="D46">
        <v>1</v>
      </c>
      <c r="E46" t="s">
        <v>143</v>
      </c>
      <c r="F46" t="s">
        <v>0</v>
      </c>
      <c r="G46" t="s">
        <v>0</v>
      </c>
      <c r="H46">
        <v>1</v>
      </c>
      <c r="I46" s="53">
        <v>42102.753680555557</v>
      </c>
      <c r="J46" s="53">
        <v>42102.788784722223</v>
      </c>
      <c r="K46">
        <v>18</v>
      </c>
      <c r="L46" s="73">
        <v>19</v>
      </c>
      <c r="M46" t="s">
        <v>144</v>
      </c>
      <c r="N46" t="s">
        <v>144</v>
      </c>
    </row>
    <row r="47" spans="1:14">
      <c r="A47">
        <v>86</v>
      </c>
      <c r="B47" t="s">
        <v>142</v>
      </c>
      <c r="C47" t="s">
        <v>55</v>
      </c>
      <c r="D47">
        <v>2</v>
      </c>
      <c r="E47" t="s">
        <v>143</v>
      </c>
      <c r="F47" t="s">
        <v>0</v>
      </c>
      <c r="G47" t="s">
        <v>0</v>
      </c>
      <c r="H47">
        <v>1</v>
      </c>
      <c r="I47" s="53">
        <v>42102.753703703704</v>
      </c>
      <c r="J47" s="53">
        <v>42102.783356481479</v>
      </c>
      <c r="K47">
        <v>12</v>
      </c>
      <c r="L47" s="73">
        <v>16</v>
      </c>
      <c r="M47">
        <v>1</v>
      </c>
      <c r="N47" t="s">
        <v>115</v>
      </c>
    </row>
    <row r="48" spans="1:14">
      <c r="A48">
        <v>87</v>
      </c>
      <c r="B48" t="s">
        <v>142</v>
      </c>
      <c r="C48" t="s">
        <v>55</v>
      </c>
      <c r="D48">
        <v>3</v>
      </c>
      <c r="E48" t="s">
        <v>143</v>
      </c>
      <c r="F48" t="s">
        <v>0</v>
      </c>
      <c r="G48" t="s">
        <v>0</v>
      </c>
      <c r="H48">
        <v>1</v>
      </c>
      <c r="I48" s="53">
        <v>42102.753738425927</v>
      </c>
      <c r="J48" s="53">
        <v>42102.779074074075</v>
      </c>
      <c r="K48">
        <v>18</v>
      </c>
      <c r="L48" s="73">
        <v>15</v>
      </c>
      <c r="M48" t="s">
        <v>144</v>
      </c>
      <c r="N48" t="s">
        <v>144</v>
      </c>
    </row>
    <row r="49" spans="1:14">
      <c r="A49">
        <v>88</v>
      </c>
      <c r="B49" t="s">
        <v>142</v>
      </c>
      <c r="C49" t="s">
        <v>55</v>
      </c>
      <c r="D49">
        <v>4</v>
      </c>
      <c r="E49" t="s">
        <v>143</v>
      </c>
      <c r="F49" t="s">
        <v>0</v>
      </c>
      <c r="G49" t="s">
        <v>0</v>
      </c>
      <c r="H49">
        <v>1</v>
      </c>
      <c r="I49" s="53">
        <v>42102.753750000003</v>
      </c>
      <c r="J49" s="53">
        <v>42102.780810185184</v>
      </c>
      <c r="K49">
        <v>18</v>
      </c>
      <c r="L49" s="73">
        <v>22</v>
      </c>
      <c r="M49" t="s">
        <v>144</v>
      </c>
      <c r="N49" t="s">
        <v>144</v>
      </c>
    </row>
    <row r="50" spans="1:14">
      <c r="A50">
        <v>89</v>
      </c>
      <c r="B50" t="s">
        <v>142</v>
      </c>
      <c r="C50" t="s">
        <v>56</v>
      </c>
      <c r="D50">
        <v>1</v>
      </c>
      <c r="E50" t="s">
        <v>143</v>
      </c>
      <c r="F50" t="s">
        <v>1</v>
      </c>
      <c r="G50" t="s">
        <v>0</v>
      </c>
      <c r="H50">
        <v>1</v>
      </c>
      <c r="I50" s="53">
        <v>42104.464155092595</v>
      </c>
      <c r="J50" s="53">
        <v>42104.487754629627</v>
      </c>
      <c r="K50">
        <v>14</v>
      </c>
      <c r="L50" s="73">
        <v>17</v>
      </c>
      <c r="M50" t="s">
        <v>144</v>
      </c>
      <c r="N50" t="s">
        <v>144</v>
      </c>
    </row>
    <row r="51" spans="1:14">
      <c r="A51">
        <v>90</v>
      </c>
      <c r="B51" t="s">
        <v>142</v>
      </c>
      <c r="C51" t="s">
        <v>56</v>
      </c>
      <c r="D51">
        <v>2</v>
      </c>
      <c r="E51" t="s">
        <v>143</v>
      </c>
      <c r="F51" t="s">
        <v>1</v>
      </c>
      <c r="G51" t="s">
        <v>1</v>
      </c>
      <c r="H51">
        <v>1</v>
      </c>
      <c r="I51" s="53">
        <v>42104.464212962965</v>
      </c>
      <c r="J51" s="53">
        <v>42104.486076388886</v>
      </c>
      <c r="K51">
        <v>15</v>
      </c>
      <c r="L51" s="73">
        <v>5</v>
      </c>
      <c r="M51" t="s">
        <v>144</v>
      </c>
      <c r="N51" t="s">
        <v>144</v>
      </c>
    </row>
    <row r="52" spans="1:14">
      <c r="A52">
        <v>91</v>
      </c>
      <c r="B52" t="s">
        <v>142</v>
      </c>
      <c r="C52" t="s">
        <v>56</v>
      </c>
      <c r="D52">
        <v>3</v>
      </c>
      <c r="E52" t="s">
        <v>143</v>
      </c>
      <c r="F52" t="s">
        <v>0</v>
      </c>
      <c r="G52" t="s">
        <v>144</v>
      </c>
      <c r="H52" t="s">
        <v>144</v>
      </c>
      <c r="I52" s="53">
        <v>42104.464212962965</v>
      </c>
      <c r="J52" s="53">
        <v>42104.466168981482</v>
      </c>
      <c r="K52">
        <v>15</v>
      </c>
      <c r="M52">
        <v>1</v>
      </c>
      <c r="N52" t="s">
        <v>116</v>
      </c>
    </row>
    <row r="53" spans="1:14">
      <c r="A53">
        <v>92</v>
      </c>
      <c r="B53" t="s">
        <v>142</v>
      </c>
      <c r="C53" t="s">
        <v>56</v>
      </c>
      <c r="D53">
        <v>4</v>
      </c>
      <c r="E53" t="s">
        <v>143</v>
      </c>
      <c r="F53" t="s">
        <v>0</v>
      </c>
      <c r="G53" t="s">
        <v>2</v>
      </c>
      <c r="H53">
        <v>1</v>
      </c>
      <c r="I53" s="53">
        <v>42104.464212962965</v>
      </c>
      <c r="J53" s="53">
        <v>42104.489768518521</v>
      </c>
      <c r="K53">
        <v>19</v>
      </c>
      <c r="L53" s="73">
        <v>15</v>
      </c>
      <c r="M53" t="s">
        <v>144</v>
      </c>
      <c r="N53" t="s">
        <v>144</v>
      </c>
    </row>
    <row r="54" spans="1:14">
      <c r="A54">
        <v>93</v>
      </c>
      <c r="B54" t="s">
        <v>142</v>
      </c>
      <c r="C54" t="s">
        <v>56</v>
      </c>
      <c r="D54">
        <v>1</v>
      </c>
      <c r="E54" t="s">
        <v>143</v>
      </c>
      <c r="F54" t="s">
        <v>0</v>
      </c>
      <c r="G54" t="s">
        <v>3</v>
      </c>
      <c r="H54">
        <v>1</v>
      </c>
      <c r="I54" s="53">
        <v>42104.464270833334</v>
      </c>
      <c r="J54" s="53">
        <v>42104.490520833337</v>
      </c>
      <c r="K54">
        <v>14</v>
      </c>
      <c r="L54" s="73">
        <v>5</v>
      </c>
      <c r="M54" t="s">
        <v>144</v>
      </c>
      <c r="N54" t="s">
        <v>144</v>
      </c>
    </row>
    <row r="55" spans="1:14">
      <c r="A55">
        <v>94</v>
      </c>
      <c r="B55" t="s">
        <v>142</v>
      </c>
      <c r="C55" t="s">
        <v>57</v>
      </c>
      <c r="D55">
        <v>1</v>
      </c>
      <c r="E55" t="s">
        <v>143</v>
      </c>
      <c r="F55" t="s">
        <v>0</v>
      </c>
      <c r="G55" t="s">
        <v>0</v>
      </c>
      <c r="H55">
        <v>1</v>
      </c>
      <c r="I55" s="53">
        <v>42104.548206018517</v>
      </c>
      <c r="J55" s="53">
        <v>42104.570844907408</v>
      </c>
      <c r="K55">
        <v>17</v>
      </c>
      <c r="L55" s="73">
        <v>15</v>
      </c>
      <c r="M55" t="s">
        <v>144</v>
      </c>
      <c r="N55" t="s">
        <v>144</v>
      </c>
    </row>
    <row r="56" spans="1:14">
      <c r="A56">
        <v>95</v>
      </c>
      <c r="B56" t="s">
        <v>142</v>
      </c>
      <c r="C56" t="s">
        <v>57</v>
      </c>
      <c r="D56">
        <v>2</v>
      </c>
      <c r="E56" t="s">
        <v>143</v>
      </c>
      <c r="F56" t="s">
        <v>0</v>
      </c>
      <c r="G56" t="s">
        <v>1</v>
      </c>
      <c r="H56">
        <v>1</v>
      </c>
      <c r="I56" s="53">
        <v>42104.548229166663</v>
      </c>
      <c r="J56" s="53">
        <v>42104.581192129626</v>
      </c>
      <c r="K56">
        <v>20</v>
      </c>
      <c r="L56" s="73">
        <v>21</v>
      </c>
      <c r="M56" t="s">
        <v>144</v>
      </c>
      <c r="N56" t="s">
        <v>144</v>
      </c>
    </row>
    <row r="57" spans="1:14">
      <c r="A57">
        <v>96</v>
      </c>
      <c r="B57" t="s">
        <v>142</v>
      </c>
      <c r="C57" t="s">
        <v>57</v>
      </c>
      <c r="D57">
        <v>3</v>
      </c>
      <c r="E57" t="s">
        <v>143</v>
      </c>
      <c r="F57" t="s">
        <v>0</v>
      </c>
      <c r="G57" t="s">
        <v>0</v>
      </c>
      <c r="H57">
        <v>1</v>
      </c>
      <c r="I57" s="53">
        <v>42104.548229166663</v>
      </c>
      <c r="J57" s="53">
        <v>42104.579444444447</v>
      </c>
      <c r="K57">
        <v>18</v>
      </c>
      <c r="L57" s="73">
        <v>15</v>
      </c>
      <c r="M57" t="s">
        <v>144</v>
      </c>
      <c r="N57" t="s">
        <v>144</v>
      </c>
    </row>
    <row r="58" spans="1:14">
      <c r="A58">
        <v>97</v>
      </c>
      <c r="B58" t="s">
        <v>142</v>
      </c>
      <c r="C58" t="s">
        <v>57</v>
      </c>
      <c r="D58">
        <v>4</v>
      </c>
      <c r="E58" t="s">
        <v>143</v>
      </c>
      <c r="F58" t="s">
        <v>0</v>
      </c>
      <c r="G58" t="s">
        <v>2</v>
      </c>
      <c r="H58">
        <v>1</v>
      </c>
      <c r="I58" s="53">
        <v>42104.548252314817</v>
      </c>
      <c r="J58" s="53">
        <v>42104.57613425926</v>
      </c>
      <c r="K58">
        <v>21</v>
      </c>
      <c r="L58" s="73">
        <v>19</v>
      </c>
      <c r="M58" t="s">
        <v>144</v>
      </c>
      <c r="N58" t="s">
        <v>144</v>
      </c>
    </row>
    <row r="59" spans="1:14">
      <c r="A59">
        <v>98</v>
      </c>
      <c r="B59" t="s">
        <v>142</v>
      </c>
      <c r="C59" t="s">
        <v>57</v>
      </c>
      <c r="D59">
        <v>1</v>
      </c>
      <c r="E59" t="s">
        <v>143</v>
      </c>
      <c r="F59" t="s">
        <v>0</v>
      </c>
      <c r="G59" t="s">
        <v>0</v>
      </c>
      <c r="H59">
        <v>1</v>
      </c>
      <c r="I59" s="53">
        <v>42104.548263888886</v>
      </c>
      <c r="J59" s="53">
        <v>42104.569687499999</v>
      </c>
      <c r="K59">
        <v>13</v>
      </c>
      <c r="L59" s="73">
        <v>14</v>
      </c>
      <c r="M59" t="s">
        <v>144</v>
      </c>
      <c r="N59" t="s">
        <v>144</v>
      </c>
    </row>
    <row r="60" spans="1:14">
      <c r="A60">
        <v>99</v>
      </c>
      <c r="B60" t="s">
        <v>142</v>
      </c>
      <c r="C60" t="s">
        <v>57</v>
      </c>
      <c r="D60">
        <v>2</v>
      </c>
      <c r="E60" t="s">
        <v>143</v>
      </c>
      <c r="F60" t="s">
        <v>0</v>
      </c>
      <c r="G60" t="s">
        <v>0</v>
      </c>
      <c r="H60">
        <v>1</v>
      </c>
      <c r="I60" s="53">
        <v>42104.548310185186</v>
      </c>
      <c r="J60" s="53">
        <v>42104.575254629628</v>
      </c>
      <c r="K60">
        <v>18</v>
      </c>
      <c r="L60" s="73">
        <v>20</v>
      </c>
      <c r="M60" t="s">
        <v>144</v>
      </c>
      <c r="N60" t="s">
        <v>144</v>
      </c>
    </row>
    <row r="61" spans="1:14">
      <c r="A61">
        <v>100</v>
      </c>
      <c r="B61" t="s">
        <v>142</v>
      </c>
      <c r="C61" t="s">
        <v>57</v>
      </c>
      <c r="D61">
        <v>3</v>
      </c>
      <c r="E61" t="s">
        <v>143</v>
      </c>
      <c r="F61" t="s">
        <v>0</v>
      </c>
      <c r="G61" t="s">
        <v>0</v>
      </c>
      <c r="H61">
        <v>1</v>
      </c>
      <c r="I61" s="53">
        <v>42104.548333333332</v>
      </c>
      <c r="J61" s="53">
        <v>42104.573078703703</v>
      </c>
      <c r="K61">
        <v>20</v>
      </c>
      <c r="L61" s="73">
        <v>13</v>
      </c>
      <c r="M61" t="s">
        <v>144</v>
      </c>
      <c r="N61" t="s">
        <v>144</v>
      </c>
    </row>
    <row r="62" spans="1:14">
      <c r="A62">
        <v>101</v>
      </c>
      <c r="B62" t="s">
        <v>142</v>
      </c>
      <c r="C62" t="s">
        <v>57</v>
      </c>
      <c r="D62">
        <v>4</v>
      </c>
      <c r="E62" t="s">
        <v>143</v>
      </c>
      <c r="F62" t="s">
        <v>3</v>
      </c>
      <c r="G62" t="s">
        <v>3</v>
      </c>
      <c r="H62">
        <v>1</v>
      </c>
      <c r="I62" s="53">
        <v>42104.548333333332</v>
      </c>
      <c r="J62" s="53">
        <v>42104.574236111112</v>
      </c>
      <c r="K62">
        <v>21</v>
      </c>
      <c r="L62" s="73">
        <v>13</v>
      </c>
      <c r="M62" t="s">
        <v>144</v>
      </c>
      <c r="N62" t="s">
        <v>144</v>
      </c>
    </row>
    <row r="63" spans="1:14">
      <c r="A63">
        <v>102</v>
      </c>
      <c r="B63" t="s">
        <v>142</v>
      </c>
      <c r="C63" t="s">
        <v>57</v>
      </c>
      <c r="D63">
        <v>1</v>
      </c>
      <c r="E63" t="s">
        <v>143</v>
      </c>
      <c r="F63" t="s">
        <v>1</v>
      </c>
      <c r="G63" t="s">
        <v>0</v>
      </c>
      <c r="H63">
        <v>1</v>
      </c>
      <c r="I63" s="53">
        <v>42104.548344907409</v>
      </c>
      <c r="J63" s="53">
        <v>42104.591157407405</v>
      </c>
      <c r="K63">
        <v>17</v>
      </c>
      <c r="L63" s="73">
        <v>4</v>
      </c>
      <c r="M63" t="s">
        <v>144</v>
      </c>
      <c r="N63" t="s">
        <v>144</v>
      </c>
    </row>
    <row r="64" spans="1:14">
      <c r="A64">
        <v>103</v>
      </c>
      <c r="B64" t="s">
        <v>142</v>
      </c>
      <c r="C64" t="s">
        <v>57</v>
      </c>
      <c r="D64">
        <v>2</v>
      </c>
      <c r="E64" t="s">
        <v>143</v>
      </c>
      <c r="F64" t="s">
        <v>0</v>
      </c>
      <c r="G64" t="s">
        <v>0</v>
      </c>
      <c r="H64">
        <v>1</v>
      </c>
      <c r="I64" s="53">
        <v>42104.548414351855</v>
      </c>
      <c r="J64" s="53">
        <v>42104.574641203704</v>
      </c>
      <c r="K64">
        <v>19</v>
      </c>
      <c r="L64" s="73">
        <v>16</v>
      </c>
      <c r="M64" t="s">
        <v>144</v>
      </c>
      <c r="N64" t="s">
        <v>144</v>
      </c>
    </row>
    <row r="65" spans="1:14">
      <c r="A65">
        <v>104</v>
      </c>
      <c r="B65" t="s">
        <v>142</v>
      </c>
      <c r="C65" t="s">
        <v>57</v>
      </c>
      <c r="D65">
        <v>3</v>
      </c>
      <c r="E65" t="s">
        <v>143</v>
      </c>
      <c r="F65" t="s">
        <v>0</v>
      </c>
      <c r="G65" t="s">
        <v>0</v>
      </c>
      <c r="H65">
        <v>1</v>
      </c>
      <c r="I65" s="53">
        <v>42104.548449074071</v>
      </c>
      <c r="J65" s="53">
        <v>42104.584085648145</v>
      </c>
      <c r="K65">
        <v>17</v>
      </c>
      <c r="L65" s="73">
        <v>18</v>
      </c>
      <c r="M65" t="s">
        <v>144</v>
      </c>
      <c r="N65" t="s">
        <v>144</v>
      </c>
    </row>
    <row r="66" spans="1:14">
      <c r="A66">
        <v>105</v>
      </c>
      <c r="B66" t="s">
        <v>142</v>
      </c>
      <c r="C66" t="s">
        <v>57</v>
      </c>
      <c r="D66">
        <v>4</v>
      </c>
      <c r="E66" t="s">
        <v>143</v>
      </c>
      <c r="F66" t="s">
        <v>0</v>
      </c>
      <c r="G66" t="s">
        <v>0</v>
      </c>
      <c r="H66">
        <v>1</v>
      </c>
      <c r="I66" s="53">
        <v>42104.548738425925</v>
      </c>
      <c r="J66" s="53">
        <v>42104.577349537038</v>
      </c>
      <c r="K66">
        <v>17</v>
      </c>
      <c r="L66" s="73">
        <v>16</v>
      </c>
      <c r="M66" t="s">
        <v>144</v>
      </c>
      <c r="N66" t="s">
        <v>144</v>
      </c>
    </row>
    <row r="67" spans="1:14">
      <c r="A67">
        <v>106</v>
      </c>
      <c r="B67" t="s">
        <v>142</v>
      </c>
      <c r="C67" t="s">
        <v>57</v>
      </c>
      <c r="D67">
        <v>1</v>
      </c>
      <c r="E67" t="s">
        <v>143</v>
      </c>
      <c r="F67" t="s">
        <v>0</v>
      </c>
      <c r="G67" t="s">
        <v>0</v>
      </c>
      <c r="H67">
        <v>1</v>
      </c>
      <c r="I67" s="53">
        <v>42104.552719907406</v>
      </c>
      <c r="J67" s="53">
        <v>42104.583749999998</v>
      </c>
      <c r="K67">
        <v>10</v>
      </c>
      <c r="L67" s="73">
        <v>16</v>
      </c>
      <c r="M67" t="s">
        <v>144</v>
      </c>
      <c r="N67" t="s">
        <v>144</v>
      </c>
    </row>
    <row r="68" spans="1:14">
      <c r="A68">
        <v>107</v>
      </c>
      <c r="B68" t="s">
        <v>142</v>
      </c>
      <c r="C68" t="s">
        <v>86</v>
      </c>
      <c r="D68">
        <v>2</v>
      </c>
      <c r="E68" t="s">
        <v>143</v>
      </c>
      <c r="F68" t="s">
        <v>2</v>
      </c>
      <c r="G68" t="s">
        <v>2</v>
      </c>
      <c r="H68">
        <v>1</v>
      </c>
      <c r="I68" s="53">
        <v>42104.75509259259</v>
      </c>
      <c r="J68" s="53">
        <v>42104.785405092596</v>
      </c>
      <c r="K68">
        <v>17</v>
      </c>
      <c r="L68" s="73">
        <v>19</v>
      </c>
      <c r="M68" t="s">
        <v>144</v>
      </c>
      <c r="N68" t="s">
        <v>144</v>
      </c>
    </row>
    <row r="69" spans="1:14">
      <c r="A69">
        <v>108</v>
      </c>
      <c r="B69" t="s">
        <v>142</v>
      </c>
      <c r="C69" t="s">
        <v>86</v>
      </c>
      <c r="D69">
        <v>3</v>
      </c>
      <c r="E69" t="s">
        <v>143</v>
      </c>
      <c r="F69" t="s">
        <v>0</v>
      </c>
      <c r="G69" t="s">
        <v>0</v>
      </c>
      <c r="H69">
        <v>1</v>
      </c>
      <c r="I69" s="53">
        <v>42104.75509259259</v>
      </c>
      <c r="J69" s="53">
        <v>42104.786793981482</v>
      </c>
      <c r="K69">
        <v>16</v>
      </c>
      <c r="L69" s="73">
        <v>17</v>
      </c>
      <c r="M69" t="s">
        <v>144</v>
      </c>
      <c r="N69" t="s">
        <v>144</v>
      </c>
    </row>
    <row r="70" spans="1:14">
      <c r="A70">
        <v>109</v>
      </c>
      <c r="B70" t="s">
        <v>142</v>
      </c>
      <c r="C70" t="s">
        <v>86</v>
      </c>
      <c r="D70">
        <v>4</v>
      </c>
      <c r="E70" t="s">
        <v>143</v>
      </c>
      <c r="F70" t="s">
        <v>0</v>
      </c>
      <c r="G70" t="s">
        <v>0</v>
      </c>
      <c r="H70">
        <v>1</v>
      </c>
      <c r="I70" s="53">
        <v>42104.755127314813</v>
      </c>
      <c r="J70" s="53">
        <v>42104.785567129627</v>
      </c>
      <c r="K70">
        <v>18</v>
      </c>
      <c r="L70" s="73">
        <v>19</v>
      </c>
      <c r="M70" t="s">
        <v>144</v>
      </c>
      <c r="N70" t="s">
        <v>144</v>
      </c>
    </row>
    <row r="71" spans="1:14">
      <c r="A71">
        <v>110</v>
      </c>
      <c r="B71" t="s">
        <v>142</v>
      </c>
      <c r="C71" t="s">
        <v>87</v>
      </c>
      <c r="D71">
        <v>1</v>
      </c>
      <c r="E71" t="s">
        <v>143</v>
      </c>
      <c r="F71" t="s">
        <v>2</v>
      </c>
      <c r="G71" t="s">
        <v>2</v>
      </c>
      <c r="H71">
        <v>1</v>
      </c>
      <c r="I71" s="53">
        <v>42107.757974537039</v>
      </c>
      <c r="J71" s="53">
        <v>42107.7812962963</v>
      </c>
      <c r="K71">
        <v>20</v>
      </c>
      <c r="L71" s="73">
        <v>16</v>
      </c>
      <c r="M71" t="s">
        <v>144</v>
      </c>
      <c r="N71" t="s">
        <v>144</v>
      </c>
    </row>
    <row r="72" spans="1:14">
      <c r="A72">
        <v>111</v>
      </c>
      <c r="B72" t="s">
        <v>142</v>
      </c>
      <c r="C72" t="s">
        <v>87</v>
      </c>
      <c r="D72">
        <v>2</v>
      </c>
      <c r="E72" t="s">
        <v>143</v>
      </c>
      <c r="F72" t="s">
        <v>0</v>
      </c>
      <c r="G72" t="s">
        <v>0</v>
      </c>
      <c r="H72">
        <v>1</v>
      </c>
      <c r="I72" s="53">
        <v>42107.758009259262</v>
      </c>
      <c r="J72" s="53">
        <v>42107.788043981483</v>
      </c>
      <c r="K72">
        <v>17</v>
      </c>
      <c r="L72" s="73">
        <v>19</v>
      </c>
      <c r="M72" t="s">
        <v>144</v>
      </c>
      <c r="N72" t="s">
        <v>144</v>
      </c>
    </row>
    <row r="73" spans="1:14">
      <c r="A73">
        <v>112</v>
      </c>
      <c r="B73" t="s">
        <v>142</v>
      </c>
      <c r="C73" t="s">
        <v>87</v>
      </c>
      <c r="D73">
        <v>3</v>
      </c>
      <c r="E73" t="s">
        <v>143</v>
      </c>
      <c r="F73" t="s">
        <v>0</v>
      </c>
      <c r="G73" t="s">
        <v>0</v>
      </c>
      <c r="H73">
        <v>1</v>
      </c>
      <c r="I73" s="53">
        <v>42107.758043981485</v>
      </c>
      <c r="J73" s="53">
        <v>42107.791331018518</v>
      </c>
      <c r="K73">
        <v>17</v>
      </c>
      <c r="L73" s="73">
        <v>14</v>
      </c>
      <c r="M73" t="s">
        <v>144</v>
      </c>
      <c r="N73" t="s">
        <v>144</v>
      </c>
    </row>
    <row r="74" spans="1:14">
      <c r="A74">
        <v>113</v>
      </c>
      <c r="B74" t="s">
        <v>142</v>
      </c>
      <c r="C74" t="s">
        <v>87</v>
      </c>
      <c r="D74">
        <v>4</v>
      </c>
      <c r="E74" t="s">
        <v>143</v>
      </c>
      <c r="F74" t="s">
        <v>0</v>
      </c>
      <c r="G74" t="s">
        <v>0</v>
      </c>
      <c r="H74">
        <v>1</v>
      </c>
      <c r="I74" s="53">
        <v>42107.758055555554</v>
      </c>
      <c r="J74" s="53">
        <v>42107.78738425926</v>
      </c>
      <c r="K74">
        <v>14</v>
      </c>
      <c r="L74" s="73">
        <v>11</v>
      </c>
      <c r="M74" t="s">
        <v>144</v>
      </c>
      <c r="N74" t="s">
        <v>144</v>
      </c>
    </row>
    <row r="75" spans="1:14">
      <c r="A75">
        <v>114</v>
      </c>
      <c r="B75" t="s">
        <v>142</v>
      </c>
      <c r="C75" t="s">
        <v>88</v>
      </c>
      <c r="D75">
        <v>1</v>
      </c>
      <c r="E75" t="s">
        <v>143</v>
      </c>
      <c r="F75" t="s">
        <v>0</v>
      </c>
      <c r="G75" t="s">
        <v>3</v>
      </c>
      <c r="H75">
        <v>1</v>
      </c>
      <c r="I75" s="53">
        <v>42109.753657407404</v>
      </c>
      <c r="J75" s="53">
        <v>42109.786435185182</v>
      </c>
      <c r="K75">
        <v>15</v>
      </c>
      <c r="L75" s="73">
        <v>1</v>
      </c>
      <c r="M75" t="s">
        <v>144</v>
      </c>
      <c r="N75" t="s">
        <v>144</v>
      </c>
    </row>
    <row r="76" spans="1:14">
      <c r="A76">
        <v>115</v>
      </c>
      <c r="B76" t="s">
        <v>142</v>
      </c>
      <c r="C76" t="s">
        <v>88</v>
      </c>
      <c r="D76">
        <v>2</v>
      </c>
      <c r="E76" t="s">
        <v>143</v>
      </c>
      <c r="F76" t="s">
        <v>0</v>
      </c>
      <c r="G76" t="s">
        <v>0</v>
      </c>
      <c r="H76">
        <v>1</v>
      </c>
      <c r="I76" s="53">
        <v>42109.753784722219</v>
      </c>
      <c r="J76" s="53">
        <v>42109.787627314814</v>
      </c>
      <c r="K76">
        <v>15</v>
      </c>
      <c r="L76" s="73">
        <v>18</v>
      </c>
      <c r="M76" t="s">
        <v>144</v>
      </c>
      <c r="N76" t="s">
        <v>144</v>
      </c>
    </row>
    <row r="77" spans="1:14">
      <c r="A77">
        <v>116</v>
      </c>
      <c r="B77" t="s">
        <v>142</v>
      </c>
      <c r="C77" t="s">
        <v>88</v>
      </c>
      <c r="D77">
        <v>3</v>
      </c>
      <c r="E77" t="s">
        <v>143</v>
      </c>
      <c r="F77" t="s">
        <v>0</v>
      </c>
      <c r="G77" t="s">
        <v>1</v>
      </c>
      <c r="H77">
        <v>1</v>
      </c>
      <c r="I77" s="53">
        <v>42109.754004629627</v>
      </c>
      <c r="J77" s="53">
        <v>42109.784201388888</v>
      </c>
      <c r="K77">
        <v>17</v>
      </c>
      <c r="L77" s="73">
        <v>12</v>
      </c>
      <c r="M77" t="s">
        <v>144</v>
      </c>
      <c r="N77" t="s">
        <v>144</v>
      </c>
    </row>
    <row r="78" spans="1:14">
      <c r="A78">
        <v>117</v>
      </c>
      <c r="B78" t="s">
        <v>142</v>
      </c>
      <c r="C78" t="s">
        <v>88</v>
      </c>
      <c r="D78">
        <v>4</v>
      </c>
      <c r="E78" t="s">
        <v>143</v>
      </c>
      <c r="F78" t="s">
        <v>0</v>
      </c>
      <c r="G78" t="s">
        <v>0</v>
      </c>
      <c r="H78">
        <v>1</v>
      </c>
      <c r="I78" s="53">
        <v>42109.7578587963</v>
      </c>
      <c r="J78" s="53">
        <v>42109.774606481478</v>
      </c>
      <c r="K78">
        <v>16</v>
      </c>
      <c r="L78" s="73">
        <v>8</v>
      </c>
      <c r="M78" t="s">
        <v>144</v>
      </c>
      <c r="N78" t="s">
        <v>144</v>
      </c>
    </row>
    <row r="79" spans="1:14">
      <c r="A79">
        <v>118</v>
      </c>
      <c r="B79" t="s">
        <v>142</v>
      </c>
      <c r="C79" t="s">
        <v>89</v>
      </c>
      <c r="D79">
        <v>1</v>
      </c>
      <c r="E79" t="s">
        <v>143</v>
      </c>
      <c r="F79" t="s">
        <v>0</v>
      </c>
      <c r="G79" t="s">
        <v>0</v>
      </c>
      <c r="H79">
        <v>1</v>
      </c>
      <c r="I79" s="53">
        <v>42110.755046296297</v>
      </c>
      <c r="J79" s="53">
        <v>42110.785219907404</v>
      </c>
      <c r="K79">
        <v>15</v>
      </c>
      <c r="L79" s="73">
        <v>20</v>
      </c>
      <c r="M79" t="s">
        <v>144</v>
      </c>
      <c r="N79" t="s">
        <v>144</v>
      </c>
    </row>
    <row r="80" spans="1:14">
      <c r="A80">
        <v>119</v>
      </c>
      <c r="B80" t="s">
        <v>142</v>
      </c>
      <c r="C80" t="s">
        <v>89</v>
      </c>
      <c r="D80">
        <v>1</v>
      </c>
      <c r="E80" t="s">
        <v>143</v>
      </c>
      <c r="F80" t="s">
        <v>0</v>
      </c>
      <c r="G80" t="s">
        <v>0</v>
      </c>
      <c r="H80">
        <v>1</v>
      </c>
      <c r="I80" s="53">
        <v>42110.755046296297</v>
      </c>
      <c r="J80" s="53">
        <v>42110.780763888892</v>
      </c>
      <c r="K80">
        <v>17</v>
      </c>
      <c r="L80" s="73">
        <v>14</v>
      </c>
      <c r="M80" t="s">
        <v>144</v>
      </c>
      <c r="N80" t="s">
        <v>144</v>
      </c>
    </row>
    <row r="81" spans="1:14">
      <c r="A81">
        <v>120</v>
      </c>
      <c r="B81" t="s">
        <v>142</v>
      </c>
      <c r="C81" t="s">
        <v>89</v>
      </c>
      <c r="D81">
        <v>2</v>
      </c>
      <c r="E81" t="s">
        <v>143</v>
      </c>
      <c r="F81" t="s">
        <v>0</v>
      </c>
      <c r="G81" t="s">
        <v>0</v>
      </c>
      <c r="H81">
        <v>1</v>
      </c>
      <c r="I81" s="53">
        <v>42110.755057870374</v>
      </c>
      <c r="J81" s="53">
        <v>42110.785127314812</v>
      </c>
      <c r="K81">
        <v>19</v>
      </c>
      <c r="L81" s="73">
        <v>21</v>
      </c>
      <c r="M81" t="s">
        <v>144</v>
      </c>
      <c r="N81" t="s">
        <v>144</v>
      </c>
    </row>
    <row r="82" spans="1:14">
      <c r="A82">
        <v>121</v>
      </c>
      <c r="B82" t="s">
        <v>142</v>
      </c>
      <c r="C82" t="s">
        <v>89</v>
      </c>
      <c r="D82">
        <v>3</v>
      </c>
      <c r="E82" t="s">
        <v>143</v>
      </c>
      <c r="F82" t="s">
        <v>0</v>
      </c>
      <c r="G82" t="s">
        <v>0</v>
      </c>
      <c r="H82">
        <v>1</v>
      </c>
      <c r="I82" s="53">
        <v>42110.755057870374</v>
      </c>
      <c r="J82" s="53">
        <v>42110.781041666669</v>
      </c>
      <c r="K82">
        <v>18</v>
      </c>
      <c r="L82" s="73">
        <v>14</v>
      </c>
      <c r="M82" t="s">
        <v>144</v>
      </c>
      <c r="N82" t="s">
        <v>144</v>
      </c>
    </row>
    <row r="83" spans="1:14">
      <c r="A83">
        <v>122</v>
      </c>
      <c r="B83" t="s">
        <v>142</v>
      </c>
      <c r="C83" t="s">
        <v>89</v>
      </c>
      <c r="D83">
        <v>4</v>
      </c>
      <c r="E83" t="s">
        <v>143</v>
      </c>
      <c r="F83" t="s">
        <v>0</v>
      </c>
      <c r="G83" t="s">
        <v>1</v>
      </c>
      <c r="H83">
        <v>1</v>
      </c>
      <c r="I83" s="53">
        <v>42110.755057870374</v>
      </c>
      <c r="J83" s="53">
        <v>42110.797094907408</v>
      </c>
      <c r="K83">
        <v>15</v>
      </c>
      <c r="L83" s="73">
        <v>18</v>
      </c>
      <c r="M83" t="s">
        <v>144</v>
      </c>
      <c r="N83" t="s">
        <v>144</v>
      </c>
    </row>
    <row r="84" spans="1:14">
      <c r="A84">
        <v>123</v>
      </c>
      <c r="B84" t="s">
        <v>142</v>
      </c>
      <c r="C84" t="s">
        <v>89</v>
      </c>
      <c r="D84">
        <v>1</v>
      </c>
      <c r="E84" t="s">
        <v>143</v>
      </c>
      <c r="F84" t="s">
        <v>0</v>
      </c>
      <c r="G84" t="s">
        <v>2</v>
      </c>
      <c r="H84">
        <v>1</v>
      </c>
      <c r="I84" s="53">
        <v>42110.755057870374</v>
      </c>
      <c r="J84" s="53">
        <v>42110.785752314812</v>
      </c>
      <c r="K84">
        <v>15</v>
      </c>
      <c r="L84" s="73">
        <v>15</v>
      </c>
      <c r="M84" t="s">
        <v>144</v>
      </c>
      <c r="N84" t="s">
        <v>144</v>
      </c>
    </row>
    <row r="85" spans="1:14">
      <c r="A85">
        <v>124</v>
      </c>
      <c r="B85" t="s">
        <v>142</v>
      </c>
      <c r="C85" t="s">
        <v>89</v>
      </c>
      <c r="D85">
        <v>2</v>
      </c>
      <c r="E85" t="s">
        <v>143</v>
      </c>
      <c r="F85" t="s">
        <v>0</v>
      </c>
      <c r="G85" t="s">
        <v>0</v>
      </c>
      <c r="H85">
        <v>1</v>
      </c>
      <c r="I85" s="53">
        <v>42110.755057870374</v>
      </c>
      <c r="J85" s="53">
        <v>42110.782962962963</v>
      </c>
      <c r="K85">
        <v>16</v>
      </c>
      <c r="L85" s="73">
        <v>13</v>
      </c>
      <c r="M85" t="s">
        <v>144</v>
      </c>
      <c r="N85" t="s">
        <v>144</v>
      </c>
    </row>
    <row r="86" spans="1:14">
      <c r="A86">
        <v>125</v>
      </c>
      <c r="B86" t="s">
        <v>142</v>
      </c>
      <c r="C86" t="s">
        <v>89</v>
      </c>
      <c r="D86">
        <v>3</v>
      </c>
      <c r="E86" t="s">
        <v>143</v>
      </c>
      <c r="F86" t="s">
        <v>0</v>
      </c>
      <c r="G86" t="s">
        <v>3</v>
      </c>
      <c r="H86">
        <v>1</v>
      </c>
      <c r="I86" s="53">
        <v>42110.75509259259</v>
      </c>
      <c r="J86" s="53">
        <v>42110.779965277776</v>
      </c>
      <c r="K86">
        <v>13</v>
      </c>
      <c r="L86" s="73">
        <v>14</v>
      </c>
      <c r="M86" t="s">
        <v>144</v>
      </c>
      <c r="N86" t="s">
        <v>144</v>
      </c>
    </row>
    <row r="87" spans="1:14">
      <c r="A87">
        <v>126</v>
      </c>
      <c r="B87" t="s">
        <v>142</v>
      </c>
      <c r="C87" t="s">
        <v>89</v>
      </c>
      <c r="D87">
        <v>4</v>
      </c>
      <c r="E87" t="s">
        <v>143</v>
      </c>
      <c r="F87" t="s">
        <v>2</v>
      </c>
      <c r="G87" t="s">
        <v>2</v>
      </c>
      <c r="H87">
        <v>1</v>
      </c>
      <c r="I87" s="53">
        <v>42110.755115740743</v>
      </c>
      <c r="J87" s="53">
        <v>42110.785312499997</v>
      </c>
      <c r="K87">
        <v>16</v>
      </c>
      <c r="L87" s="73">
        <v>16</v>
      </c>
      <c r="M87" t="s">
        <v>144</v>
      </c>
      <c r="N87" t="s">
        <v>144</v>
      </c>
    </row>
    <row r="88" spans="1:14">
      <c r="A88">
        <v>127</v>
      </c>
      <c r="B88" t="s">
        <v>142</v>
      </c>
      <c r="C88" t="s">
        <v>89</v>
      </c>
      <c r="D88">
        <v>1</v>
      </c>
      <c r="E88" t="s">
        <v>143</v>
      </c>
      <c r="F88" t="s">
        <v>0</v>
      </c>
      <c r="G88" t="s">
        <v>0</v>
      </c>
      <c r="H88">
        <v>1</v>
      </c>
      <c r="I88" s="53">
        <v>42110.755150462966</v>
      </c>
      <c r="J88" s="53">
        <v>42110.800520833334</v>
      </c>
      <c r="K88">
        <v>17</v>
      </c>
      <c r="L88" s="73">
        <v>18</v>
      </c>
      <c r="M88" t="s">
        <v>144</v>
      </c>
      <c r="N88" t="s">
        <v>144</v>
      </c>
    </row>
    <row r="89" spans="1:14">
      <c r="A89">
        <v>128</v>
      </c>
      <c r="B89" t="s">
        <v>142</v>
      </c>
      <c r="C89" t="s">
        <v>89</v>
      </c>
      <c r="D89">
        <v>2</v>
      </c>
      <c r="E89" t="s">
        <v>143</v>
      </c>
      <c r="F89" t="s">
        <v>1</v>
      </c>
      <c r="G89" t="s">
        <v>0</v>
      </c>
      <c r="H89">
        <v>1</v>
      </c>
      <c r="I89" s="53">
        <v>42110.755185185182</v>
      </c>
      <c r="J89" s="53">
        <v>42110.786481481482</v>
      </c>
      <c r="K89">
        <v>21</v>
      </c>
      <c r="L89" s="73">
        <v>19</v>
      </c>
      <c r="M89" t="s">
        <v>144</v>
      </c>
      <c r="N89" t="s">
        <v>144</v>
      </c>
    </row>
    <row r="90" spans="1:14">
      <c r="A90">
        <v>129</v>
      </c>
      <c r="B90" t="s">
        <v>142</v>
      </c>
      <c r="C90" t="s">
        <v>89</v>
      </c>
      <c r="D90">
        <v>3</v>
      </c>
      <c r="E90" t="s">
        <v>143</v>
      </c>
      <c r="F90" t="s">
        <v>0</v>
      </c>
      <c r="G90" t="s">
        <v>0</v>
      </c>
      <c r="H90">
        <v>1</v>
      </c>
      <c r="I90" s="53">
        <v>42110.755428240744</v>
      </c>
      <c r="J90" s="53">
        <v>42110.784328703703</v>
      </c>
      <c r="K90">
        <v>19</v>
      </c>
      <c r="L90" s="73">
        <v>13</v>
      </c>
      <c r="M90" t="s">
        <v>144</v>
      </c>
      <c r="N90" t="s">
        <v>144</v>
      </c>
    </row>
    <row r="91" spans="1:14">
      <c r="A91">
        <v>130</v>
      </c>
      <c r="B91" t="s">
        <v>142</v>
      </c>
      <c r="D91">
        <v>4</v>
      </c>
      <c r="E91" t="s">
        <v>144</v>
      </c>
      <c r="F91" t="s">
        <v>144</v>
      </c>
      <c r="G91" t="s">
        <v>144</v>
      </c>
      <c r="H91" t="s">
        <v>144</v>
      </c>
      <c r="I91" s="53">
        <v>42111.629432870373</v>
      </c>
      <c r="J91" s="53">
        <v>42111.629432870373</v>
      </c>
      <c r="K91">
        <v>19</v>
      </c>
      <c r="M91">
        <v>1</v>
      </c>
      <c r="N91" t="s">
        <v>114</v>
      </c>
    </row>
    <row r="92" spans="1:14">
      <c r="A92">
        <v>131</v>
      </c>
      <c r="B92" t="s">
        <v>142</v>
      </c>
      <c r="C92" t="s">
        <v>100</v>
      </c>
      <c r="D92">
        <v>1</v>
      </c>
      <c r="E92" t="s">
        <v>143</v>
      </c>
      <c r="F92" t="s">
        <v>0</v>
      </c>
      <c r="G92" t="s">
        <v>0</v>
      </c>
      <c r="H92">
        <v>1</v>
      </c>
      <c r="I92" s="53">
        <v>42111.630069444444</v>
      </c>
      <c r="J92" s="53">
        <v>42111.655752314815</v>
      </c>
      <c r="K92">
        <v>10</v>
      </c>
      <c r="L92" s="73">
        <v>7</v>
      </c>
      <c r="M92" t="s">
        <v>144</v>
      </c>
      <c r="N92" t="s">
        <v>144</v>
      </c>
    </row>
    <row r="93" spans="1:14">
      <c r="A93">
        <v>132</v>
      </c>
      <c r="B93" t="s">
        <v>142</v>
      </c>
      <c r="C93" t="s">
        <v>100</v>
      </c>
      <c r="D93">
        <v>2</v>
      </c>
      <c r="E93" t="s">
        <v>143</v>
      </c>
      <c r="F93" t="s">
        <v>0</v>
      </c>
      <c r="G93" t="s">
        <v>0</v>
      </c>
      <c r="H93">
        <v>1</v>
      </c>
      <c r="I93" s="53">
        <v>42111.63008101852</v>
      </c>
      <c r="J93" s="53">
        <v>42111.655914351853</v>
      </c>
      <c r="K93">
        <v>14</v>
      </c>
      <c r="L93" s="73">
        <v>18</v>
      </c>
      <c r="M93" t="s">
        <v>144</v>
      </c>
      <c r="N93" t="s">
        <v>144</v>
      </c>
    </row>
    <row r="94" spans="1:14">
      <c r="A94">
        <v>133</v>
      </c>
      <c r="B94" t="s">
        <v>142</v>
      </c>
      <c r="C94" t="s">
        <v>100</v>
      </c>
      <c r="D94">
        <v>3</v>
      </c>
      <c r="E94" t="s">
        <v>143</v>
      </c>
      <c r="F94" t="s">
        <v>0</v>
      </c>
      <c r="G94" t="s">
        <v>0</v>
      </c>
      <c r="H94">
        <v>1</v>
      </c>
      <c r="I94" s="53">
        <v>42111.63008101852</v>
      </c>
      <c r="J94" s="53">
        <v>42111.653923611113</v>
      </c>
      <c r="K94">
        <v>11</v>
      </c>
      <c r="L94" s="73">
        <v>11</v>
      </c>
      <c r="M94" t="s">
        <v>144</v>
      </c>
      <c r="N94" t="s">
        <v>144</v>
      </c>
    </row>
    <row r="95" spans="1:14">
      <c r="A95">
        <v>134</v>
      </c>
      <c r="B95" t="s">
        <v>142</v>
      </c>
      <c r="C95" t="s">
        <v>100</v>
      </c>
      <c r="D95">
        <v>4</v>
      </c>
      <c r="E95" t="s">
        <v>143</v>
      </c>
      <c r="F95" t="s">
        <v>0</v>
      </c>
      <c r="G95" t="s">
        <v>0</v>
      </c>
      <c r="H95">
        <v>1</v>
      </c>
      <c r="I95" s="53">
        <v>42111.630104166667</v>
      </c>
      <c r="J95" s="53">
        <v>42111.660798611112</v>
      </c>
      <c r="K95">
        <v>19</v>
      </c>
      <c r="L95" s="73">
        <v>17</v>
      </c>
      <c r="M95" t="s">
        <v>144</v>
      </c>
      <c r="N95" t="s">
        <v>144</v>
      </c>
    </row>
    <row r="96" spans="1:14">
      <c r="A96">
        <v>135</v>
      </c>
      <c r="B96" t="s">
        <v>142</v>
      </c>
      <c r="C96" t="s">
        <v>100</v>
      </c>
      <c r="D96">
        <v>1</v>
      </c>
      <c r="E96" t="s">
        <v>143</v>
      </c>
      <c r="F96" t="s">
        <v>0</v>
      </c>
      <c r="G96" t="s">
        <v>0</v>
      </c>
      <c r="H96">
        <v>1</v>
      </c>
      <c r="I96" s="53">
        <v>42111.630127314813</v>
      </c>
      <c r="J96" s="53">
        <v>42111.67150462963</v>
      </c>
      <c r="K96">
        <v>20</v>
      </c>
      <c r="L96" s="73">
        <v>20</v>
      </c>
      <c r="M96" t="s">
        <v>144</v>
      </c>
      <c r="N96" t="s">
        <v>144</v>
      </c>
    </row>
    <row r="97" spans="1:14">
      <c r="A97">
        <v>136</v>
      </c>
      <c r="B97" t="s">
        <v>142</v>
      </c>
      <c r="C97" t="s">
        <v>100</v>
      </c>
      <c r="D97">
        <v>2</v>
      </c>
      <c r="E97" t="s">
        <v>143</v>
      </c>
      <c r="F97" t="s">
        <v>0</v>
      </c>
      <c r="G97" t="s">
        <v>0</v>
      </c>
      <c r="H97">
        <v>1</v>
      </c>
      <c r="I97" s="53">
        <v>42111.630196759259</v>
      </c>
      <c r="J97" s="53">
        <v>42111.659872685188</v>
      </c>
      <c r="K97">
        <v>14</v>
      </c>
      <c r="L97" s="73">
        <v>11</v>
      </c>
      <c r="M97" t="s">
        <v>144</v>
      </c>
      <c r="N97" t="s">
        <v>144</v>
      </c>
    </row>
    <row r="98" spans="1:14">
      <c r="A98">
        <v>137</v>
      </c>
      <c r="B98" t="s">
        <v>142</v>
      </c>
      <c r="C98" t="s">
        <v>100</v>
      </c>
      <c r="D98">
        <v>3</v>
      </c>
      <c r="E98" t="s">
        <v>143</v>
      </c>
      <c r="F98" t="s">
        <v>0</v>
      </c>
      <c r="G98" t="s">
        <v>0</v>
      </c>
      <c r="H98">
        <v>1</v>
      </c>
      <c r="I98" s="53">
        <v>42111.630277777775</v>
      </c>
      <c r="J98" s="53">
        <v>42111.656817129631</v>
      </c>
      <c r="K98">
        <v>20</v>
      </c>
      <c r="L98" s="73">
        <v>16</v>
      </c>
      <c r="M98" t="s">
        <v>144</v>
      </c>
      <c r="N98" t="s">
        <v>144</v>
      </c>
    </row>
    <row r="99" spans="1:14">
      <c r="A99">
        <v>138</v>
      </c>
      <c r="B99" t="s">
        <v>142</v>
      </c>
      <c r="C99" t="s">
        <v>100</v>
      </c>
      <c r="D99">
        <v>4</v>
      </c>
      <c r="E99" t="s">
        <v>143</v>
      </c>
      <c r="F99" t="s">
        <v>0</v>
      </c>
      <c r="G99" t="s">
        <v>0</v>
      </c>
      <c r="H99">
        <v>1</v>
      </c>
      <c r="I99" s="53">
        <v>42111.631712962961</v>
      </c>
      <c r="J99" s="53">
        <v>42111.668263888889</v>
      </c>
      <c r="K99">
        <v>22</v>
      </c>
      <c r="L99" s="73">
        <v>11</v>
      </c>
      <c r="M99" t="s">
        <v>144</v>
      </c>
      <c r="N99" t="s">
        <v>144</v>
      </c>
    </row>
    <row r="100" spans="1:14">
      <c r="A100">
        <v>139</v>
      </c>
      <c r="B100" t="s">
        <v>142</v>
      </c>
      <c r="C100" t="s">
        <v>103</v>
      </c>
      <c r="D100">
        <v>1</v>
      </c>
      <c r="E100" t="s">
        <v>143</v>
      </c>
      <c r="F100" t="s">
        <v>0</v>
      </c>
      <c r="G100" t="s">
        <v>0</v>
      </c>
      <c r="H100">
        <v>1</v>
      </c>
      <c r="I100" s="53">
        <v>42111.675138888888</v>
      </c>
      <c r="J100" s="53">
        <v>42111.70890046296</v>
      </c>
      <c r="K100">
        <v>14</v>
      </c>
      <c r="L100" s="73">
        <v>18</v>
      </c>
      <c r="M100" t="s">
        <v>144</v>
      </c>
      <c r="N100" t="s">
        <v>144</v>
      </c>
    </row>
    <row r="101" spans="1:14">
      <c r="A101">
        <v>140</v>
      </c>
      <c r="B101" t="s">
        <v>142</v>
      </c>
      <c r="C101" t="s">
        <v>103</v>
      </c>
      <c r="D101">
        <v>2</v>
      </c>
      <c r="E101" t="s">
        <v>143</v>
      </c>
      <c r="F101" t="s">
        <v>0</v>
      </c>
      <c r="G101" t="s">
        <v>1</v>
      </c>
      <c r="H101">
        <v>1</v>
      </c>
      <c r="I101" s="53">
        <v>42111.675138888888</v>
      </c>
      <c r="J101" s="53">
        <v>42111.704062500001</v>
      </c>
      <c r="K101">
        <v>17</v>
      </c>
      <c r="L101" s="73">
        <v>15</v>
      </c>
      <c r="M101" t="s">
        <v>144</v>
      </c>
      <c r="N101" t="s">
        <v>144</v>
      </c>
    </row>
    <row r="102" spans="1:14">
      <c r="A102">
        <v>141</v>
      </c>
      <c r="B102" t="s">
        <v>142</v>
      </c>
      <c r="C102" t="s">
        <v>104</v>
      </c>
      <c r="D102">
        <v>3</v>
      </c>
      <c r="E102" t="s">
        <v>143</v>
      </c>
      <c r="F102" t="s">
        <v>0</v>
      </c>
      <c r="G102" t="s">
        <v>0</v>
      </c>
      <c r="H102">
        <v>1</v>
      </c>
      <c r="I102" s="53">
        <v>42111.712060185186</v>
      </c>
      <c r="J102" s="53">
        <v>42111.736041666663</v>
      </c>
      <c r="K102">
        <v>18</v>
      </c>
      <c r="L102" s="73">
        <v>16</v>
      </c>
      <c r="M102" t="s">
        <v>144</v>
      </c>
      <c r="N102" t="s">
        <v>144</v>
      </c>
    </row>
    <row r="103" spans="1:14">
      <c r="A103">
        <v>142</v>
      </c>
      <c r="B103" t="s">
        <v>142</v>
      </c>
      <c r="C103" t="s">
        <v>104</v>
      </c>
      <c r="D103">
        <v>4</v>
      </c>
      <c r="E103" t="s">
        <v>143</v>
      </c>
      <c r="F103" t="s">
        <v>0</v>
      </c>
      <c r="G103" t="s">
        <v>0</v>
      </c>
      <c r="H103">
        <v>1</v>
      </c>
      <c r="I103" s="53">
        <v>42111.712071759262</v>
      </c>
      <c r="J103" s="53">
        <v>42111.743113425924</v>
      </c>
      <c r="K103">
        <v>18</v>
      </c>
      <c r="L103" s="73">
        <v>21</v>
      </c>
      <c r="M103" t="s">
        <v>144</v>
      </c>
      <c r="N103" t="s">
        <v>144</v>
      </c>
    </row>
    <row r="104" spans="1:14">
      <c r="A104">
        <v>143</v>
      </c>
      <c r="B104" t="s">
        <v>142</v>
      </c>
      <c r="C104" t="s">
        <v>104</v>
      </c>
      <c r="D104">
        <v>1</v>
      </c>
      <c r="E104" t="s">
        <v>143</v>
      </c>
      <c r="F104" t="s">
        <v>0</v>
      </c>
      <c r="G104" t="s">
        <v>0</v>
      </c>
      <c r="H104">
        <v>1</v>
      </c>
      <c r="I104" s="53">
        <v>42111.712106481478</v>
      </c>
      <c r="J104" s="53">
        <v>42111.73909722222</v>
      </c>
      <c r="K104">
        <v>22</v>
      </c>
      <c r="L104" s="73">
        <v>17</v>
      </c>
      <c r="M104" t="s">
        <v>144</v>
      </c>
      <c r="N104" t="s">
        <v>144</v>
      </c>
    </row>
    <row r="105" spans="1:14">
      <c r="A105">
        <v>144</v>
      </c>
      <c r="B105" t="s">
        <v>142</v>
      </c>
      <c r="C105" t="s">
        <v>104</v>
      </c>
      <c r="D105">
        <v>2</v>
      </c>
      <c r="E105" t="s">
        <v>143</v>
      </c>
      <c r="F105" t="s">
        <v>0</v>
      </c>
      <c r="G105" t="s">
        <v>0</v>
      </c>
      <c r="H105">
        <v>1</v>
      </c>
      <c r="I105" s="53">
        <v>42111.712106481478</v>
      </c>
      <c r="J105" s="53">
        <v>42111.741585648146</v>
      </c>
      <c r="K105">
        <v>15</v>
      </c>
      <c r="L105" s="73">
        <v>19</v>
      </c>
      <c r="M105" t="s">
        <v>144</v>
      </c>
      <c r="N105" t="s">
        <v>144</v>
      </c>
    </row>
    <row r="106" spans="1:14">
      <c r="A106">
        <v>145</v>
      </c>
      <c r="B106" t="s">
        <v>142</v>
      </c>
      <c r="C106" t="s">
        <v>104</v>
      </c>
      <c r="D106">
        <v>3</v>
      </c>
      <c r="E106" t="s">
        <v>143</v>
      </c>
      <c r="F106" t="s">
        <v>0</v>
      </c>
      <c r="G106" t="s">
        <v>0</v>
      </c>
      <c r="H106">
        <v>1</v>
      </c>
      <c r="I106" s="53">
        <v>42111.712164351855</v>
      </c>
      <c r="J106" s="53">
        <v>42111.748460648145</v>
      </c>
      <c r="K106">
        <v>20</v>
      </c>
      <c r="L106" s="73">
        <v>20</v>
      </c>
      <c r="M106" t="s">
        <v>144</v>
      </c>
      <c r="N106" t="s">
        <v>144</v>
      </c>
    </row>
    <row r="107" spans="1:14">
      <c r="A107">
        <v>146</v>
      </c>
      <c r="B107" t="s">
        <v>142</v>
      </c>
      <c r="C107" t="s">
        <v>104</v>
      </c>
      <c r="D107">
        <v>4</v>
      </c>
      <c r="E107" t="s">
        <v>143</v>
      </c>
      <c r="F107" t="s">
        <v>1</v>
      </c>
      <c r="G107" t="s">
        <v>1</v>
      </c>
      <c r="H107">
        <v>1</v>
      </c>
      <c r="I107" s="53">
        <v>42111.712581018517</v>
      </c>
      <c r="J107" s="53">
        <v>42111.741342592592</v>
      </c>
      <c r="K107">
        <v>19</v>
      </c>
      <c r="L107" s="73">
        <v>15</v>
      </c>
      <c r="M107" t="s">
        <v>144</v>
      </c>
      <c r="N107" t="s">
        <v>144</v>
      </c>
    </row>
    <row r="108" spans="1:14">
      <c r="A108">
        <v>147</v>
      </c>
      <c r="B108" t="s">
        <v>142</v>
      </c>
      <c r="C108" t="s">
        <v>107</v>
      </c>
      <c r="D108">
        <v>1</v>
      </c>
      <c r="E108" t="s">
        <v>143</v>
      </c>
      <c r="F108" t="s">
        <v>0</v>
      </c>
      <c r="G108" t="s">
        <v>0</v>
      </c>
      <c r="H108">
        <v>1</v>
      </c>
      <c r="I108" s="53">
        <v>42116.546377314815</v>
      </c>
      <c r="J108" s="53">
        <v>42116.574166666665</v>
      </c>
      <c r="K108">
        <v>15</v>
      </c>
      <c r="L108" s="73">
        <v>20</v>
      </c>
      <c r="M108" t="s">
        <v>144</v>
      </c>
      <c r="N108" t="s">
        <v>144</v>
      </c>
    </row>
    <row r="109" spans="1:14">
      <c r="A109">
        <v>148</v>
      </c>
      <c r="B109" t="s">
        <v>142</v>
      </c>
      <c r="C109" t="s">
        <v>107</v>
      </c>
      <c r="D109">
        <v>2</v>
      </c>
      <c r="E109" t="s">
        <v>143</v>
      </c>
      <c r="F109" t="s">
        <v>0</v>
      </c>
      <c r="G109" t="s">
        <v>0</v>
      </c>
      <c r="H109">
        <v>1</v>
      </c>
      <c r="I109" s="53">
        <v>42116.546400462961</v>
      </c>
      <c r="J109" s="53">
        <v>42116.568819444445</v>
      </c>
      <c r="K109">
        <v>14</v>
      </c>
      <c r="L109" s="73">
        <v>19</v>
      </c>
      <c r="M109" t="s">
        <v>144</v>
      </c>
      <c r="N109" t="s">
        <v>144</v>
      </c>
    </row>
    <row r="110" spans="1:14">
      <c r="A110">
        <v>149</v>
      </c>
      <c r="B110" t="s">
        <v>142</v>
      </c>
      <c r="C110" t="s">
        <v>107</v>
      </c>
      <c r="D110">
        <v>3</v>
      </c>
      <c r="E110" t="s">
        <v>143</v>
      </c>
      <c r="F110" t="s">
        <v>0</v>
      </c>
      <c r="G110" t="s">
        <v>0</v>
      </c>
      <c r="H110">
        <v>1</v>
      </c>
      <c r="I110" s="53">
        <v>42116.546446759261</v>
      </c>
      <c r="J110" s="53">
        <v>42116.565671296295</v>
      </c>
      <c r="K110">
        <v>17</v>
      </c>
      <c r="L110" s="73">
        <v>15</v>
      </c>
      <c r="M110" t="s">
        <v>144</v>
      </c>
      <c r="N110" t="s">
        <v>144</v>
      </c>
    </row>
    <row r="111" spans="1:14">
      <c r="A111">
        <v>150</v>
      </c>
      <c r="B111" t="s">
        <v>142</v>
      </c>
      <c r="C111" t="s">
        <v>107</v>
      </c>
      <c r="D111">
        <v>4</v>
      </c>
      <c r="E111" t="s">
        <v>144</v>
      </c>
      <c r="F111" t="s">
        <v>144</v>
      </c>
      <c r="G111" t="s">
        <v>144</v>
      </c>
      <c r="H111" t="s">
        <v>144</v>
      </c>
      <c r="I111" s="53">
        <v>42116.546469907407</v>
      </c>
      <c r="J111" s="53">
        <v>42116.546469907407</v>
      </c>
      <c r="K111">
        <v>17</v>
      </c>
      <c r="M111">
        <v>1</v>
      </c>
      <c r="N111" t="s">
        <v>117</v>
      </c>
    </row>
    <row r="112" spans="1:14">
      <c r="A112">
        <v>151</v>
      </c>
      <c r="B112" t="s">
        <v>142</v>
      </c>
      <c r="C112" t="s">
        <v>107</v>
      </c>
      <c r="D112">
        <v>1</v>
      </c>
      <c r="E112" t="s">
        <v>143</v>
      </c>
      <c r="F112" t="s">
        <v>0</v>
      </c>
      <c r="G112" t="s">
        <v>0</v>
      </c>
      <c r="H112">
        <v>1</v>
      </c>
      <c r="I112" s="53">
        <v>42116.546550925923</v>
      </c>
      <c r="J112" s="53">
        <v>42116.579421296294</v>
      </c>
      <c r="K112">
        <v>17</v>
      </c>
      <c r="L112" s="73">
        <v>18</v>
      </c>
      <c r="M112" t="s">
        <v>144</v>
      </c>
      <c r="N112" t="s">
        <v>144</v>
      </c>
    </row>
    <row r="113" spans="1:14">
      <c r="A113">
        <v>152</v>
      </c>
      <c r="B113" t="s">
        <v>142</v>
      </c>
      <c r="C113" t="s">
        <v>107</v>
      </c>
      <c r="D113">
        <v>2</v>
      </c>
      <c r="E113" t="s">
        <v>143</v>
      </c>
      <c r="F113" t="s">
        <v>0</v>
      </c>
      <c r="G113" t="s">
        <v>0</v>
      </c>
      <c r="H113">
        <v>1</v>
      </c>
      <c r="I113" s="53">
        <v>42116.547685185185</v>
      </c>
      <c r="J113" s="53">
        <v>42116.576898148145</v>
      </c>
      <c r="K113">
        <v>14</v>
      </c>
      <c r="L113" s="73">
        <v>18</v>
      </c>
      <c r="M113" t="s">
        <v>144</v>
      </c>
      <c r="N113" t="s">
        <v>144</v>
      </c>
    </row>
    <row r="114" spans="1:14">
      <c r="A114">
        <v>153</v>
      </c>
      <c r="B114" t="s">
        <v>142</v>
      </c>
      <c r="C114" t="s">
        <v>114</v>
      </c>
      <c r="D114">
        <v>3</v>
      </c>
      <c r="E114" t="s">
        <v>144</v>
      </c>
      <c r="F114" t="s">
        <v>144</v>
      </c>
      <c r="G114" t="s">
        <v>144</v>
      </c>
      <c r="H114" t="s">
        <v>144</v>
      </c>
      <c r="I114" s="53">
        <v>42116.582106481481</v>
      </c>
      <c r="J114" s="53">
        <v>42116.582106481481</v>
      </c>
      <c r="K114">
        <v>14</v>
      </c>
      <c r="M114">
        <v>1</v>
      </c>
      <c r="N114" t="s">
        <v>114</v>
      </c>
    </row>
    <row r="115" spans="1:14">
      <c r="A115">
        <v>154</v>
      </c>
      <c r="B115" t="s">
        <v>142</v>
      </c>
      <c r="C115" t="s">
        <v>108</v>
      </c>
      <c r="D115">
        <v>4</v>
      </c>
      <c r="E115" t="s">
        <v>143</v>
      </c>
      <c r="F115" t="s">
        <v>1</v>
      </c>
      <c r="G115" t="s">
        <v>0</v>
      </c>
      <c r="H115">
        <v>1</v>
      </c>
      <c r="I115" s="53">
        <v>42116.63318287037</v>
      </c>
      <c r="J115" s="53">
        <v>42116.660914351851</v>
      </c>
      <c r="K115">
        <v>19</v>
      </c>
      <c r="L115" s="73">
        <v>7</v>
      </c>
      <c r="M115" t="s">
        <v>144</v>
      </c>
      <c r="N115" t="s">
        <v>144</v>
      </c>
    </row>
    <row r="116" spans="1:14">
      <c r="A116">
        <v>155</v>
      </c>
      <c r="B116" t="s">
        <v>142</v>
      </c>
      <c r="C116" t="s">
        <v>108</v>
      </c>
      <c r="D116">
        <v>1</v>
      </c>
      <c r="E116" t="s">
        <v>143</v>
      </c>
      <c r="F116" t="s">
        <v>0</v>
      </c>
      <c r="G116" t="s">
        <v>0</v>
      </c>
      <c r="H116">
        <v>1</v>
      </c>
      <c r="I116" s="53">
        <v>42116.633217592593</v>
      </c>
      <c r="J116" s="53">
        <v>42116.661145833335</v>
      </c>
      <c r="K116">
        <v>14</v>
      </c>
      <c r="L116" s="73">
        <v>14</v>
      </c>
      <c r="M116" t="s">
        <v>144</v>
      </c>
      <c r="N116" t="s">
        <v>144</v>
      </c>
    </row>
    <row r="117" spans="1:14">
      <c r="A117">
        <v>156</v>
      </c>
      <c r="B117" t="s">
        <v>142</v>
      </c>
      <c r="C117" t="s">
        <v>108</v>
      </c>
      <c r="D117">
        <v>2</v>
      </c>
      <c r="E117" t="s">
        <v>143</v>
      </c>
      <c r="F117" t="s">
        <v>2</v>
      </c>
      <c r="G117" t="s">
        <v>2</v>
      </c>
      <c r="H117">
        <v>1</v>
      </c>
      <c r="I117" s="53">
        <v>42116.633229166669</v>
      </c>
      <c r="J117" s="53">
        <v>42116.662314814814</v>
      </c>
      <c r="K117">
        <v>14</v>
      </c>
      <c r="L117" s="73">
        <v>18</v>
      </c>
      <c r="M117" t="s">
        <v>144</v>
      </c>
      <c r="N117" t="s">
        <v>144</v>
      </c>
    </row>
    <row r="118" spans="1:14">
      <c r="A118">
        <v>157</v>
      </c>
      <c r="B118" t="s">
        <v>142</v>
      </c>
      <c r="C118" t="s">
        <v>108</v>
      </c>
      <c r="D118">
        <v>3</v>
      </c>
      <c r="E118" t="s">
        <v>143</v>
      </c>
      <c r="F118" t="s">
        <v>0</v>
      </c>
      <c r="G118" t="s">
        <v>0</v>
      </c>
      <c r="H118">
        <v>1</v>
      </c>
      <c r="I118" s="53">
        <v>42116.633252314816</v>
      </c>
      <c r="J118" s="53">
        <v>42116.659745370373</v>
      </c>
      <c r="K118">
        <v>16</v>
      </c>
      <c r="L118" s="73">
        <v>18</v>
      </c>
      <c r="M118" t="s">
        <v>144</v>
      </c>
      <c r="N118" t="s">
        <v>144</v>
      </c>
    </row>
    <row r="119" spans="1:14">
      <c r="A119">
        <v>158</v>
      </c>
      <c r="B119" t="s">
        <v>142</v>
      </c>
      <c r="C119" t="s">
        <v>108</v>
      </c>
      <c r="D119">
        <v>4</v>
      </c>
      <c r="E119" t="s">
        <v>143</v>
      </c>
      <c r="F119" t="s">
        <v>2</v>
      </c>
      <c r="G119" t="s">
        <v>2</v>
      </c>
      <c r="H119">
        <v>1</v>
      </c>
      <c r="I119" s="53">
        <v>42116.633275462962</v>
      </c>
      <c r="J119" s="53">
        <v>42116.663784722223</v>
      </c>
      <c r="K119">
        <v>13</v>
      </c>
      <c r="L119" s="73">
        <v>15</v>
      </c>
      <c r="M119" t="s">
        <v>144</v>
      </c>
      <c r="N119" t="s">
        <v>144</v>
      </c>
    </row>
    <row r="120" spans="1:14">
      <c r="A120">
        <v>159</v>
      </c>
      <c r="B120" t="s">
        <v>142</v>
      </c>
      <c r="C120" t="s">
        <v>108</v>
      </c>
      <c r="D120">
        <v>1</v>
      </c>
      <c r="E120" t="s">
        <v>143</v>
      </c>
      <c r="F120" t="s">
        <v>0</v>
      </c>
      <c r="G120" t="s">
        <v>0</v>
      </c>
      <c r="H120">
        <v>1</v>
      </c>
      <c r="I120" s="53">
        <v>42116.633391203701</v>
      </c>
      <c r="J120" s="53">
        <v>42116.656435185185</v>
      </c>
      <c r="K120">
        <v>17</v>
      </c>
      <c r="L120" s="73">
        <v>17</v>
      </c>
      <c r="M120" t="s">
        <v>144</v>
      </c>
      <c r="N120" t="s">
        <v>144</v>
      </c>
    </row>
    <row r="121" spans="1:14">
      <c r="A121">
        <v>160</v>
      </c>
      <c r="B121" t="s">
        <v>142</v>
      </c>
      <c r="C121" t="s">
        <v>108</v>
      </c>
      <c r="D121">
        <v>2</v>
      </c>
      <c r="E121" t="s">
        <v>143</v>
      </c>
      <c r="F121" t="s">
        <v>2</v>
      </c>
      <c r="G121" t="s">
        <v>2</v>
      </c>
      <c r="H121">
        <v>1</v>
      </c>
      <c r="I121" s="53">
        <v>42116.633587962962</v>
      </c>
      <c r="J121" s="53">
        <v>42116.658125000002</v>
      </c>
      <c r="K121">
        <v>17</v>
      </c>
      <c r="L121" s="73">
        <v>7</v>
      </c>
      <c r="M121" t="s">
        <v>144</v>
      </c>
      <c r="N121" t="s">
        <v>144</v>
      </c>
    </row>
    <row r="122" spans="1:14">
      <c r="A122">
        <v>161</v>
      </c>
      <c r="B122" t="s">
        <v>142</v>
      </c>
      <c r="C122" t="s">
        <v>109</v>
      </c>
      <c r="D122">
        <v>3</v>
      </c>
      <c r="E122" t="s">
        <v>143</v>
      </c>
      <c r="F122" t="s">
        <v>2</v>
      </c>
      <c r="G122" t="s">
        <v>2</v>
      </c>
      <c r="H122">
        <v>1</v>
      </c>
      <c r="I122" s="53">
        <v>42117.547152777777</v>
      </c>
      <c r="J122" s="53">
        <v>42117.567870370367</v>
      </c>
      <c r="K122">
        <v>9</v>
      </c>
      <c r="M122">
        <v>1</v>
      </c>
      <c r="N122" t="s">
        <v>118</v>
      </c>
    </row>
    <row r="123" spans="1:14">
      <c r="A123">
        <v>162</v>
      </c>
      <c r="B123" t="s">
        <v>142</v>
      </c>
      <c r="C123" t="s">
        <v>109</v>
      </c>
      <c r="D123">
        <v>3</v>
      </c>
      <c r="E123" t="s">
        <v>143</v>
      </c>
      <c r="F123" t="s">
        <v>0</v>
      </c>
      <c r="G123" t="s">
        <v>3</v>
      </c>
      <c r="H123">
        <v>1</v>
      </c>
      <c r="I123" s="53">
        <v>42117.547152777777</v>
      </c>
      <c r="J123" s="53">
        <v>42117.571886574071</v>
      </c>
      <c r="K123">
        <v>14</v>
      </c>
      <c r="L123" s="73">
        <v>8</v>
      </c>
      <c r="M123" t="s">
        <v>144</v>
      </c>
      <c r="N123" t="s">
        <v>144</v>
      </c>
    </row>
    <row r="124" spans="1:14">
      <c r="A124">
        <v>163</v>
      </c>
      <c r="B124" t="s">
        <v>142</v>
      </c>
      <c r="C124" t="s">
        <v>109</v>
      </c>
      <c r="D124">
        <v>4</v>
      </c>
      <c r="E124" t="s">
        <v>143</v>
      </c>
      <c r="F124" t="s">
        <v>0</v>
      </c>
      <c r="G124" t="s">
        <v>0</v>
      </c>
      <c r="H124">
        <v>1</v>
      </c>
      <c r="I124" s="53">
        <v>42117.547164351854</v>
      </c>
      <c r="J124" s="53">
        <v>42117.579004629632</v>
      </c>
      <c r="K124">
        <v>20</v>
      </c>
      <c r="L124" s="73">
        <v>14</v>
      </c>
      <c r="M124" t="s">
        <v>144</v>
      </c>
      <c r="N124" t="s">
        <v>144</v>
      </c>
    </row>
    <row r="125" spans="1:14">
      <c r="A125">
        <v>164</v>
      </c>
      <c r="B125" t="s">
        <v>142</v>
      </c>
      <c r="C125" t="s">
        <v>109</v>
      </c>
      <c r="D125">
        <v>1</v>
      </c>
      <c r="E125" t="s">
        <v>143</v>
      </c>
      <c r="F125" t="s">
        <v>2</v>
      </c>
      <c r="G125" t="s">
        <v>2</v>
      </c>
      <c r="H125">
        <v>1</v>
      </c>
      <c r="I125" s="53">
        <v>42117.5471875</v>
      </c>
      <c r="J125" s="53">
        <v>42117.573333333334</v>
      </c>
      <c r="K125">
        <v>13</v>
      </c>
      <c r="L125" s="73">
        <v>16</v>
      </c>
      <c r="M125" t="s">
        <v>144</v>
      </c>
      <c r="N125" t="s">
        <v>144</v>
      </c>
    </row>
    <row r="126" spans="1:14">
      <c r="A126">
        <v>165</v>
      </c>
      <c r="B126" t="s">
        <v>142</v>
      </c>
      <c r="C126" t="s">
        <v>109</v>
      </c>
      <c r="D126">
        <v>2</v>
      </c>
      <c r="E126" t="s">
        <v>143</v>
      </c>
      <c r="F126" t="s">
        <v>0</v>
      </c>
      <c r="G126" t="s">
        <v>0</v>
      </c>
      <c r="H126">
        <v>1</v>
      </c>
      <c r="I126" s="53">
        <v>42117.551550925928</v>
      </c>
      <c r="J126" s="53">
        <v>42117.586921296293</v>
      </c>
      <c r="K126">
        <v>14</v>
      </c>
      <c r="L126" s="73">
        <v>19</v>
      </c>
      <c r="M126" t="s">
        <v>144</v>
      </c>
      <c r="N126" t="s">
        <v>144</v>
      </c>
    </row>
    <row r="127" spans="1:14">
      <c r="A127">
        <v>166</v>
      </c>
      <c r="B127" t="s">
        <v>142</v>
      </c>
      <c r="C127" t="s">
        <v>110</v>
      </c>
      <c r="D127">
        <v>3</v>
      </c>
      <c r="E127" t="s">
        <v>143</v>
      </c>
      <c r="F127" t="s">
        <v>0</v>
      </c>
      <c r="G127" t="s">
        <v>0</v>
      </c>
      <c r="H127">
        <v>1</v>
      </c>
      <c r="I127" s="53">
        <v>42117.62804398148</v>
      </c>
      <c r="J127" s="53">
        <v>42117.661898148152</v>
      </c>
      <c r="K127">
        <v>14</v>
      </c>
      <c r="L127" s="73">
        <v>19</v>
      </c>
      <c r="M127" t="s">
        <v>144</v>
      </c>
      <c r="N127" t="s">
        <v>144</v>
      </c>
    </row>
    <row r="128" spans="1:14">
      <c r="A128">
        <v>167</v>
      </c>
      <c r="B128" t="s">
        <v>142</v>
      </c>
      <c r="C128" t="s">
        <v>110</v>
      </c>
      <c r="D128">
        <v>4</v>
      </c>
      <c r="E128" t="s">
        <v>143</v>
      </c>
      <c r="F128" t="s">
        <v>0</v>
      </c>
      <c r="G128" t="s">
        <v>0</v>
      </c>
      <c r="H128">
        <v>1</v>
      </c>
      <c r="I128" s="53">
        <v>42117.628055555557</v>
      </c>
      <c r="J128" s="53">
        <v>42117.656319444446</v>
      </c>
      <c r="K128">
        <v>18</v>
      </c>
      <c r="L128" s="73">
        <v>20</v>
      </c>
      <c r="M128" t="s">
        <v>144</v>
      </c>
      <c r="N128" t="s">
        <v>144</v>
      </c>
    </row>
    <row r="129" spans="1:14">
      <c r="A129">
        <v>168</v>
      </c>
      <c r="B129" t="s">
        <v>142</v>
      </c>
      <c r="C129" t="s">
        <v>110</v>
      </c>
      <c r="D129">
        <v>1</v>
      </c>
      <c r="E129" t="s">
        <v>143</v>
      </c>
      <c r="F129" t="s">
        <v>0</v>
      </c>
      <c r="G129" t="s">
        <v>0</v>
      </c>
      <c r="H129">
        <v>1</v>
      </c>
      <c r="I129" s="53">
        <v>42117.628067129626</v>
      </c>
      <c r="J129" s="53">
        <v>42117.660150462965</v>
      </c>
      <c r="K129">
        <v>23</v>
      </c>
      <c r="L129" s="73">
        <v>16</v>
      </c>
      <c r="M129" t="s">
        <v>144</v>
      </c>
      <c r="N129" t="s">
        <v>144</v>
      </c>
    </row>
    <row r="130" spans="1:14">
      <c r="A130">
        <v>169</v>
      </c>
      <c r="B130" t="s">
        <v>142</v>
      </c>
      <c r="C130" t="s">
        <v>110</v>
      </c>
      <c r="D130">
        <v>2</v>
      </c>
      <c r="E130" t="s">
        <v>143</v>
      </c>
      <c r="F130" t="s">
        <v>0</v>
      </c>
      <c r="G130" t="s">
        <v>0</v>
      </c>
      <c r="H130">
        <v>1</v>
      </c>
      <c r="I130" s="53">
        <v>42117.628078703703</v>
      </c>
      <c r="J130" s="53">
        <v>42117.662187499998</v>
      </c>
      <c r="K130">
        <v>21</v>
      </c>
      <c r="L130" s="73">
        <v>16</v>
      </c>
      <c r="M130" t="s">
        <v>144</v>
      </c>
      <c r="N130" t="s">
        <v>144</v>
      </c>
    </row>
    <row r="131" spans="1:14">
      <c r="A131">
        <v>170</v>
      </c>
      <c r="B131" t="s">
        <v>142</v>
      </c>
      <c r="C131" t="s">
        <v>110</v>
      </c>
      <c r="D131">
        <v>3</v>
      </c>
      <c r="E131" t="s">
        <v>143</v>
      </c>
      <c r="F131" t="s">
        <v>1</v>
      </c>
      <c r="G131" t="s">
        <v>0</v>
      </c>
      <c r="H131">
        <v>1</v>
      </c>
      <c r="I131" s="53">
        <v>42117.628136574072</v>
      </c>
      <c r="J131" s="53">
        <v>42117.660520833335</v>
      </c>
      <c r="K131">
        <v>11</v>
      </c>
      <c r="M131">
        <v>1</v>
      </c>
      <c r="N131" t="s">
        <v>119</v>
      </c>
    </row>
    <row r="132" spans="1:14">
      <c r="A132">
        <v>171</v>
      </c>
      <c r="B132" t="s">
        <v>142</v>
      </c>
      <c r="C132" t="s">
        <v>110</v>
      </c>
      <c r="D132">
        <v>4</v>
      </c>
      <c r="E132" t="s">
        <v>143</v>
      </c>
      <c r="F132" t="s">
        <v>0</v>
      </c>
      <c r="G132" t="s">
        <v>0</v>
      </c>
      <c r="H132">
        <v>1</v>
      </c>
      <c r="I132" s="53">
        <v>42117.628240740742</v>
      </c>
      <c r="J132" s="53">
        <v>42117.667500000003</v>
      </c>
      <c r="K132">
        <v>21</v>
      </c>
      <c r="L132" s="73">
        <v>23</v>
      </c>
      <c r="M132" t="s">
        <v>144</v>
      </c>
      <c r="N132" t="s">
        <v>144</v>
      </c>
    </row>
    <row r="133" spans="1:14">
      <c r="A133">
        <v>172</v>
      </c>
      <c r="B133" t="s">
        <v>142</v>
      </c>
      <c r="C133" t="s">
        <v>111</v>
      </c>
      <c r="D133">
        <v>1</v>
      </c>
      <c r="E133" t="s">
        <v>143</v>
      </c>
      <c r="F133" t="s">
        <v>0</v>
      </c>
      <c r="G133" t="s">
        <v>0</v>
      </c>
      <c r="H133">
        <v>1</v>
      </c>
      <c r="I133" s="53">
        <v>42118.546087962961</v>
      </c>
      <c r="J133" s="53">
        <v>42118.575474537036</v>
      </c>
      <c r="K133">
        <v>24</v>
      </c>
      <c r="L133" s="73">
        <v>20</v>
      </c>
      <c r="M133" t="s">
        <v>144</v>
      </c>
      <c r="N133" t="s">
        <v>144</v>
      </c>
    </row>
    <row r="134" spans="1:14">
      <c r="A134">
        <v>173</v>
      </c>
      <c r="B134" t="s">
        <v>142</v>
      </c>
      <c r="C134" t="s">
        <v>111</v>
      </c>
      <c r="D134">
        <v>2</v>
      </c>
      <c r="E134" t="s">
        <v>144</v>
      </c>
      <c r="F134" t="s">
        <v>3</v>
      </c>
      <c r="G134" t="s">
        <v>3</v>
      </c>
      <c r="H134">
        <v>1</v>
      </c>
      <c r="I134" s="53">
        <v>42118.546099537038</v>
      </c>
      <c r="J134" s="53">
        <v>42118.577361111114</v>
      </c>
      <c r="K134">
        <v>14</v>
      </c>
      <c r="L134" s="73">
        <v>5</v>
      </c>
      <c r="M134" t="s">
        <v>144</v>
      </c>
      <c r="N134" t="s">
        <v>144</v>
      </c>
    </row>
    <row r="135" spans="1:14">
      <c r="A135">
        <v>174</v>
      </c>
      <c r="B135" t="s">
        <v>142</v>
      </c>
      <c r="C135" t="s">
        <v>111</v>
      </c>
      <c r="D135">
        <v>3</v>
      </c>
      <c r="E135" t="s">
        <v>143</v>
      </c>
      <c r="F135" t="s">
        <v>0</v>
      </c>
      <c r="G135" t="s">
        <v>0</v>
      </c>
      <c r="H135">
        <v>1</v>
      </c>
      <c r="I135" s="53">
        <v>42118.546134259261</v>
      </c>
      <c r="J135" s="53">
        <v>42118.575891203705</v>
      </c>
      <c r="K135">
        <v>14</v>
      </c>
      <c r="L135" s="73">
        <v>13</v>
      </c>
      <c r="M135" t="s">
        <v>144</v>
      </c>
      <c r="N135" t="s">
        <v>144</v>
      </c>
    </row>
    <row r="136" spans="1:14">
      <c r="A136">
        <v>175</v>
      </c>
      <c r="B136" t="s">
        <v>142</v>
      </c>
      <c r="C136" t="s">
        <v>111</v>
      </c>
      <c r="D136">
        <v>4</v>
      </c>
      <c r="E136" t="s">
        <v>143</v>
      </c>
      <c r="F136" t="s">
        <v>0</v>
      </c>
      <c r="G136" t="s">
        <v>0</v>
      </c>
      <c r="H136">
        <v>1</v>
      </c>
      <c r="I136" s="53">
        <v>42118.546134259261</v>
      </c>
      <c r="J136" s="53">
        <v>42118.57712962963</v>
      </c>
      <c r="K136">
        <v>16</v>
      </c>
      <c r="L136" s="73">
        <v>16</v>
      </c>
      <c r="M136" t="s">
        <v>144</v>
      </c>
      <c r="N136" t="s">
        <v>144</v>
      </c>
    </row>
    <row r="137" spans="1:14">
      <c r="A137">
        <v>176</v>
      </c>
      <c r="B137" t="s">
        <v>142</v>
      </c>
      <c r="C137" t="s">
        <v>111</v>
      </c>
      <c r="D137">
        <v>1</v>
      </c>
      <c r="E137" t="s">
        <v>143</v>
      </c>
      <c r="F137" t="s">
        <v>1</v>
      </c>
      <c r="G137" t="s">
        <v>1</v>
      </c>
      <c r="H137">
        <v>1</v>
      </c>
      <c r="I137" s="53">
        <v>42118.54614583333</v>
      </c>
      <c r="J137" s="53">
        <v>42118.57534722222</v>
      </c>
      <c r="K137">
        <v>16</v>
      </c>
      <c r="L137" s="73">
        <v>16</v>
      </c>
      <c r="M137" t="s">
        <v>144</v>
      </c>
      <c r="N137" t="s">
        <v>144</v>
      </c>
    </row>
    <row r="138" spans="1:14">
      <c r="A138">
        <v>177</v>
      </c>
      <c r="B138" t="s">
        <v>142</v>
      </c>
      <c r="C138" t="s">
        <v>112</v>
      </c>
      <c r="D138">
        <v>2</v>
      </c>
      <c r="E138" t="s">
        <v>143</v>
      </c>
      <c r="F138" t="s">
        <v>0</v>
      </c>
      <c r="G138" t="s">
        <v>0</v>
      </c>
      <c r="H138">
        <v>1</v>
      </c>
      <c r="I138" s="53">
        <v>42118.632337962961</v>
      </c>
      <c r="J138" s="53">
        <v>42118.656550925924</v>
      </c>
      <c r="K138">
        <v>15</v>
      </c>
      <c r="L138" s="73">
        <v>13</v>
      </c>
      <c r="M138" t="s">
        <v>144</v>
      </c>
      <c r="N138" t="s">
        <v>144</v>
      </c>
    </row>
    <row r="139" spans="1:14">
      <c r="A139">
        <v>178</v>
      </c>
      <c r="B139" t="s">
        <v>142</v>
      </c>
      <c r="C139" t="s">
        <v>112</v>
      </c>
      <c r="D139">
        <v>3</v>
      </c>
      <c r="E139" t="s">
        <v>143</v>
      </c>
      <c r="F139" t="s">
        <v>2</v>
      </c>
      <c r="G139" t="s">
        <v>2</v>
      </c>
      <c r="H139">
        <v>1</v>
      </c>
      <c r="I139" s="53">
        <v>42118.632361111115</v>
      </c>
      <c r="J139" s="53">
        <v>42118.667175925926</v>
      </c>
      <c r="K139">
        <v>13</v>
      </c>
      <c r="L139" s="73">
        <v>16</v>
      </c>
      <c r="M139" t="s">
        <v>144</v>
      </c>
      <c r="N139" t="s">
        <v>144</v>
      </c>
    </row>
    <row r="140" spans="1:14">
      <c r="A140">
        <v>179</v>
      </c>
      <c r="B140" t="s">
        <v>142</v>
      </c>
      <c r="C140" t="s">
        <v>112</v>
      </c>
      <c r="D140">
        <v>4</v>
      </c>
      <c r="E140" t="s">
        <v>143</v>
      </c>
      <c r="F140" t="s">
        <v>2</v>
      </c>
      <c r="G140" t="s">
        <v>0</v>
      </c>
      <c r="H140">
        <v>1</v>
      </c>
      <c r="I140" s="53">
        <v>42118.632361111115</v>
      </c>
      <c r="J140" s="53">
        <v>42118.662361111114</v>
      </c>
      <c r="K140">
        <v>17</v>
      </c>
      <c r="L140" s="73">
        <v>17</v>
      </c>
      <c r="M140" t="s">
        <v>144</v>
      </c>
      <c r="N140" t="s">
        <v>144</v>
      </c>
    </row>
    <row r="141" spans="1:14">
      <c r="A141">
        <v>180</v>
      </c>
      <c r="B141" t="s">
        <v>142</v>
      </c>
      <c r="C141" t="s">
        <v>112</v>
      </c>
      <c r="D141">
        <v>1</v>
      </c>
      <c r="E141" t="s">
        <v>143</v>
      </c>
      <c r="F141" t="s">
        <v>0</v>
      </c>
      <c r="G141" t="s">
        <v>0</v>
      </c>
      <c r="H141">
        <v>1</v>
      </c>
      <c r="I141" s="53">
        <v>42118.632465277777</v>
      </c>
      <c r="J141" s="53">
        <v>42118.658738425926</v>
      </c>
      <c r="K141">
        <v>13</v>
      </c>
      <c r="L141" s="73">
        <v>16</v>
      </c>
      <c r="M141">
        <v>1</v>
      </c>
      <c r="N141" t="s">
        <v>113</v>
      </c>
    </row>
    <row r="142" spans="1:14">
      <c r="A142">
        <v>181</v>
      </c>
      <c r="B142" t="s">
        <v>142</v>
      </c>
      <c r="C142" t="s">
        <v>120</v>
      </c>
      <c r="D142">
        <v>2</v>
      </c>
      <c r="E142" t="s">
        <v>145</v>
      </c>
      <c r="F142" t="s">
        <v>144</v>
      </c>
      <c r="G142" t="s">
        <v>144</v>
      </c>
      <c r="H142" t="s">
        <v>144</v>
      </c>
      <c r="I142" s="53">
        <v>42122.542326388888</v>
      </c>
      <c r="J142" s="53">
        <v>42122.542662037034</v>
      </c>
      <c r="K142">
        <v>13</v>
      </c>
      <c r="M142">
        <v>1</v>
      </c>
      <c r="N142" t="s">
        <v>146</v>
      </c>
    </row>
    <row r="143" spans="1:14">
      <c r="A143">
        <v>182</v>
      </c>
      <c r="B143" t="s">
        <v>142</v>
      </c>
      <c r="C143" t="s">
        <v>120</v>
      </c>
      <c r="D143">
        <v>3</v>
      </c>
      <c r="E143" t="s">
        <v>143</v>
      </c>
      <c r="F143" t="s">
        <v>0</v>
      </c>
      <c r="G143" t="s">
        <v>2</v>
      </c>
      <c r="H143">
        <v>1</v>
      </c>
      <c r="I143" s="53">
        <v>42122.542349537034</v>
      </c>
      <c r="J143" s="53">
        <v>42122.565324074072</v>
      </c>
      <c r="K143">
        <v>11</v>
      </c>
      <c r="L143" s="73">
        <v>3</v>
      </c>
      <c r="M143" t="s">
        <v>144</v>
      </c>
      <c r="N143" t="s">
        <v>144</v>
      </c>
    </row>
    <row r="144" spans="1:14">
      <c r="A144">
        <v>183</v>
      </c>
      <c r="B144" t="s">
        <v>142</v>
      </c>
      <c r="C144" t="s">
        <v>120</v>
      </c>
      <c r="D144">
        <v>4</v>
      </c>
      <c r="E144" t="s">
        <v>143</v>
      </c>
      <c r="F144" t="s">
        <v>0</v>
      </c>
      <c r="G144" t="s">
        <v>0</v>
      </c>
      <c r="H144">
        <v>1</v>
      </c>
      <c r="I144" s="53">
        <v>42122.542395833334</v>
      </c>
      <c r="J144" s="53">
        <v>42122.567615740743</v>
      </c>
      <c r="K144">
        <v>15</v>
      </c>
      <c r="L144" s="73">
        <v>21</v>
      </c>
      <c r="M144" t="s">
        <v>144</v>
      </c>
      <c r="N144" t="s">
        <v>144</v>
      </c>
    </row>
    <row r="145" spans="1:14">
      <c r="A145">
        <v>184</v>
      </c>
      <c r="B145" t="s">
        <v>142</v>
      </c>
      <c r="C145" t="s">
        <v>120</v>
      </c>
      <c r="D145">
        <v>1</v>
      </c>
      <c r="E145" t="s">
        <v>143</v>
      </c>
      <c r="F145" t="s">
        <v>0</v>
      </c>
      <c r="G145" t="s">
        <v>0</v>
      </c>
      <c r="H145">
        <v>1</v>
      </c>
      <c r="I145" s="53">
        <v>42122.542395833334</v>
      </c>
      <c r="J145" s="53">
        <v>42122.565601851849</v>
      </c>
      <c r="K145">
        <v>8</v>
      </c>
      <c r="L145" s="73">
        <v>4</v>
      </c>
      <c r="M145" t="s">
        <v>144</v>
      </c>
      <c r="N145" t="s">
        <v>144</v>
      </c>
    </row>
    <row r="146" spans="1:14">
      <c r="A146">
        <v>185</v>
      </c>
      <c r="B146" t="s">
        <v>142</v>
      </c>
      <c r="C146" t="s">
        <v>120</v>
      </c>
      <c r="D146">
        <v>2</v>
      </c>
      <c r="E146" t="s">
        <v>143</v>
      </c>
      <c r="F146" t="s">
        <v>2</v>
      </c>
      <c r="G146" t="s">
        <v>2</v>
      </c>
      <c r="H146">
        <v>1</v>
      </c>
      <c r="I146" s="53">
        <v>42122.54247685185</v>
      </c>
      <c r="J146" s="53">
        <v>42122.565879629627</v>
      </c>
      <c r="K146">
        <v>11</v>
      </c>
      <c r="L146" s="73">
        <v>10</v>
      </c>
      <c r="M146" t="s">
        <v>144</v>
      </c>
      <c r="N146" t="s">
        <v>144</v>
      </c>
    </row>
    <row r="147" spans="1:14">
      <c r="A147">
        <v>186</v>
      </c>
      <c r="B147" t="s">
        <v>142</v>
      </c>
      <c r="C147" t="s">
        <v>120</v>
      </c>
      <c r="D147">
        <v>3</v>
      </c>
      <c r="E147" t="s">
        <v>143</v>
      </c>
      <c r="F147" t="s">
        <v>2</v>
      </c>
      <c r="G147" t="s">
        <v>2</v>
      </c>
      <c r="H147">
        <v>1</v>
      </c>
      <c r="I147" s="53">
        <v>42122.543182870373</v>
      </c>
      <c r="J147" s="53">
        <v>42122.573287037034</v>
      </c>
      <c r="K147">
        <v>16</v>
      </c>
      <c r="L147" s="73">
        <v>22</v>
      </c>
      <c r="M147" t="s">
        <v>144</v>
      </c>
      <c r="N147" t="s">
        <v>144</v>
      </c>
    </row>
    <row r="148" spans="1:14">
      <c r="A148">
        <v>187</v>
      </c>
      <c r="B148" t="s">
        <v>142</v>
      </c>
      <c r="C148" t="s">
        <v>120</v>
      </c>
      <c r="D148">
        <v>4</v>
      </c>
      <c r="E148" t="s">
        <v>143</v>
      </c>
      <c r="F148" t="s">
        <v>0</v>
      </c>
      <c r="G148" t="s">
        <v>0</v>
      </c>
      <c r="H148">
        <v>1</v>
      </c>
      <c r="I148" s="53">
        <v>42122.621134259258</v>
      </c>
      <c r="J148" s="53">
        <v>42122.639826388891</v>
      </c>
      <c r="K148">
        <v>16</v>
      </c>
      <c r="L148" s="73">
        <v>15</v>
      </c>
      <c r="M148" t="s">
        <v>144</v>
      </c>
      <c r="N148" t="s">
        <v>144</v>
      </c>
    </row>
    <row r="149" spans="1:14">
      <c r="A149">
        <v>188</v>
      </c>
      <c r="B149" t="s">
        <v>142</v>
      </c>
      <c r="C149" t="s">
        <v>122</v>
      </c>
      <c r="D149">
        <v>1</v>
      </c>
      <c r="E149" t="s">
        <v>143</v>
      </c>
      <c r="F149" t="s">
        <v>0</v>
      </c>
      <c r="G149" t="s">
        <v>0</v>
      </c>
      <c r="H149">
        <v>1</v>
      </c>
      <c r="I149" s="53">
        <v>42123.551261574074</v>
      </c>
      <c r="J149" s="53">
        <v>42123.582627314812</v>
      </c>
      <c r="K149">
        <v>20</v>
      </c>
      <c r="L149" s="73">
        <v>22</v>
      </c>
      <c r="M149" t="s">
        <v>144</v>
      </c>
      <c r="N149" t="s">
        <v>144</v>
      </c>
    </row>
    <row r="150" spans="1:14">
      <c r="A150">
        <v>189</v>
      </c>
      <c r="B150" t="s">
        <v>142</v>
      </c>
      <c r="C150" t="s">
        <v>122</v>
      </c>
      <c r="D150">
        <v>2</v>
      </c>
      <c r="E150" t="s">
        <v>143</v>
      </c>
      <c r="F150" t="s">
        <v>0</v>
      </c>
      <c r="G150" t="s">
        <v>0</v>
      </c>
      <c r="H150">
        <v>1</v>
      </c>
      <c r="I150" s="53">
        <v>42123.55128472222</v>
      </c>
      <c r="J150" s="53">
        <v>42123.577847222223</v>
      </c>
      <c r="K150">
        <v>16</v>
      </c>
      <c r="L150" s="73">
        <v>22</v>
      </c>
      <c r="M150" t="s">
        <v>144</v>
      </c>
      <c r="N150" t="s">
        <v>144</v>
      </c>
    </row>
    <row r="151" spans="1:14">
      <c r="A151">
        <v>190</v>
      </c>
      <c r="B151" t="s">
        <v>142</v>
      </c>
      <c r="C151" t="s">
        <v>122</v>
      </c>
      <c r="D151">
        <v>2</v>
      </c>
      <c r="E151" t="s">
        <v>143</v>
      </c>
      <c r="F151" t="s">
        <v>0</v>
      </c>
      <c r="G151" t="s">
        <v>0</v>
      </c>
      <c r="H151">
        <v>1</v>
      </c>
      <c r="I151" s="53">
        <v>42123.55127314815</v>
      </c>
      <c r="J151" s="53">
        <v>42123.575624999998</v>
      </c>
      <c r="K151">
        <v>16</v>
      </c>
      <c r="L151" s="73">
        <v>21</v>
      </c>
      <c r="M151" t="s">
        <v>144</v>
      </c>
      <c r="N151" t="s">
        <v>144</v>
      </c>
    </row>
    <row r="152" spans="1:14">
      <c r="A152">
        <v>191</v>
      </c>
      <c r="B152" t="s">
        <v>142</v>
      </c>
      <c r="C152" t="s">
        <v>122</v>
      </c>
      <c r="D152">
        <v>3</v>
      </c>
      <c r="E152" t="s">
        <v>143</v>
      </c>
      <c r="F152" t="s">
        <v>0</v>
      </c>
      <c r="G152" t="s">
        <v>0</v>
      </c>
      <c r="H152">
        <v>1</v>
      </c>
      <c r="I152" s="53">
        <v>42123.551307870373</v>
      </c>
      <c r="J152" s="53">
        <v>42123.57534722222</v>
      </c>
      <c r="K152">
        <v>16</v>
      </c>
      <c r="M152">
        <v>1</v>
      </c>
      <c r="N152" t="s">
        <v>147</v>
      </c>
    </row>
    <row r="153" spans="1:14">
      <c r="A153">
        <v>192</v>
      </c>
      <c r="B153" t="s">
        <v>142</v>
      </c>
      <c r="C153" t="s">
        <v>122</v>
      </c>
      <c r="D153">
        <v>4</v>
      </c>
      <c r="E153" t="s">
        <v>143</v>
      </c>
      <c r="F153" t="s">
        <v>0</v>
      </c>
      <c r="G153" t="s">
        <v>0</v>
      </c>
      <c r="H153">
        <v>1</v>
      </c>
      <c r="I153" s="53">
        <v>42123.551307870373</v>
      </c>
      <c r="J153" s="53">
        <v>42123.582118055558</v>
      </c>
      <c r="K153">
        <v>16</v>
      </c>
      <c r="L153" s="73">
        <v>17</v>
      </c>
      <c r="M153" t="s">
        <v>144</v>
      </c>
      <c r="N153" t="s">
        <v>144</v>
      </c>
    </row>
    <row r="154" spans="1:14">
      <c r="A154">
        <v>193</v>
      </c>
      <c r="B154" t="s">
        <v>142</v>
      </c>
      <c r="C154" t="s">
        <v>122</v>
      </c>
      <c r="D154">
        <v>1</v>
      </c>
      <c r="E154" t="s">
        <v>143</v>
      </c>
      <c r="F154" t="s">
        <v>0</v>
      </c>
      <c r="G154" t="s">
        <v>0</v>
      </c>
      <c r="H154">
        <v>1</v>
      </c>
      <c r="I154" s="53">
        <v>42123.551365740743</v>
      </c>
      <c r="J154" s="53">
        <v>42123.578935185185</v>
      </c>
      <c r="K154">
        <v>16</v>
      </c>
      <c r="L154" s="73">
        <v>16</v>
      </c>
      <c r="M154" t="s">
        <v>144</v>
      </c>
      <c r="N154" t="s">
        <v>144</v>
      </c>
    </row>
    <row r="155" spans="1:14">
      <c r="A155">
        <v>194</v>
      </c>
      <c r="B155" t="s">
        <v>142</v>
      </c>
      <c r="C155" t="s">
        <v>122</v>
      </c>
      <c r="D155">
        <v>2</v>
      </c>
      <c r="E155" t="s">
        <v>143</v>
      </c>
      <c r="F155" t="s">
        <v>0</v>
      </c>
      <c r="G155" t="s">
        <v>0</v>
      </c>
      <c r="H155">
        <v>1</v>
      </c>
      <c r="I155" s="53">
        <v>42123.551412037035</v>
      </c>
      <c r="J155" s="53">
        <v>42123.574259259258</v>
      </c>
      <c r="K155">
        <v>16</v>
      </c>
      <c r="L155" s="73">
        <v>14</v>
      </c>
      <c r="M155" t="s">
        <v>144</v>
      </c>
      <c r="N155" t="s">
        <v>144</v>
      </c>
    </row>
    <row r="156" spans="1:14">
      <c r="A156">
        <v>195</v>
      </c>
      <c r="B156" t="s">
        <v>142</v>
      </c>
      <c r="C156" t="s">
        <v>122</v>
      </c>
      <c r="D156">
        <v>3</v>
      </c>
      <c r="E156" t="s">
        <v>143</v>
      </c>
      <c r="F156" t="s">
        <v>0</v>
      </c>
      <c r="G156" t="s">
        <v>0</v>
      </c>
      <c r="H156">
        <v>1</v>
      </c>
      <c r="I156" s="53">
        <v>42123.551423611112</v>
      </c>
      <c r="J156" s="53">
        <v>42123.578414351854</v>
      </c>
      <c r="K156">
        <v>17</v>
      </c>
      <c r="L156" s="73">
        <v>13</v>
      </c>
      <c r="M156" t="s">
        <v>144</v>
      </c>
      <c r="N156" t="s">
        <v>144</v>
      </c>
    </row>
    <row r="157" spans="1:14">
      <c r="A157">
        <v>196</v>
      </c>
      <c r="B157" t="s">
        <v>142</v>
      </c>
      <c r="C157" t="s">
        <v>122</v>
      </c>
      <c r="D157">
        <v>4</v>
      </c>
      <c r="E157" t="s">
        <v>143</v>
      </c>
      <c r="F157" t="s">
        <v>1</v>
      </c>
      <c r="G157" t="s">
        <v>1</v>
      </c>
      <c r="H157">
        <v>1</v>
      </c>
      <c r="I157" s="53">
        <v>42123.551446759258</v>
      </c>
      <c r="J157" s="53">
        <v>42123.582268518519</v>
      </c>
      <c r="K157">
        <v>19</v>
      </c>
      <c r="L157" s="73">
        <v>19</v>
      </c>
      <c r="M157" t="s">
        <v>144</v>
      </c>
      <c r="N157" t="s">
        <v>144</v>
      </c>
    </row>
    <row r="158" spans="1:14">
      <c r="A158">
        <v>197</v>
      </c>
      <c r="B158" t="s">
        <v>142</v>
      </c>
      <c r="C158" t="s">
        <v>124</v>
      </c>
      <c r="D158">
        <v>1</v>
      </c>
      <c r="E158" t="s">
        <v>143</v>
      </c>
      <c r="F158" t="s">
        <v>0</v>
      </c>
      <c r="G158" t="s">
        <v>0</v>
      </c>
      <c r="H158">
        <v>1</v>
      </c>
      <c r="I158" s="53">
        <v>42123.605520833335</v>
      </c>
      <c r="J158" s="53">
        <v>42123.63140046296</v>
      </c>
      <c r="K158">
        <v>17</v>
      </c>
      <c r="L158" s="73">
        <v>15</v>
      </c>
      <c r="M158" t="s">
        <v>144</v>
      </c>
      <c r="N158" t="s">
        <v>144</v>
      </c>
    </row>
    <row r="159" spans="1:14">
      <c r="A159">
        <v>198</v>
      </c>
      <c r="B159" t="s">
        <v>142</v>
      </c>
      <c r="C159" t="s">
        <v>124</v>
      </c>
      <c r="D159">
        <v>2</v>
      </c>
      <c r="E159" t="s">
        <v>143</v>
      </c>
      <c r="F159" t="s">
        <v>1</v>
      </c>
      <c r="G159" t="s">
        <v>1</v>
      </c>
      <c r="H159">
        <v>1</v>
      </c>
      <c r="I159" s="53">
        <v>42123.605555555558</v>
      </c>
      <c r="J159" s="53">
        <v>42123.62972222222</v>
      </c>
      <c r="K159">
        <v>16</v>
      </c>
      <c r="L159" s="73">
        <v>10</v>
      </c>
      <c r="M159" t="s">
        <v>144</v>
      </c>
      <c r="N159" t="s">
        <v>144</v>
      </c>
    </row>
    <row r="160" spans="1:14">
      <c r="A160">
        <v>199</v>
      </c>
      <c r="B160" t="s">
        <v>142</v>
      </c>
      <c r="C160" t="s">
        <v>124</v>
      </c>
      <c r="D160">
        <v>3</v>
      </c>
      <c r="E160" t="s">
        <v>143</v>
      </c>
      <c r="F160" t="s">
        <v>0</v>
      </c>
      <c r="G160" t="s">
        <v>0</v>
      </c>
      <c r="H160">
        <v>1</v>
      </c>
      <c r="I160" s="53">
        <v>42123.605567129627</v>
      </c>
      <c r="J160" s="53">
        <v>42123.639039351852</v>
      </c>
      <c r="K160">
        <v>11</v>
      </c>
      <c r="L160" s="73">
        <v>18</v>
      </c>
      <c r="M160" t="s">
        <v>144</v>
      </c>
      <c r="N160" t="s">
        <v>144</v>
      </c>
    </row>
    <row r="161" spans="1:14">
      <c r="A161">
        <v>200</v>
      </c>
      <c r="B161" t="s">
        <v>142</v>
      </c>
      <c r="C161" t="s">
        <v>124</v>
      </c>
      <c r="D161">
        <v>4</v>
      </c>
      <c r="E161" t="s">
        <v>143</v>
      </c>
      <c r="F161" t="s">
        <v>1</v>
      </c>
      <c r="G161" t="s">
        <v>2</v>
      </c>
      <c r="H161">
        <v>1</v>
      </c>
      <c r="I161" s="53">
        <v>42123.605590277781</v>
      </c>
      <c r="J161" s="53">
        <v>42123.633113425924</v>
      </c>
      <c r="K161">
        <v>18</v>
      </c>
      <c r="L161" s="73">
        <v>4</v>
      </c>
      <c r="M161" t="s">
        <v>144</v>
      </c>
      <c r="N161" t="s">
        <v>144</v>
      </c>
    </row>
    <row r="162" spans="1:14">
      <c r="A162">
        <v>201</v>
      </c>
      <c r="B162" t="s">
        <v>142</v>
      </c>
      <c r="C162" t="s">
        <v>124</v>
      </c>
      <c r="D162">
        <v>1</v>
      </c>
      <c r="E162" t="s">
        <v>143</v>
      </c>
      <c r="F162" t="s">
        <v>0</v>
      </c>
      <c r="G162" t="s">
        <v>0</v>
      </c>
      <c r="H162">
        <v>1</v>
      </c>
      <c r="I162" s="53">
        <v>42123.605590277781</v>
      </c>
      <c r="J162" s="53">
        <v>42123.630937499998</v>
      </c>
      <c r="K162">
        <v>20</v>
      </c>
      <c r="L162" s="73">
        <v>18</v>
      </c>
      <c r="M162" t="s">
        <v>144</v>
      </c>
      <c r="N162" t="s">
        <v>144</v>
      </c>
    </row>
    <row r="163" spans="1:14">
      <c r="A163">
        <v>202</v>
      </c>
      <c r="B163" t="s">
        <v>142</v>
      </c>
      <c r="C163" t="s">
        <v>124</v>
      </c>
      <c r="D163">
        <v>2</v>
      </c>
      <c r="E163" t="s">
        <v>143</v>
      </c>
      <c r="F163" t="s">
        <v>0</v>
      </c>
      <c r="G163" t="s">
        <v>0</v>
      </c>
      <c r="H163">
        <v>1</v>
      </c>
      <c r="I163" s="53">
        <v>42123.605636574073</v>
      </c>
      <c r="J163" s="53">
        <v>42123.635127314818</v>
      </c>
      <c r="K163">
        <v>16</v>
      </c>
      <c r="L163" s="73">
        <v>14</v>
      </c>
      <c r="M163" t="s">
        <v>144</v>
      </c>
      <c r="N163" t="s">
        <v>144</v>
      </c>
    </row>
    <row r="164" spans="1:14">
      <c r="A164">
        <v>203</v>
      </c>
      <c r="B164" t="s">
        <v>142</v>
      </c>
      <c r="C164" t="s">
        <v>124</v>
      </c>
      <c r="D164">
        <v>3</v>
      </c>
      <c r="E164" t="s">
        <v>143</v>
      </c>
      <c r="F164" t="s">
        <v>0</v>
      </c>
      <c r="G164" t="s">
        <v>0</v>
      </c>
      <c r="H164">
        <v>1</v>
      </c>
      <c r="I164" s="53">
        <v>42123.60564814815</v>
      </c>
      <c r="J164" s="53">
        <v>42123.636145833334</v>
      </c>
      <c r="K164">
        <v>19</v>
      </c>
      <c r="L164" s="73">
        <v>20</v>
      </c>
      <c r="M164" t="s">
        <v>144</v>
      </c>
      <c r="N164" t="s">
        <v>144</v>
      </c>
    </row>
    <row r="165" spans="1:14">
      <c r="A165">
        <v>204</v>
      </c>
      <c r="B165" t="s">
        <v>142</v>
      </c>
      <c r="C165" t="s">
        <v>124</v>
      </c>
      <c r="D165">
        <v>4</v>
      </c>
      <c r="E165" t="s">
        <v>143</v>
      </c>
      <c r="F165" t="s">
        <v>2</v>
      </c>
      <c r="G165" t="s">
        <v>2</v>
      </c>
      <c r="H165">
        <v>1</v>
      </c>
      <c r="I165" s="53">
        <v>42123.605717592596</v>
      </c>
      <c r="J165" s="53">
        <v>42123.629803240743</v>
      </c>
      <c r="K165">
        <v>19</v>
      </c>
      <c r="L165" s="73">
        <v>18</v>
      </c>
      <c r="M165" t="s">
        <v>144</v>
      </c>
      <c r="N165" t="s">
        <v>144</v>
      </c>
    </row>
    <row r="166" spans="1:14">
      <c r="A166">
        <v>205</v>
      </c>
      <c r="B166" t="s">
        <v>142</v>
      </c>
      <c r="C166" t="s">
        <v>125</v>
      </c>
      <c r="D166">
        <v>1</v>
      </c>
      <c r="E166" t="s">
        <v>143</v>
      </c>
      <c r="F166" t="s">
        <v>2</v>
      </c>
      <c r="G166" t="s">
        <v>0</v>
      </c>
      <c r="H166">
        <v>1</v>
      </c>
      <c r="I166" s="53">
        <v>42123.663263888891</v>
      </c>
      <c r="J166" s="53">
        <v>42123.693101851852</v>
      </c>
      <c r="K166">
        <v>16</v>
      </c>
      <c r="L166" s="73">
        <v>20</v>
      </c>
      <c r="M166" t="s">
        <v>144</v>
      </c>
      <c r="N166" t="s">
        <v>144</v>
      </c>
    </row>
    <row r="167" spans="1:14">
      <c r="A167">
        <v>206</v>
      </c>
      <c r="B167" t="s">
        <v>142</v>
      </c>
      <c r="C167" t="s">
        <v>125</v>
      </c>
      <c r="D167">
        <v>2</v>
      </c>
      <c r="E167" t="s">
        <v>143</v>
      </c>
      <c r="F167" t="s">
        <v>0</v>
      </c>
      <c r="G167" t="s">
        <v>0</v>
      </c>
      <c r="H167">
        <v>1</v>
      </c>
      <c r="I167" s="53">
        <v>42123.66679398148</v>
      </c>
      <c r="J167" s="53">
        <v>42123.695798611108</v>
      </c>
      <c r="K167">
        <v>16</v>
      </c>
      <c r="L167" s="73">
        <v>19</v>
      </c>
      <c r="M167" t="s">
        <v>144</v>
      </c>
      <c r="N167" t="s">
        <v>144</v>
      </c>
    </row>
    <row r="168" spans="1:14">
      <c r="A168">
        <v>207</v>
      </c>
      <c r="B168" t="s">
        <v>142</v>
      </c>
      <c r="C168" t="s">
        <v>125</v>
      </c>
      <c r="D168">
        <v>3</v>
      </c>
      <c r="E168" t="s">
        <v>143</v>
      </c>
      <c r="F168" t="s">
        <v>0</v>
      </c>
      <c r="G168" t="s">
        <v>0</v>
      </c>
      <c r="H168">
        <v>1</v>
      </c>
      <c r="I168" s="53">
        <v>42123.666805555556</v>
      </c>
      <c r="J168" s="53">
        <v>42123.710405092592</v>
      </c>
      <c r="K168">
        <v>11</v>
      </c>
      <c r="L168" s="73">
        <v>18</v>
      </c>
      <c r="M168" t="s">
        <v>144</v>
      </c>
      <c r="N168" t="s">
        <v>144</v>
      </c>
    </row>
    <row r="169" spans="1:14">
      <c r="A169">
        <v>208</v>
      </c>
      <c r="B169" t="s">
        <v>142</v>
      </c>
      <c r="C169" t="s">
        <v>125</v>
      </c>
      <c r="D169">
        <v>4</v>
      </c>
      <c r="E169" t="s">
        <v>143</v>
      </c>
      <c r="F169" t="s">
        <v>0</v>
      </c>
      <c r="G169" t="s">
        <v>0</v>
      </c>
      <c r="H169">
        <v>1</v>
      </c>
      <c r="I169" s="53">
        <v>42123.666817129626</v>
      </c>
      <c r="J169" s="53">
        <v>42123.697395833333</v>
      </c>
      <c r="K169">
        <v>18</v>
      </c>
      <c r="L169" s="73">
        <v>16</v>
      </c>
      <c r="M169" t="s">
        <v>144</v>
      </c>
      <c r="N169" t="s">
        <v>144</v>
      </c>
    </row>
    <row r="170" spans="1:14">
      <c r="A170">
        <v>209</v>
      </c>
      <c r="B170" t="s">
        <v>142</v>
      </c>
      <c r="C170" t="s">
        <v>125</v>
      </c>
      <c r="D170">
        <v>1</v>
      </c>
      <c r="E170" t="s">
        <v>143</v>
      </c>
      <c r="F170" t="s">
        <v>2</v>
      </c>
      <c r="G170" t="s">
        <v>0</v>
      </c>
      <c r="H170">
        <v>1</v>
      </c>
      <c r="I170" s="53">
        <v>42123.666828703703</v>
      </c>
      <c r="J170" s="53">
        <v>42123.692037037035</v>
      </c>
      <c r="K170">
        <v>19</v>
      </c>
      <c r="L170" s="73">
        <v>17</v>
      </c>
      <c r="M170" t="s">
        <v>144</v>
      </c>
      <c r="N170" t="s">
        <v>144</v>
      </c>
    </row>
    <row r="171" spans="1:14">
      <c r="A171">
        <v>210</v>
      </c>
      <c r="B171" t="s">
        <v>142</v>
      </c>
      <c r="C171" t="s">
        <v>125</v>
      </c>
      <c r="D171">
        <v>2</v>
      </c>
      <c r="E171" t="s">
        <v>143</v>
      </c>
      <c r="F171" t="s">
        <v>0</v>
      </c>
      <c r="G171" t="s">
        <v>0</v>
      </c>
      <c r="H171">
        <v>1</v>
      </c>
      <c r="I171" s="53">
        <v>42123.666851851849</v>
      </c>
      <c r="J171" s="53">
        <v>42123.689293981479</v>
      </c>
      <c r="K171">
        <v>13</v>
      </c>
      <c r="L171" s="73">
        <v>16</v>
      </c>
      <c r="M171" t="s">
        <v>144</v>
      </c>
      <c r="N171" t="s">
        <v>144</v>
      </c>
    </row>
    <row r="172" spans="1:14">
      <c r="A172">
        <v>211</v>
      </c>
      <c r="B172" t="s">
        <v>142</v>
      </c>
      <c r="C172" t="s">
        <v>125</v>
      </c>
      <c r="D172">
        <v>3</v>
      </c>
      <c r="E172" t="s">
        <v>143</v>
      </c>
      <c r="F172" t="s">
        <v>0</v>
      </c>
      <c r="G172" t="s">
        <v>0</v>
      </c>
      <c r="H172">
        <v>1</v>
      </c>
      <c r="I172" s="53">
        <v>42123.666851851849</v>
      </c>
      <c r="J172" s="53">
        <v>42123.6952662037</v>
      </c>
      <c r="K172">
        <v>18</v>
      </c>
      <c r="L172" s="73">
        <v>19</v>
      </c>
      <c r="M172" t="s">
        <v>144</v>
      </c>
      <c r="N172" t="s">
        <v>144</v>
      </c>
    </row>
    <row r="173" spans="1:14">
      <c r="A173">
        <v>212</v>
      </c>
      <c r="B173" t="s">
        <v>142</v>
      </c>
      <c r="C173" t="s">
        <v>125</v>
      </c>
      <c r="D173">
        <v>4</v>
      </c>
      <c r="E173" t="s">
        <v>143</v>
      </c>
      <c r="F173" t="s">
        <v>2</v>
      </c>
      <c r="G173" t="s">
        <v>2</v>
      </c>
      <c r="H173">
        <v>1</v>
      </c>
      <c r="I173" s="53">
        <v>42123.666898148149</v>
      </c>
      <c r="J173" s="53">
        <v>42123.690185185187</v>
      </c>
      <c r="K173">
        <v>15</v>
      </c>
      <c r="L173" s="73">
        <v>5</v>
      </c>
      <c r="M173" t="s">
        <v>144</v>
      </c>
      <c r="N173" t="s">
        <v>144</v>
      </c>
    </row>
    <row r="174" spans="1:14">
      <c r="A174">
        <v>213</v>
      </c>
      <c r="B174" t="s">
        <v>142</v>
      </c>
      <c r="C174" t="s">
        <v>125</v>
      </c>
      <c r="D174">
        <v>1</v>
      </c>
      <c r="E174" t="s">
        <v>143</v>
      </c>
      <c r="F174" t="s">
        <v>2</v>
      </c>
      <c r="G174" t="s">
        <v>2</v>
      </c>
      <c r="H174">
        <v>1</v>
      </c>
      <c r="I174" s="53">
        <v>42123.667395833334</v>
      </c>
      <c r="J174" s="53">
        <v>42123.687939814816</v>
      </c>
      <c r="K174">
        <v>17</v>
      </c>
      <c r="L174" s="73">
        <v>15</v>
      </c>
      <c r="M174" t="s">
        <v>144</v>
      </c>
      <c r="N174" t="s">
        <v>144</v>
      </c>
    </row>
    <row r="175" spans="1:14">
      <c r="A175">
        <v>214</v>
      </c>
      <c r="B175" t="s">
        <v>142</v>
      </c>
      <c r="C175" t="s">
        <v>128</v>
      </c>
      <c r="D175">
        <v>2</v>
      </c>
      <c r="E175" t="s">
        <v>144</v>
      </c>
      <c r="F175" t="s">
        <v>144</v>
      </c>
      <c r="G175" t="s">
        <v>144</v>
      </c>
      <c r="H175" t="s">
        <v>144</v>
      </c>
      <c r="I175" s="53">
        <v>42146.719398148147</v>
      </c>
      <c r="J175" s="53">
        <v>42146.719398148147</v>
      </c>
      <c r="K175" t="s">
        <v>144</v>
      </c>
      <c r="M175">
        <v>1</v>
      </c>
      <c r="N175" t="s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group heirarchy</vt:lpstr>
      <vt:lpstr>group summary</vt:lpstr>
      <vt:lpstr>raw_users</vt:lpstr>
      <vt:lpstr>compute_reasoning_time</vt:lpstr>
      <vt:lpstr>comp_comp_time</vt:lpstr>
      <vt:lpstr>reasoning_scores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2015-03-27T00:29:15Z</dcterms:created>
  <dcterms:modified xsi:type="dcterms:W3CDTF">2015-06-04T03:41:36Z</dcterms:modified>
</cp:coreProperties>
</file>