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OHS\Downloads\"/>
    </mc:Choice>
  </mc:AlternateContent>
  <xr:revisionPtr revIDLastSave="0" documentId="13_ncr:1_{217A9F75-B6D8-4F92-B53F-CE216D14444B}" xr6:coauthVersionLast="47" xr6:coauthVersionMax="47" xr10:uidLastSave="{00000000-0000-0000-0000-000000000000}"/>
  <bookViews>
    <workbookView xWindow="-110" yWindow="-110" windowWidth="19420" windowHeight="10300" activeTab="1"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F69" i="5" s="1"/>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65" i="4" l="1"/>
  <c r="Y65" i="4" s="1"/>
  <c r="X64" i="4"/>
  <c r="Y64" i="4" s="1"/>
  <c r="X63" i="4"/>
  <c r="Y63" i="4" s="1"/>
  <c r="R65" i="4"/>
  <c r="S65" i="4" s="1"/>
  <c r="R64" i="4"/>
  <c r="S64" i="4" s="1"/>
  <c r="R63" i="4"/>
  <c r="S63" i="4" s="1"/>
  <c r="L63" i="4"/>
  <c r="M63" i="4" s="1"/>
  <c r="L64" i="4"/>
  <c r="M64" i="4" s="1"/>
  <c r="Z64" i="4" s="1"/>
  <c r="AA64" i="4" s="1"/>
  <c r="AB64" i="4" s="1"/>
  <c r="L65" i="4"/>
  <c r="M65" i="4" s="1"/>
  <c r="Z65" i="4" s="1"/>
  <c r="AA65" i="4" s="1"/>
  <c r="AB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N65" i="5"/>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3" i="4" l="1"/>
  <c r="AA63" i="4" s="1"/>
  <c r="N66" i="5"/>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AB63" i="4" l="1"/>
  <c r="N64" i="5"/>
  <c r="AB64" i="3"/>
  <c r="N13" i="5"/>
  <c r="R13" i="5" s="1"/>
  <c r="V13" i="5" s="1"/>
  <c r="N15" i="5"/>
  <c r="R15" i="5" s="1"/>
  <c r="V15" i="5" s="1"/>
  <c r="AB14" i="4"/>
  <c r="N14" i="5"/>
  <c r="AB13" i="4"/>
  <c r="R66" i="5"/>
  <c r="V66" i="5" s="1"/>
  <c r="AB63" i="3"/>
  <c r="AB65" i="3"/>
  <c r="AB14" i="3"/>
  <c r="AB13" i="3"/>
  <c r="AB12" i="3"/>
  <c r="AB65" i="2"/>
  <c r="F65" i="5"/>
  <c r="R65" i="5" s="1"/>
  <c r="V65" i="5" s="1"/>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Z66" i="5" l="1"/>
  <c r="Z15" i="5"/>
  <c r="Z65" i="5"/>
  <c r="Z13" i="5"/>
  <c r="R64" i="5"/>
  <c r="V64" i="5" s="1"/>
  <c r="R14" i="5"/>
  <c r="V14" i="5" s="1"/>
  <c r="Z14" i="5" l="1"/>
  <c r="Z64" i="5"/>
</calcChain>
</file>

<file path=xl/sharedStrings.xml><?xml version="1.0" encoding="utf-8"?>
<sst xmlns="http://schemas.openxmlformats.org/spreadsheetml/2006/main" count="368" uniqueCount="94">
  <si>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</si>
  <si>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</si>
  <si>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</si>
  <si>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</si>
  <si>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</si>
  <si>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</si>
  <si>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</si>
  <si>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</si>
  <si>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</si>
  <si>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</si>
  <si>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</si>
  <si>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</si>
  <si>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</si>
  <si>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</si>
  <si>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</si>
  <si>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</si>
  <si>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</si>
  <si>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(60%)</t>
  </si>
  <si>
    <t>SUMMATIVE TESTS AND TERM EXAMINATIONS (20%)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</si>
  <si>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</si>
  <si>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</si>
  <si>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</si>
  <si>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</si>
  <si>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</si>
  <si>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</si>
  <si>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</si>
  <si>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</si>
  <si>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</si>
  <si>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</si>
  <si>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</si>
  <si>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</si>
  <si>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</si>
  <si>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</si>
  <si>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</si>
  <si>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</si>
  <si>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</si>
  <si>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</si>
  <si>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</si>
  <si>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</si>
  <si>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</si>
  <si>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</si>
  <si>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</si>
  <si>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</si>
  <si>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</si>
  <si>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</si>
  <si>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</si>
  <si>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</si>
  <si>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</si>
  <si>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</si>
  <si>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</si>
  <si>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</si>
  <si>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</si>
  <si>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</si>
  <si>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</si>
  <si>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</si>
  <si>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</si>
  <si>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</si>
  <si>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</si>
  <si>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</si>
  <si>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</si>
  <si>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</si>
  <si>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</si>
  <si>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</si>
  <si>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</si>
  <si>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</si>
  <si>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</si>
  <si>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</si>
  <si>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</si>
  <si>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</si>
  <si>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</si>
  <si>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</si>
  <si>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</si>
  <si>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</si>
  <si>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</si>
  <si>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</si>
  <si>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</si>
  <si>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</si>
  <si>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</si>
  <si>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</si>
  <si>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</si>
  <si>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</si>
  <si>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</si>
  <si>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</si>
  <si>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</si>
  <si>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</si>
  <si>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</si>
  <si>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</si>
  <si>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Bautista, Mark</t>
  </si>
  <si>
    <t>Castro, Daniel</t>
  </si>
  <si>
    <t>Alvarez, Neitan</t>
  </si>
  <si>
    <t>Alcantara, Angela</t>
  </si>
  <si>
    <t>Bonifacio, Bea</t>
  </si>
  <si>
    <t>Cruz, Claire</t>
  </si>
  <si>
    <t>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</si>
</sst>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6" fillId="0" borderId="0" xfId="0" applyFont="1" applyAlignment="1" applyProtection="1">
      <alignment horizontal="right" vertical="center"/>
      <protection locked="0"/>
    </xf>
    <xf numFmtId="0" fontId="0" fillId="0" borderId="0" xfId="0" applyProtection="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164" fontId="8" fillId="0" borderId="22" xfId="0" applyNumberFormat="1" applyFont="1" applyBorder="1" applyAlignment="1" applyProtection="1">
      <alignment horizontal="center" vertical="center"/>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0" fontId="0" fillId="0" borderId="6" xfId="0" applyBorder="1" applyProtection="1">
      <protection locked="0"/>
    </xf>
    <xf numFmtId="0" fontId="7" fillId="0" borderId="0" xfId="0" applyFont="1" applyAlignment="1" applyProtection="1">
      <alignment horizontal="center" vertical="top" wrapText="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6" fillId="0" borderId="0" xfId="0" applyFont="1" applyAlignment="1" applyProtection="1">
      <alignment horizontal="right" vertical="center"/>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11" fillId="0" borderId="9" xfId="0" applyNumberFormat="1" applyFont="1" applyBorder="1" applyAlignment="1" applyProtection="1">
      <alignment horizontal="right" vertical="center"/>
      <protection hidden="1"/>
    </xf>
    <xf numFmtId="0" fontId="0" fillId="0" borderId="9"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8" fillId="0" borderId="22" xfId="0" applyNumberFormat="1" applyFont="1" applyBorder="1" applyAlignment="1" applyProtection="1">
      <alignment horizontal="center" vertical="center" shrinkToFit="1"/>
      <protection hidden="1"/>
    </xf>
    <xf numFmtId="0" fontId="0" fillId="0" borderId="3" xfId="0" applyBorder="1" applyProtection="1">
      <protection hidden="1"/>
    </xf>
    <xf numFmtId="0" fontId="0" fillId="0" borderId="4" xfId="0" applyBorder="1" applyProtection="1">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164" fontId="6" fillId="0" borderId="2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3" fillId="0" borderId="5" xfId="0" applyFont="1" applyBorder="1" applyAlignment="1" applyProtection="1">
      <alignment horizontal="right" vertical="center"/>
      <protection hidden="1"/>
    </xf>
    <xf numFmtId="164" fontId="6" fillId="0" borderId="48" xfId="0" applyNumberFormat="1" applyFont="1" applyBorder="1" applyAlignment="1" applyProtection="1">
      <alignment horizontal="center" vertical="center"/>
      <protection hidden="1"/>
    </xf>
    <xf numFmtId="164" fontId="6" fillId="0" borderId="42" xfId="0" applyNumberFormat="1"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164" fontId="8" fillId="0" borderId="48" xfId="0" applyNumberFormat="1" applyFont="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3" fillId="2" borderId="45" xfId="0" applyFont="1" applyFill="1" applyBorder="1" applyAlignment="1" applyProtection="1">
      <alignment horizontal="center" shrinkToFit="1"/>
      <protection hidden="1"/>
    </xf>
    <xf numFmtId="164" fontId="8" fillId="2" borderId="37" xfId="0" applyNumberFormat="1" applyFont="1" applyFill="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8" fillId="5" borderId="45" xfId="0" applyFont="1" applyFill="1" applyBorder="1" applyAlignment="1" applyProtection="1">
      <alignment horizontal="center" vertical="center"/>
      <protection hidden="1"/>
    </xf>
    <xf numFmtId="0" fontId="11" fillId="0" borderId="16" xfId="2" applyFont="1" applyBorder="1" applyAlignment="1" applyProtection="1">
      <alignment horizontal="center" vertical="center"/>
      <protection locked="0"/>
    </xf>
    <xf numFmtId="0" fontId="0" fillId="0" borderId="16" xfId="0" applyBorder="1" applyProtection="1">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xf numFmtId="164" fontId="6" fillId="0" borderId="2" xfId="0" applyNumberFormat="1" applyFont="1" applyBorder="1" applyAlignment="1" applyProtection="1">
      <alignment horizontal="righ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zoomScale="70" zoomScaleNormal="70" zoomScaleSheetLayoutView="100" workbookViewId="0">
      <selection activeCell="Y12" sqref="Y12"/>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4" width="7.08984375" style="9" customWidth="1"/>
    <col min="25" max="25" width="11.36328125" style="9" customWidth="1"/>
    <col min="26" max="26" width="11.36328125" style="5" customWidth="1"/>
    <col min="27" max="43" width="4.6328125" style="7" customWidth="1"/>
    <col min="44" max="44" width="4.6328125" style="45" customWidth="1"/>
    <col min="45" max="45" width="0" style="45" hidden="1"/>
    <col min="46" max="243" width="4.6328125" style="1" customWidth="1"/>
    <col min="244" max="244" width="4.08984375" style="1" customWidth="1"/>
    <col min="245" max="245" width="28.6328125" style="1" customWidth="1"/>
    <col min="246" max="258" width="3.36328125" style="1" customWidth="1"/>
    <col min="259" max="259" width="4.6328125" style="1" customWidth="1"/>
    <col min="260" max="261" width="5.6328125" style="1" customWidth="1"/>
    <col min="262" max="271" width="3.36328125" style="1" customWidth="1"/>
    <col min="272" max="272" width="4.08984375" style="1" customWidth="1"/>
    <col min="273" max="274" width="5.6328125" style="1" customWidth="1"/>
    <col min="275" max="275" width="8.6328125" style="1" customWidth="1"/>
    <col min="276" max="279" width="5.6328125" style="1" customWidth="1"/>
    <col min="280" max="499" width="4.6328125" style="1" customWidth="1"/>
    <col min="500" max="500" width="4.08984375" style="1" customWidth="1"/>
    <col min="501" max="501" width="28.6328125" style="1" customWidth="1"/>
    <col min="502" max="514" width="3.36328125" style="1" customWidth="1"/>
    <col min="515" max="515" width="4.6328125" style="1" customWidth="1"/>
    <col min="516" max="517" width="5.6328125" style="1" customWidth="1"/>
    <col min="518" max="527" width="3.36328125" style="1" customWidth="1"/>
    <col min="528" max="528" width="4.08984375" style="1" customWidth="1"/>
    <col min="529" max="530" width="5.6328125" style="1" customWidth="1"/>
    <col min="531" max="531" width="8.6328125" style="1" customWidth="1"/>
    <col min="532" max="535" width="5.6328125" style="1" customWidth="1"/>
    <col min="536" max="755" width="4.6328125" style="1" customWidth="1"/>
    <col min="756" max="756" width="4.08984375" style="1" customWidth="1"/>
    <col min="757" max="757" width="28.6328125" style="1" customWidth="1"/>
    <col min="758" max="770" width="3.36328125" style="1" customWidth="1"/>
    <col min="771" max="771" width="4.6328125" style="1" customWidth="1"/>
    <col min="772" max="773" width="5.6328125" style="1" customWidth="1"/>
    <col min="774" max="783" width="3.36328125" style="1" customWidth="1"/>
    <col min="784" max="784" width="4.08984375" style="1" customWidth="1"/>
    <col min="785" max="786" width="5.6328125" style="1" customWidth="1"/>
    <col min="787" max="787" width="8.6328125" style="1" customWidth="1"/>
    <col min="788" max="791" width="5.6328125" style="1" customWidth="1"/>
    <col min="792" max="1011" width="4.6328125" style="1" customWidth="1"/>
    <col min="1012" max="1012" width="4.08984375" style="1" customWidth="1"/>
    <col min="1013" max="1013" width="28.6328125" style="1" customWidth="1"/>
    <col min="1014" max="1026" width="3.36328125" style="1" customWidth="1"/>
    <col min="1027" max="1027" width="4.6328125" style="1" customWidth="1"/>
    <col min="1028" max="1029" width="5.6328125" style="1" customWidth="1"/>
    <col min="1030" max="1039" width="3.36328125" style="1" customWidth="1"/>
    <col min="1040" max="1040" width="4.08984375" style="1" customWidth="1"/>
    <col min="1041" max="1042" width="5.6328125" style="1" customWidth="1"/>
    <col min="1043" max="1043" width="8.6328125" style="1" customWidth="1"/>
    <col min="1044" max="1047" width="5.6328125" style="1" customWidth="1"/>
    <col min="1048" max="1267" width="4.6328125" style="1" customWidth="1"/>
    <col min="1268" max="1268" width="4.08984375" style="1" customWidth="1"/>
    <col min="1269" max="1269" width="28.6328125" style="1" customWidth="1"/>
    <col min="1270" max="1282" width="3.36328125" style="1" customWidth="1"/>
    <col min="1283" max="1283" width="4.6328125" style="1" customWidth="1"/>
    <col min="1284" max="1285" width="5.6328125" style="1" customWidth="1"/>
    <col min="1286" max="1295" width="3.36328125" style="1" customWidth="1"/>
    <col min="1296" max="1296" width="4.08984375" style="1" customWidth="1"/>
    <col min="1297" max="1298" width="5.6328125" style="1" customWidth="1"/>
    <col min="1299" max="1299" width="8.6328125" style="1" customWidth="1"/>
    <col min="1300" max="1303" width="5.6328125" style="1" customWidth="1"/>
    <col min="1304" max="1523" width="4.6328125" style="1" customWidth="1"/>
    <col min="1524" max="1524" width="4.08984375" style="1" customWidth="1"/>
    <col min="1525" max="1525" width="28.6328125" style="1" customWidth="1"/>
    <col min="1526" max="1538" width="3.36328125" style="1" customWidth="1"/>
    <col min="1539" max="1539" width="4.6328125" style="1" customWidth="1"/>
    <col min="1540" max="1541" width="5.6328125" style="1" customWidth="1"/>
    <col min="1542" max="1551" width="3.36328125" style="1" customWidth="1"/>
    <col min="1552" max="1552" width="4.08984375" style="1" customWidth="1"/>
    <col min="1553" max="1554" width="5.6328125" style="1" customWidth="1"/>
    <col min="1555" max="1555" width="8.6328125" style="1" customWidth="1"/>
    <col min="1556" max="1559" width="5.6328125" style="1" customWidth="1"/>
    <col min="1560" max="1779" width="4.6328125" style="1" customWidth="1"/>
    <col min="1780" max="1780" width="4.08984375" style="1" customWidth="1"/>
    <col min="1781" max="1781" width="28.6328125" style="1" customWidth="1"/>
    <col min="1782" max="1794" width="3.36328125" style="1" customWidth="1"/>
    <col min="1795" max="1795" width="4.6328125" style="1" customWidth="1"/>
    <col min="1796" max="1797" width="5.6328125" style="1" customWidth="1"/>
    <col min="1798" max="1807" width="3.36328125" style="1" customWidth="1"/>
    <col min="1808" max="1808" width="4.08984375" style="1" customWidth="1"/>
    <col min="1809" max="1810" width="5.6328125" style="1" customWidth="1"/>
    <col min="1811" max="1811" width="8.6328125" style="1" customWidth="1"/>
    <col min="1812" max="1815" width="5.6328125" style="1" customWidth="1"/>
    <col min="1816" max="2035" width="4.6328125" style="1" customWidth="1"/>
    <col min="2036" max="2036" width="4.08984375" style="1" customWidth="1"/>
    <col min="2037" max="2037" width="28.6328125" style="1" customWidth="1"/>
    <col min="2038" max="2050" width="3.36328125" style="1" customWidth="1"/>
    <col min="2051" max="2051" width="4.6328125" style="1" customWidth="1"/>
    <col min="2052" max="2053" width="5.6328125" style="1" customWidth="1"/>
    <col min="2054" max="2063" width="3.36328125" style="1" customWidth="1"/>
    <col min="2064" max="2064" width="4.08984375" style="1" customWidth="1"/>
    <col min="2065" max="2066" width="5.6328125" style="1" customWidth="1"/>
    <col min="2067" max="2067" width="8.6328125" style="1" customWidth="1"/>
    <col min="2068" max="2071" width="5.6328125" style="1" customWidth="1"/>
    <col min="2072" max="2291" width="4.6328125" style="1" customWidth="1"/>
    <col min="2292" max="2292" width="4.08984375" style="1" customWidth="1"/>
    <col min="2293" max="2293" width="28.6328125" style="1" customWidth="1"/>
    <col min="2294" max="2306" width="3.36328125" style="1" customWidth="1"/>
    <col min="2307" max="2307" width="4.6328125" style="1" customWidth="1"/>
    <col min="2308" max="2309" width="5.6328125" style="1" customWidth="1"/>
    <col min="2310" max="2319" width="3.36328125" style="1" customWidth="1"/>
    <col min="2320" max="2320" width="4.08984375" style="1" customWidth="1"/>
    <col min="2321" max="2322" width="5.6328125" style="1" customWidth="1"/>
    <col min="2323" max="2323" width="8.6328125" style="1" customWidth="1"/>
    <col min="2324" max="2327" width="5.6328125" style="1" customWidth="1"/>
    <col min="2328" max="2547" width="4.6328125" style="1" customWidth="1"/>
    <col min="2548" max="2548" width="4.08984375" style="1" customWidth="1"/>
    <col min="2549" max="2549" width="28.6328125" style="1" customWidth="1"/>
    <col min="2550" max="2562" width="3.36328125" style="1" customWidth="1"/>
    <col min="2563" max="2563" width="4.6328125" style="1" customWidth="1"/>
    <col min="2564" max="2565" width="5.6328125" style="1" customWidth="1"/>
    <col min="2566" max="2575" width="3.36328125" style="1" customWidth="1"/>
    <col min="2576" max="2576" width="4.08984375" style="1" customWidth="1"/>
    <col min="2577" max="2578" width="5.6328125" style="1" customWidth="1"/>
    <col min="2579" max="2579" width="8.6328125" style="1" customWidth="1"/>
    <col min="2580" max="2583" width="5.6328125" style="1" customWidth="1"/>
    <col min="2584" max="2803" width="4.6328125" style="1" customWidth="1"/>
    <col min="2804" max="2804" width="4.08984375" style="1" customWidth="1"/>
    <col min="2805" max="2805" width="28.6328125" style="1" customWidth="1"/>
    <col min="2806" max="2818" width="3.36328125" style="1" customWidth="1"/>
    <col min="2819" max="2819" width="4.6328125" style="1" customWidth="1"/>
    <col min="2820" max="2821" width="5.6328125" style="1" customWidth="1"/>
    <col min="2822" max="2831" width="3.36328125" style="1" customWidth="1"/>
    <col min="2832" max="2832" width="4.08984375" style="1" customWidth="1"/>
    <col min="2833" max="2834" width="5.6328125" style="1" customWidth="1"/>
    <col min="2835" max="2835" width="8.6328125" style="1" customWidth="1"/>
    <col min="2836" max="2839" width="5.6328125" style="1" customWidth="1"/>
    <col min="2840" max="3059" width="4.6328125" style="1" customWidth="1"/>
    <col min="3060" max="3060" width="4.08984375" style="1" customWidth="1"/>
    <col min="3061" max="3061" width="28.6328125" style="1" customWidth="1"/>
    <col min="3062" max="3074" width="3.36328125" style="1" customWidth="1"/>
    <col min="3075" max="3075" width="4.6328125" style="1" customWidth="1"/>
    <col min="3076" max="3077" width="5.6328125" style="1" customWidth="1"/>
    <col min="3078" max="3087" width="3.36328125" style="1" customWidth="1"/>
    <col min="3088" max="3088" width="4.08984375" style="1" customWidth="1"/>
    <col min="3089" max="3090" width="5.6328125" style="1" customWidth="1"/>
    <col min="3091" max="3091" width="8.6328125" style="1" customWidth="1"/>
    <col min="3092" max="3095" width="5.6328125" style="1" customWidth="1"/>
    <col min="3096" max="3315" width="4.6328125" style="1" customWidth="1"/>
    <col min="3316" max="3316" width="4.08984375" style="1" customWidth="1"/>
    <col min="3317" max="3317" width="28.6328125" style="1" customWidth="1"/>
    <col min="3318" max="3330" width="3.36328125" style="1" customWidth="1"/>
    <col min="3331" max="3331" width="4.6328125" style="1" customWidth="1"/>
    <col min="3332" max="3333" width="5.6328125" style="1" customWidth="1"/>
    <col min="3334" max="3343" width="3.36328125" style="1" customWidth="1"/>
    <col min="3344" max="3344" width="4.08984375" style="1" customWidth="1"/>
    <col min="3345" max="3346" width="5.6328125" style="1" customWidth="1"/>
    <col min="3347" max="3347" width="8.6328125" style="1" customWidth="1"/>
    <col min="3348" max="3351" width="5.6328125" style="1" customWidth="1"/>
    <col min="3352" max="3571" width="4.6328125" style="1" customWidth="1"/>
    <col min="3572" max="3572" width="4.08984375" style="1" customWidth="1"/>
    <col min="3573" max="3573" width="28.6328125" style="1" customWidth="1"/>
    <col min="3574" max="3586" width="3.36328125" style="1" customWidth="1"/>
    <col min="3587" max="3587" width="4.6328125" style="1" customWidth="1"/>
    <col min="3588" max="3589" width="5.6328125" style="1" customWidth="1"/>
    <col min="3590" max="3599" width="3.36328125" style="1" customWidth="1"/>
    <col min="3600" max="3600" width="4.08984375" style="1" customWidth="1"/>
    <col min="3601" max="3602" width="5.6328125" style="1" customWidth="1"/>
    <col min="3603" max="3603" width="8.6328125" style="1" customWidth="1"/>
    <col min="3604" max="3607" width="5.6328125" style="1" customWidth="1"/>
    <col min="3608" max="3827" width="4.6328125" style="1" customWidth="1"/>
    <col min="3828" max="3828" width="4.08984375" style="1" customWidth="1"/>
    <col min="3829" max="3829" width="28.6328125" style="1" customWidth="1"/>
    <col min="3830" max="3842" width="3.36328125" style="1" customWidth="1"/>
    <col min="3843" max="3843" width="4.6328125" style="1" customWidth="1"/>
    <col min="3844" max="3845" width="5.6328125" style="1" customWidth="1"/>
    <col min="3846" max="3855" width="3.36328125" style="1" customWidth="1"/>
    <col min="3856" max="3856" width="4.08984375" style="1" customWidth="1"/>
    <col min="3857" max="3858" width="5.6328125" style="1" customWidth="1"/>
    <col min="3859" max="3859" width="8.6328125" style="1" customWidth="1"/>
    <col min="3860" max="3863" width="5.6328125" style="1" customWidth="1"/>
    <col min="3864" max="4083" width="4.6328125" style="1" customWidth="1"/>
    <col min="4084" max="4084" width="4.08984375" style="1" customWidth="1"/>
    <col min="4085" max="4085" width="28.6328125" style="1" customWidth="1"/>
    <col min="4086" max="4098" width="3.36328125" style="1" customWidth="1"/>
    <col min="4099" max="4099" width="4.6328125" style="1" customWidth="1"/>
    <col min="4100" max="4101" width="5.6328125" style="1" customWidth="1"/>
    <col min="4102" max="4111" width="3.36328125" style="1" customWidth="1"/>
    <col min="4112" max="4112" width="4.08984375" style="1" customWidth="1"/>
    <col min="4113" max="4114" width="5.6328125" style="1" customWidth="1"/>
    <col min="4115" max="4115" width="8.6328125" style="1" customWidth="1"/>
    <col min="4116" max="4119" width="5.6328125" style="1" customWidth="1"/>
    <col min="4120" max="4339" width="4.6328125" style="1" customWidth="1"/>
    <col min="4340" max="4340" width="4.08984375" style="1" customWidth="1"/>
    <col min="4341" max="4341" width="28.6328125" style="1" customWidth="1"/>
    <col min="4342" max="4354" width="3.36328125" style="1" customWidth="1"/>
    <col min="4355" max="4355" width="4.6328125" style="1" customWidth="1"/>
    <col min="4356" max="4357" width="5.6328125" style="1" customWidth="1"/>
    <col min="4358" max="4367" width="3.36328125" style="1" customWidth="1"/>
    <col min="4368" max="4368" width="4.08984375" style="1" customWidth="1"/>
    <col min="4369" max="4370" width="5.6328125" style="1" customWidth="1"/>
    <col min="4371" max="4371" width="8.6328125" style="1" customWidth="1"/>
    <col min="4372" max="4375" width="5.6328125" style="1" customWidth="1"/>
    <col min="4376" max="4595" width="4.6328125" style="1" customWidth="1"/>
    <col min="4596" max="4596" width="4.08984375" style="1" customWidth="1"/>
    <col min="4597" max="4597" width="28.6328125" style="1" customWidth="1"/>
    <col min="4598" max="4610" width="3.36328125" style="1" customWidth="1"/>
    <col min="4611" max="4611" width="4.6328125" style="1" customWidth="1"/>
    <col min="4612" max="4613" width="5.6328125" style="1" customWidth="1"/>
    <col min="4614" max="4623" width="3.36328125" style="1" customWidth="1"/>
    <col min="4624" max="4624" width="4.08984375" style="1" customWidth="1"/>
    <col min="4625" max="4626" width="5.6328125" style="1" customWidth="1"/>
    <col min="4627" max="4627" width="8.6328125" style="1" customWidth="1"/>
    <col min="4628" max="4631" width="5.6328125" style="1" customWidth="1"/>
    <col min="4632" max="4851" width="4.6328125" style="1" customWidth="1"/>
    <col min="4852" max="4852" width="4.08984375" style="1" customWidth="1"/>
    <col min="4853" max="4853" width="28.6328125" style="1" customWidth="1"/>
    <col min="4854" max="4866" width="3.36328125" style="1" customWidth="1"/>
    <col min="4867" max="4867" width="4.6328125" style="1" customWidth="1"/>
    <col min="4868" max="4869" width="5.6328125" style="1" customWidth="1"/>
    <col min="4870" max="4879" width="3.36328125" style="1" customWidth="1"/>
    <col min="4880" max="4880" width="4.08984375" style="1" customWidth="1"/>
    <col min="4881" max="4882" width="5.6328125" style="1" customWidth="1"/>
    <col min="4883" max="4883" width="8.6328125" style="1" customWidth="1"/>
    <col min="4884" max="4887" width="5.6328125" style="1" customWidth="1"/>
    <col min="4888" max="5107" width="4.6328125" style="1" customWidth="1"/>
    <col min="5108" max="5108" width="4.08984375" style="1" customWidth="1"/>
    <col min="5109" max="5109" width="28.6328125" style="1" customWidth="1"/>
    <col min="5110" max="5122" width="3.36328125" style="1" customWidth="1"/>
    <col min="5123" max="5123" width="4.6328125" style="1" customWidth="1"/>
    <col min="5124" max="5125" width="5.6328125" style="1" customWidth="1"/>
    <col min="5126" max="5135" width="3.36328125" style="1" customWidth="1"/>
    <col min="5136" max="5136" width="4.08984375" style="1" customWidth="1"/>
    <col min="5137" max="5138" width="5.6328125" style="1" customWidth="1"/>
    <col min="5139" max="5139" width="8.6328125" style="1" customWidth="1"/>
    <col min="5140" max="5143" width="5.6328125" style="1" customWidth="1"/>
    <col min="5144" max="5363" width="4.6328125" style="1" customWidth="1"/>
    <col min="5364" max="5364" width="4.08984375" style="1" customWidth="1"/>
    <col min="5365" max="5365" width="28.6328125" style="1" customWidth="1"/>
    <col min="5366" max="5378" width="3.36328125" style="1" customWidth="1"/>
    <col min="5379" max="5379" width="4.6328125" style="1" customWidth="1"/>
    <col min="5380" max="5381" width="5.6328125" style="1" customWidth="1"/>
    <col min="5382" max="5391" width="3.36328125" style="1" customWidth="1"/>
    <col min="5392" max="5392" width="4.08984375" style="1" customWidth="1"/>
    <col min="5393" max="5394" width="5.6328125" style="1" customWidth="1"/>
    <col min="5395" max="5395" width="8.6328125" style="1" customWidth="1"/>
    <col min="5396" max="5399" width="5.6328125" style="1" customWidth="1"/>
    <col min="5400" max="5619" width="4.6328125" style="1" customWidth="1"/>
    <col min="5620" max="5620" width="4.08984375" style="1" customWidth="1"/>
    <col min="5621" max="5621" width="28.6328125" style="1" customWidth="1"/>
    <col min="5622" max="5634" width="3.36328125" style="1" customWidth="1"/>
    <col min="5635" max="5635" width="4.6328125" style="1" customWidth="1"/>
    <col min="5636" max="5637" width="5.6328125" style="1" customWidth="1"/>
    <col min="5638" max="5647" width="3.36328125" style="1" customWidth="1"/>
    <col min="5648" max="5648" width="4.08984375" style="1" customWidth="1"/>
    <col min="5649" max="5650" width="5.6328125" style="1" customWidth="1"/>
    <col min="5651" max="5651" width="8.6328125" style="1" customWidth="1"/>
    <col min="5652" max="5655" width="5.6328125" style="1" customWidth="1"/>
    <col min="5656" max="5875" width="4.6328125" style="1" customWidth="1"/>
    <col min="5876" max="5876" width="4.08984375" style="1" customWidth="1"/>
    <col min="5877" max="5877" width="28.6328125" style="1" customWidth="1"/>
    <col min="5878" max="5890" width="3.36328125" style="1" customWidth="1"/>
    <col min="5891" max="5891" width="4.6328125" style="1" customWidth="1"/>
    <col min="5892" max="5893" width="5.6328125" style="1" customWidth="1"/>
    <col min="5894" max="5903" width="3.36328125" style="1" customWidth="1"/>
    <col min="5904" max="5904" width="4.08984375" style="1" customWidth="1"/>
    <col min="5905" max="5906" width="5.6328125" style="1" customWidth="1"/>
    <col min="5907" max="5907" width="8.6328125" style="1" customWidth="1"/>
    <col min="5908" max="5911" width="5.6328125" style="1" customWidth="1"/>
    <col min="5912" max="6131" width="4.6328125" style="1" customWidth="1"/>
    <col min="6132" max="6132" width="4.08984375" style="1" customWidth="1"/>
    <col min="6133" max="6133" width="28.6328125" style="1" customWidth="1"/>
    <col min="6134" max="6146" width="3.36328125" style="1" customWidth="1"/>
    <col min="6147" max="6147" width="4.6328125" style="1" customWidth="1"/>
    <col min="6148" max="6149" width="5.6328125" style="1" customWidth="1"/>
    <col min="6150" max="6159" width="3.36328125" style="1" customWidth="1"/>
    <col min="6160" max="6160" width="4.08984375" style="1" customWidth="1"/>
    <col min="6161" max="6162" width="5.6328125" style="1" customWidth="1"/>
    <col min="6163" max="6163" width="8.6328125" style="1" customWidth="1"/>
    <col min="6164" max="6167" width="5.6328125" style="1" customWidth="1"/>
    <col min="6168" max="6387" width="4.6328125" style="1" customWidth="1"/>
    <col min="6388" max="6388" width="4.08984375" style="1" customWidth="1"/>
    <col min="6389" max="6389" width="28.6328125" style="1" customWidth="1"/>
    <col min="6390" max="6402" width="3.36328125" style="1" customWidth="1"/>
    <col min="6403" max="6403" width="4.6328125" style="1" customWidth="1"/>
    <col min="6404" max="6405" width="5.6328125" style="1" customWidth="1"/>
    <col min="6406" max="6415" width="3.36328125" style="1" customWidth="1"/>
    <col min="6416" max="6416" width="4.08984375" style="1" customWidth="1"/>
    <col min="6417" max="6418" width="5.6328125" style="1" customWidth="1"/>
    <col min="6419" max="6419" width="8.6328125" style="1" customWidth="1"/>
    <col min="6420" max="6423" width="5.6328125" style="1" customWidth="1"/>
    <col min="6424" max="6643" width="4.6328125" style="1" customWidth="1"/>
    <col min="6644" max="6644" width="4.08984375" style="1" customWidth="1"/>
    <col min="6645" max="6645" width="28.6328125" style="1" customWidth="1"/>
    <col min="6646" max="6658" width="3.36328125" style="1" customWidth="1"/>
    <col min="6659" max="6659" width="4.6328125" style="1" customWidth="1"/>
    <col min="6660" max="6661" width="5.6328125" style="1" customWidth="1"/>
    <col min="6662" max="6671" width="3.36328125" style="1" customWidth="1"/>
    <col min="6672" max="6672" width="4.08984375" style="1" customWidth="1"/>
    <col min="6673" max="6674" width="5.6328125" style="1" customWidth="1"/>
    <col min="6675" max="6675" width="8.6328125" style="1" customWidth="1"/>
    <col min="6676" max="6679" width="5.6328125" style="1" customWidth="1"/>
    <col min="6680" max="6899" width="4.6328125" style="1" customWidth="1"/>
    <col min="6900" max="6900" width="4.08984375" style="1" customWidth="1"/>
    <col min="6901" max="6901" width="28.6328125" style="1" customWidth="1"/>
    <col min="6902" max="6914" width="3.36328125" style="1" customWidth="1"/>
    <col min="6915" max="6915" width="4.6328125" style="1" customWidth="1"/>
    <col min="6916" max="6917" width="5.6328125" style="1" customWidth="1"/>
    <col min="6918" max="6927" width="3.36328125" style="1" customWidth="1"/>
    <col min="6928" max="6928" width="4.08984375" style="1" customWidth="1"/>
    <col min="6929" max="6930" width="5.6328125" style="1" customWidth="1"/>
    <col min="6931" max="6931" width="8.6328125" style="1" customWidth="1"/>
    <col min="6932" max="6935" width="5.6328125" style="1" customWidth="1"/>
    <col min="6936" max="7155" width="4.6328125" style="1" customWidth="1"/>
    <col min="7156" max="7156" width="4.08984375" style="1" customWidth="1"/>
    <col min="7157" max="7157" width="28.6328125" style="1" customWidth="1"/>
    <col min="7158" max="7170" width="3.36328125" style="1" customWidth="1"/>
    <col min="7171" max="7171" width="4.6328125" style="1" customWidth="1"/>
    <col min="7172" max="7173" width="5.6328125" style="1" customWidth="1"/>
    <col min="7174" max="7183" width="3.36328125" style="1" customWidth="1"/>
    <col min="7184" max="7184" width="4.08984375" style="1" customWidth="1"/>
    <col min="7185" max="7186" width="5.6328125" style="1" customWidth="1"/>
    <col min="7187" max="7187" width="8.6328125" style="1" customWidth="1"/>
    <col min="7188" max="7191" width="5.6328125" style="1" customWidth="1"/>
    <col min="7192" max="7411" width="4.6328125" style="1" customWidth="1"/>
    <col min="7412" max="7412" width="4.08984375" style="1" customWidth="1"/>
    <col min="7413" max="7413" width="28.6328125" style="1" customWidth="1"/>
    <col min="7414" max="7426" width="3.36328125" style="1" customWidth="1"/>
    <col min="7427" max="7427" width="4.6328125" style="1" customWidth="1"/>
    <col min="7428" max="7429" width="5.6328125" style="1" customWidth="1"/>
    <col min="7430" max="7439" width="3.36328125" style="1" customWidth="1"/>
    <col min="7440" max="7440" width="4.08984375" style="1" customWidth="1"/>
    <col min="7441" max="7442" width="5.6328125" style="1" customWidth="1"/>
    <col min="7443" max="7443" width="8.6328125" style="1" customWidth="1"/>
    <col min="7444" max="7447" width="5.6328125" style="1" customWidth="1"/>
    <col min="7448" max="7667" width="4.6328125" style="1" customWidth="1"/>
    <col min="7668" max="7668" width="4.08984375" style="1" customWidth="1"/>
    <col min="7669" max="7669" width="28.6328125" style="1" customWidth="1"/>
    <col min="7670" max="7682" width="3.36328125" style="1" customWidth="1"/>
    <col min="7683" max="7683" width="4.6328125" style="1" customWidth="1"/>
    <col min="7684" max="7685" width="5.6328125" style="1" customWidth="1"/>
    <col min="7686" max="7695" width="3.36328125" style="1" customWidth="1"/>
    <col min="7696" max="7696" width="4.08984375" style="1" customWidth="1"/>
    <col min="7697" max="7698" width="5.6328125" style="1" customWidth="1"/>
    <col min="7699" max="7699" width="8.6328125" style="1" customWidth="1"/>
    <col min="7700" max="7703" width="5.6328125" style="1" customWidth="1"/>
    <col min="7704" max="7923" width="4.6328125" style="1" customWidth="1"/>
    <col min="7924" max="7924" width="4.08984375" style="1" customWidth="1"/>
    <col min="7925" max="7925" width="28.6328125" style="1" customWidth="1"/>
    <col min="7926" max="7938" width="3.36328125" style="1" customWidth="1"/>
    <col min="7939" max="7939" width="4.6328125" style="1" customWidth="1"/>
    <col min="7940" max="7941" width="5.6328125" style="1" customWidth="1"/>
    <col min="7942" max="7951" width="3.36328125" style="1" customWidth="1"/>
    <col min="7952" max="7952" width="4.08984375" style="1" customWidth="1"/>
    <col min="7953" max="7954" width="5.6328125" style="1" customWidth="1"/>
    <col min="7955" max="7955" width="8.6328125" style="1" customWidth="1"/>
    <col min="7956" max="7959" width="5.6328125" style="1" customWidth="1"/>
    <col min="7960" max="8179" width="4.6328125" style="1" customWidth="1"/>
    <col min="8180" max="8180" width="4.08984375" style="1" customWidth="1"/>
    <col min="8181" max="8181" width="28.6328125" style="1" customWidth="1"/>
    <col min="8182" max="8194" width="3.36328125" style="1" customWidth="1"/>
    <col min="8195" max="8195" width="4.6328125" style="1" customWidth="1"/>
    <col min="8196" max="8197" width="5.6328125" style="1" customWidth="1"/>
    <col min="8198" max="8207" width="3.36328125" style="1" customWidth="1"/>
    <col min="8208" max="8208" width="4.08984375" style="1" customWidth="1"/>
    <col min="8209" max="8210" width="5.6328125" style="1" customWidth="1"/>
    <col min="8211" max="8211" width="8.6328125" style="1" customWidth="1"/>
    <col min="8212" max="8215" width="5.6328125" style="1" customWidth="1"/>
    <col min="8216" max="8435" width="4.6328125" style="1" customWidth="1"/>
    <col min="8436" max="8436" width="4.08984375" style="1" customWidth="1"/>
    <col min="8437" max="8437" width="28.6328125" style="1" customWidth="1"/>
    <col min="8438" max="8450" width="3.36328125" style="1" customWidth="1"/>
    <col min="8451" max="8451" width="4.6328125" style="1" customWidth="1"/>
    <col min="8452" max="8453" width="5.6328125" style="1" customWidth="1"/>
    <col min="8454" max="8463" width="3.36328125" style="1" customWidth="1"/>
    <col min="8464" max="8464" width="4.08984375" style="1" customWidth="1"/>
    <col min="8465" max="8466" width="5.6328125" style="1" customWidth="1"/>
    <col min="8467" max="8467" width="8.6328125" style="1" customWidth="1"/>
    <col min="8468" max="8471" width="5.6328125" style="1" customWidth="1"/>
    <col min="8472" max="8691" width="4.6328125" style="1" customWidth="1"/>
    <col min="8692" max="8692" width="4.08984375" style="1" customWidth="1"/>
    <col min="8693" max="8693" width="28.6328125" style="1" customWidth="1"/>
    <col min="8694" max="8706" width="3.36328125" style="1" customWidth="1"/>
    <col min="8707" max="8707" width="4.6328125" style="1" customWidth="1"/>
    <col min="8708" max="8709" width="5.6328125" style="1" customWidth="1"/>
    <col min="8710" max="8719" width="3.36328125" style="1" customWidth="1"/>
    <col min="8720" max="8720" width="4.08984375" style="1" customWidth="1"/>
    <col min="8721" max="8722" width="5.6328125" style="1" customWidth="1"/>
    <col min="8723" max="8723" width="8.6328125" style="1" customWidth="1"/>
    <col min="8724" max="8727" width="5.6328125" style="1" customWidth="1"/>
    <col min="8728" max="8947" width="4.6328125" style="1" customWidth="1"/>
    <col min="8948" max="8948" width="4.08984375" style="1" customWidth="1"/>
    <col min="8949" max="8949" width="28.6328125" style="1" customWidth="1"/>
    <col min="8950" max="8962" width="3.36328125" style="1" customWidth="1"/>
    <col min="8963" max="8963" width="4.6328125" style="1" customWidth="1"/>
    <col min="8964" max="8965" width="5.6328125" style="1" customWidth="1"/>
    <col min="8966" max="8975" width="3.36328125" style="1" customWidth="1"/>
    <col min="8976" max="8976" width="4.08984375" style="1" customWidth="1"/>
    <col min="8977" max="8978" width="5.6328125" style="1" customWidth="1"/>
    <col min="8979" max="8979" width="8.6328125" style="1" customWidth="1"/>
    <col min="8980" max="8983" width="5.6328125" style="1" customWidth="1"/>
    <col min="8984" max="9203" width="4.6328125" style="1" customWidth="1"/>
    <col min="9204" max="9204" width="4.08984375" style="1" customWidth="1"/>
    <col min="9205" max="9205" width="28.6328125" style="1" customWidth="1"/>
    <col min="9206" max="9218" width="3.36328125" style="1" customWidth="1"/>
    <col min="9219" max="9219" width="4.6328125" style="1" customWidth="1"/>
    <col min="9220" max="9221" width="5.6328125" style="1" customWidth="1"/>
    <col min="9222" max="9231" width="3.36328125" style="1" customWidth="1"/>
    <col min="9232" max="9232" width="4.08984375" style="1" customWidth="1"/>
    <col min="9233" max="9234" width="5.6328125" style="1" customWidth="1"/>
    <col min="9235" max="9235" width="8.6328125" style="1" customWidth="1"/>
    <col min="9236" max="9239" width="5.6328125" style="1" customWidth="1"/>
    <col min="9240" max="9459" width="4.6328125" style="1" customWidth="1"/>
    <col min="9460" max="9460" width="4.08984375" style="1" customWidth="1"/>
    <col min="9461" max="9461" width="28.6328125" style="1" customWidth="1"/>
    <col min="9462" max="9474" width="3.36328125" style="1" customWidth="1"/>
    <col min="9475" max="9475" width="4.6328125" style="1" customWidth="1"/>
    <col min="9476" max="9477" width="5.6328125" style="1" customWidth="1"/>
    <col min="9478" max="9487" width="3.36328125" style="1" customWidth="1"/>
    <col min="9488" max="9488" width="4.08984375" style="1" customWidth="1"/>
    <col min="9489" max="9490" width="5.6328125" style="1" customWidth="1"/>
    <col min="9491" max="9491" width="8.6328125" style="1" customWidth="1"/>
    <col min="9492" max="9495" width="5.6328125" style="1" customWidth="1"/>
    <col min="9496" max="9715" width="4.6328125" style="1" customWidth="1"/>
    <col min="9716" max="9716" width="4.08984375" style="1" customWidth="1"/>
    <col min="9717" max="9717" width="28.6328125" style="1" customWidth="1"/>
    <col min="9718" max="9730" width="3.36328125" style="1" customWidth="1"/>
    <col min="9731" max="9731" width="4.6328125" style="1" customWidth="1"/>
    <col min="9732" max="9733" width="5.6328125" style="1" customWidth="1"/>
    <col min="9734" max="9743" width="3.36328125" style="1" customWidth="1"/>
    <col min="9744" max="9744" width="4.08984375" style="1" customWidth="1"/>
    <col min="9745" max="9746" width="5.6328125" style="1" customWidth="1"/>
    <col min="9747" max="9747" width="8.6328125" style="1" customWidth="1"/>
    <col min="9748" max="9751" width="5.6328125" style="1" customWidth="1"/>
    <col min="9752" max="9971" width="4.6328125" style="1" customWidth="1"/>
    <col min="9972" max="9972" width="4.08984375" style="1" customWidth="1"/>
    <col min="9973" max="9973" width="28.6328125" style="1" customWidth="1"/>
    <col min="9974" max="9986" width="3.36328125" style="1" customWidth="1"/>
    <col min="9987" max="9987" width="4.6328125" style="1" customWidth="1"/>
    <col min="9988" max="9989" width="5.6328125" style="1" customWidth="1"/>
    <col min="9990" max="9999" width="3.36328125" style="1" customWidth="1"/>
    <col min="10000" max="10000" width="4.08984375" style="1" customWidth="1"/>
    <col min="10001" max="10002" width="5.6328125" style="1" customWidth="1"/>
    <col min="10003" max="10003" width="8.6328125" style="1" customWidth="1"/>
    <col min="10004" max="10007" width="5.6328125" style="1" customWidth="1"/>
    <col min="10008" max="10227" width="4.6328125" style="1" customWidth="1"/>
    <col min="10228" max="10228" width="4.08984375" style="1" customWidth="1"/>
    <col min="10229" max="10229" width="28.6328125" style="1" customWidth="1"/>
    <col min="10230" max="10242" width="3.36328125" style="1" customWidth="1"/>
    <col min="10243" max="10243" width="4.6328125" style="1" customWidth="1"/>
    <col min="10244" max="10245" width="5.6328125" style="1" customWidth="1"/>
    <col min="10246" max="10255" width="3.36328125" style="1" customWidth="1"/>
    <col min="10256" max="10256" width="4.08984375" style="1" customWidth="1"/>
    <col min="10257" max="10258" width="5.6328125" style="1" customWidth="1"/>
    <col min="10259" max="10259" width="8.6328125" style="1" customWidth="1"/>
    <col min="10260" max="10263" width="5.6328125" style="1" customWidth="1"/>
    <col min="10264" max="10483" width="4.6328125" style="1" customWidth="1"/>
    <col min="10484" max="10484" width="4.08984375" style="1" customWidth="1"/>
    <col min="10485" max="10485" width="28.6328125" style="1" customWidth="1"/>
    <col min="10486" max="10498" width="3.36328125" style="1" customWidth="1"/>
    <col min="10499" max="10499" width="4.6328125" style="1" customWidth="1"/>
    <col min="10500" max="10501" width="5.6328125" style="1" customWidth="1"/>
    <col min="10502" max="10511" width="3.36328125" style="1" customWidth="1"/>
    <col min="10512" max="10512" width="4.08984375" style="1" customWidth="1"/>
    <col min="10513" max="10514" width="5.6328125" style="1" customWidth="1"/>
    <col min="10515" max="10515" width="8.6328125" style="1" customWidth="1"/>
    <col min="10516" max="10519" width="5.6328125" style="1" customWidth="1"/>
    <col min="10520" max="10739" width="4.6328125" style="1" customWidth="1"/>
    <col min="10740" max="10740" width="4.08984375" style="1" customWidth="1"/>
    <col min="10741" max="10741" width="28.6328125" style="1" customWidth="1"/>
    <col min="10742" max="10754" width="3.36328125" style="1" customWidth="1"/>
    <col min="10755" max="10755" width="4.6328125" style="1" customWidth="1"/>
    <col min="10756" max="10757" width="5.6328125" style="1" customWidth="1"/>
    <col min="10758" max="10767" width="3.36328125" style="1" customWidth="1"/>
    <col min="10768" max="10768" width="4.08984375" style="1" customWidth="1"/>
    <col min="10769" max="10770" width="5.6328125" style="1" customWidth="1"/>
    <col min="10771" max="10771" width="8.6328125" style="1" customWidth="1"/>
    <col min="10772" max="10775" width="5.6328125" style="1" customWidth="1"/>
    <col min="10776" max="10995" width="4.6328125" style="1" customWidth="1"/>
    <col min="10996" max="10996" width="4.08984375" style="1" customWidth="1"/>
    <col min="10997" max="10997" width="28.6328125" style="1" customWidth="1"/>
    <col min="10998" max="11010" width="3.36328125" style="1" customWidth="1"/>
    <col min="11011" max="11011" width="4.6328125" style="1" customWidth="1"/>
    <col min="11012" max="11013" width="5.6328125" style="1" customWidth="1"/>
    <col min="11014" max="11023" width="3.36328125" style="1" customWidth="1"/>
    <col min="11024" max="11024" width="4.08984375" style="1" customWidth="1"/>
    <col min="11025" max="11026" width="5.6328125" style="1" customWidth="1"/>
    <col min="11027" max="11027" width="8.6328125" style="1" customWidth="1"/>
    <col min="11028" max="11031" width="5.6328125" style="1" customWidth="1"/>
    <col min="11032" max="11251" width="4.6328125" style="1" customWidth="1"/>
    <col min="11252" max="11252" width="4.08984375" style="1" customWidth="1"/>
    <col min="11253" max="11253" width="28.6328125" style="1" customWidth="1"/>
    <col min="11254" max="11266" width="3.36328125" style="1" customWidth="1"/>
    <col min="11267" max="11267" width="4.6328125" style="1" customWidth="1"/>
    <col min="11268" max="11269" width="5.6328125" style="1" customWidth="1"/>
    <col min="11270" max="11279" width="3.36328125" style="1" customWidth="1"/>
    <col min="11280" max="11280" width="4.08984375" style="1" customWidth="1"/>
    <col min="11281" max="11282" width="5.6328125" style="1" customWidth="1"/>
    <col min="11283" max="11283" width="8.6328125" style="1" customWidth="1"/>
    <col min="11284" max="11287" width="5.6328125" style="1" customWidth="1"/>
    <col min="11288" max="11507" width="4.6328125" style="1" customWidth="1"/>
    <col min="11508" max="11508" width="4.08984375" style="1" customWidth="1"/>
    <col min="11509" max="11509" width="28.6328125" style="1" customWidth="1"/>
    <col min="11510" max="11522" width="3.36328125" style="1" customWidth="1"/>
    <col min="11523" max="11523" width="4.6328125" style="1" customWidth="1"/>
    <col min="11524" max="11525" width="5.6328125" style="1" customWidth="1"/>
    <col min="11526" max="11535" width="3.36328125" style="1" customWidth="1"/>
    <col min="11536" max="11536" width="4.08984375" style="1" customWidth="1"/>
    <col min="11537" max="11538" width="5.6328125" style="1" customWidth="1"/>
    <col min="11539" max="11539" width="8.6328125" style="1" customWidth="1"/>
    <col min="11540" max="11543" width="5.6328125" style="1" customWidth="1"/>
    <col min="11544" max="11763" width="4.6328125" style="1" customWidth="1"/>
    <col min="11764" max="11764" width="4.08984375" style="1" customWidth="1"/>
    <col min="11765" max="11765" width="28.6328125" style="1" customWidth="1"/>
    <col min="11766" max="11778" width="3.36328125" style="1" customWidth="1"/>
    <col min="11779" max="11779" width="4.6328125" style="1" customWidth="1"/>
    <col min="11780" max="11781" width="5.6328125" style="1" customWidth="1"/>
    <col min="11782" max="11791" width="3.36328125" style="1" customWidth="1"/>
    <col min="11792" max="11792" width="4.08984375" style="1" customWidth="1"/>
    <col min="11793" max="11794" width="5.6328125" style="1" customWidth="1"/>
    <col min="11795" max="11795" width="8.6328125" style="1" customWidth="1"/>
    <col min="11796" max="11799" width="5.6328125" style="1" customWidth="1"/>
    <col min="11800" max="12019" width="4.6328125" style="1" customWidth="1"/>
    <col min="12020" max="12020" width="4.08984375" style="1" customWidth="1"/>
    <col min="12021" max="12021" width="28.6328125" style="1" customWidth="1"/>
    <col min="12022" max="12034" width="3.36328125" style="1" customWidth="1"/>
    <col min="12035" max="12035" width="4.6328125" style="1" customWidth="1"/>
    <col min="12036" max="12037" width="5.6328125" style="1" customWidth="1"/>
    <col min="12038" max="12047" width="3.36328125" style="1" customWidth="1"/>
    <col min="12048" max="12048" width="4.08984375" style="1" customWidth="1"/>
    <col min="12049" max="12050" width="5.6328125" style="1" customWidth="1"/>
    <col min="12051" max="12051" width="8.6328125" style="1" customWidth="1"/>
    <col min="12052" max="12055" width="5.6328125" style="1" customWidth="1"/>
    <col min="12056" max="12275" width="4.6328125" style="1" customWidth="1"/>
    <col min="12276" max="12276" width="4.08984375" style="1" customWidth="1"/>
    <col min="12277" max="12277" width="28.6328125" style="1" customWidth="1"/>
    <col min="12278" max="12290" width="3.36328125" style="1" customWidth="1"/>
    <col min="12291" max="12291" width="4.6328125" style="1" customWidth="1"/>
    <col min="12292" max="12293" width="5.6328125" style="1" customWidth="1"/>
    <col min="12294" max="12303" width="3.36328125" style="1" customWidth="1"/>
    <col min="12304" max="12304" width="4.08984375" style="1" customWidth="1"/>
    <col min="12305" max="12306" width="5.6328125" style="1" customWidth="1"/>
    <col min="12307" max="12307" width="8.6328125" style="1" customWidth="1"/>
    <col min="12308" max="12311" width="5.6328125" style="1" customWidth="1"/>
    <col min="12312" max="12531" width="4.6328125" style="1" customWidth="1"/>
    <col min="12532" max="12532" width="4.08984375" style="1" customWidth="1"/>
    <col min="12533" max="12533" width="28.6328125" style="1" customWidth="1"/>
    <col min="12534" max="12546" width="3.36328125" style="1" customWidth="1"/>
    <col min="12547" max="12547" width="4.6328125" style="1" customWidth="1"/>
    <col min="12548" max="12549" width="5.6328125" style="1" customWidth="1"/>
    <col min="12550" max="12559" width="3.36328125" style="1" customWidth="1"/>
    <col min="12560" max="12560" width="4.08984375" style="1" customWidth="1"/>
    <col min="12561" max="12562" width="5.6328125" style="1" customWidth="1"/>
    <col min="12563" max="12563" width="8.6328125" style="1" customWidth="1"/>
    <col min="12564" max="12567" width="5.6328125" style="1" customWidth="1"/>
    <col min="12568" max="12787" width="4.6328125" style="1" customWidth="1"/>
    <col min="12788" max="12788" width="4.08984375" style="1" customWidth="1"/>
    <col min="12789" max="12789" width="28.6328125" style="1" customWidth="1"/>
    <col min="12790" max="12802" width="3.36328125" style="1" customWidth="1"/>
    <col min="12803" max="12803" width="4.6328125" style="1" customWidth="1"/>
    <col min="12804" max="12805" width="5.6328125" style="1" customWidth="1"/>
    <col min="12806" max="12815" width="3.36328125" style="1" customWidth="1"/>
    <col min="12816" max="12816" width="4.08984375" style="1" customWidth="1"/>
    <col min="12817" max="12818" width="5.6328125" style="1" customWidth="1"/>
    <col min="12819" max="12819" width="8.6328125" style="1" customWidth="1"/>
    <col min="12820" max="12823" width="5.6328125" style="1" customWidth="1"/>
    <col min="12824" max="13043" width="4.6328125" style="1" customWidth="1"/>
    <col min="13044" max="13044" width="4.08984375" style="1" customWidth="1"/>
    <col min="13045" max="13045" width="28.6328125" style="1" customWidth="1"/>
    <col min="13046" max="13058" width="3.36328125" style="1" customWidth="1"/>
    <col min="13059" max="13059" width="4.6328125" style="1" customWidth="1"/>
    <col min="13060" max="13061" width="5.6328125" style="1" customWidth="1"/>
    <col min="13062" max="13071" width="3.36328125" style="1" customWidth="1"/>
    <col min="13072" max="13072" width="4.08984375" style="1" customWidth="1"/>
    <col min="13073" max="13074" width="5.6328125" style="1" customWidth="1"/>
    <col min="13075" max="13075" width="8.6328125" style="1" customWidth="1"/>
    <col min="13076" max="13079" width="5.6328125" style="1" customWidth="1"/>
    <col min="13080" max="13299" width="4.6328125" style="1" customWidth="1"/>
    <col min="13300" max="13300" width="4.08984375" style="1" customWidth="1"/>
    <col min="13301" max="13301" width="28.6328125" style="1" customWidth="1"/>
    <col min="13302" max="13314" width="3.36328125" style="1" customWidth="1"/>
    <col min="13315" max="13315" width="4.6328125" style="1" customWidth="1"/>
    <col min="13316" max="13317" width="5.6328125" style="1" customWidth="1"/>
    <col min="13318" max="13327" width="3.36328125" style="1" customWidth="1"/>
    <col min="13328" max="13328" width="4.08984375" style="1" customWidth="1"/>
    <col min="13329" max="13330" width="5.6328125" style="1" customWidth="1"/>
    <col min="13331" max="13331" width="8.6328125" style="1" customWidth="1"/>
    <col min="13332" max="13335" width="5.6328125" style="1" customWidth="1"/>
    <col min="13336" max="13555" width="4.6328125" style="1" customWidth="1"/>
    <col min="13556" max="13556" width="4.08984375" style="1" customWidth="1"/>
    <col min="13557" max="13557" width="28.6328125" style="1" customWidth="1"/>
    <col min="13558" max="13570" width="3.36328125" style="1" customWidth="1"/>
    <col min="13571" max="13571" width="4.6328125" style="1" customWidth="1"/>
    <col min="13572" max="13573" width="5.6328125" style="1" customWidth="1"/>
    <col min="13574" max="13583" width="3.36328125" style="1" customWidth="1"/>
    <col min="13584" max="13584" width="4.08984375" style="1" customWidth="1"/>
    <col min="13585" max="13586" width="5.6328125" style="1" customWidth="1"/>
    <col min="13587" max="13587" width="8.6328125" style="1" customWidth="1"/>
    <col min="13588" max="13591" width="5.6328125" style="1" customWidth="1"/>
    <col min="13592" max="13811" width="4.6328125" style="1" customWidth="1"/>
    <col min="13812" max="13812" width="4.08984375" style="1" customWidth="1"/>
    <col min="13813" max="13813" width="28.6328125" style="1" customWidth="1"/>
    <col min="13814" max="13826" width="3.36328125" style="1" customWidth="1"/>
    <col min="13827" max="13827" width="4.6328125" style="1" customWidth="1"/>
    <col min="13828" max="13829" width="5.6328125" style="1" customWidth="1"/>
    <col min="13830" max="13839" width="3.36328125" style="1" customWidth="1"/>
    <col min="13840" max="13840" width="4.08984375" style="1" customWidth="1"/>
    <col min="13841" max="13842" width="5.6328125" style="1" customWidth="1"/>
    <col min="13843" max="13843" width="8.6328125" style="1" customWidth="1"/>
    <col min="13844" max="13847" width="5.6328125" style="1" customWidth="1"/>
    <col min="13848" max="14067" width="4.6328125" style="1" customWidth="1"/>
    <col min="14068" max="14068" width="4.08984375" style="1" customWidth="1"/>
    <col min="14069" max="14069" width="28.6328125" style="1" customWidth="1"/>
    <col min="14070" max="14082" width="3.36328125" style="1" customWidth="1"/>
    <col min="14083" max="14083" width="4.6328125" style="1" customWidth="1"/>
    <col min="14084" max="14085" width="5.6328125" style="1" customWidth="1"/>
    <col min="14086" max="14095" width="3.36328125" style="1" customWidth="1"/>
    <col min="14096" max="14096" width="4.08984375" style="1" customWidth="1"/>
    <col min="14097" max="14098" width="5.6328125" style="1" customWidth="1"/>
    <col min="14099" max="14099" width="8.6328125" style="1" customWidth="1"/>
    <col min="14100" max="14103" width="5.6328125" style="1" customWidth="1"/>
    <col min="14104" max="14323" width="4.6328125" style="1" customWidth="1"/>
    <col min="14324" max="14324" width="4.08984375" style="1" customWidth="1"/>
    <col min="14325" max="14325" width="28.6328125" style="1" customWidth="1"/>
    <col min="14326" max="14338" width="3.36328125" style="1" customWidth="1"/>
    <col min="14339" max="14339" width="4.6328125" style="1" customWidth="1"/>
    <col min="14340" max="14341" width="5.6328125" style="1" customWidth="1"/>
    <col min="14342" max="14351" width="3.36328125" style="1" customWidth="1"/>
    <col min="14352" max="14352" width="4.08984375" style="1" customWidth="1"/>
    <col min="14353" max="14354" width="5.6328125" style="1" customWidth="1"/>
    <col min="14355" max="14355" width="8.6328125" style="1" customWidth="1"/>
    <col min="14356" max="14359" width="5.6328125" style="1" customWidth="1"/>
    <col min="14360" max="14579" width="4.6328125" style="1" customWidth="1"/>
    <col min="14580" max="14580" width="4.08984375" style="1" customWidth="1"/>
    <col min="14581" max="14581" width="28.6328125" style="1" customWidth="1"/>
    <col min="14582" max="14594" width="3.36328125" style="1" customWidth="1"/>
    <col min="14595" max="14595" width="4.6328125" style="1" customWidth="1"/>
    <col min="14596" max="14597" width="5.6328125" style="1" customWidth="1"/>
    <col min="14598" max="14607" width="3.36328125" style="1" customWidth="1"/>
    <col min="14608" max="14608" width="4.08984375" style="1" customWidth="1"/>
    <col min="14609" max="14610" width="5.6328125" style="1" customWidth="1"/>
    <col min="14611" max="14611" width="8.6328125" style="1" customWidth="1"/>
    <col min="14612" max="14615" width="5.6328125" style="1" customWidth="1"/>
    <col min="14616" max="14835" width="4.6328125" style="1" customWidth="1"/>
    <col min="14836" max="14836" width="4.08984375" style="1" customWidth="1"/>
    <col min="14837" max="14837" width="28.6328125" style="1" customWidth="1"/>
    <col min="14838" max="14850" width="3.36328125" style="1" customWidth="1"/>
    <col min="14851" max="14851" width="4.6328125" style="1" customWidth="1"/>
    <col min="14852" max="14853" width="5.6328125" style="1" customWidth="1"/>
    <col min="14854" max="14863" width="3.36328125" style="1" customWidth="1"/>
    <col min="14864" max="14864" width="4.08984375" style="1" customWidth="1"/>
    <col min="14865" max="14866" width="5.6328125" style="1" customWidth="1"/>
    <col min="14867" max="14867" width="8.6328125" style="1" customWidth="1"/>
    <col min="14868" max="14871" width="5.6328125" style="1" customWidth="1"/>
    <col min="14872" max="15091" width="4.6328125" style="1" customWidth="1"/>
    <col min="15092" max="15092" width="4.08984375" style="1" customWidth="1"/>
    <col min="15093" max="15093" width="28.6328125" style="1" customWidth="1"/>
    <col min="15094" max="15106" width="3.36328125" style="1" customWidth="1"/>
    <col min="15107" max="15107" width="4.6328125" style="1" customWidth="1"/>
    <col min="15108" max="15109" width="5.6328125" style="1" customWidth="1"/>
    <col min="15110" max="15119" width="3.36328125" style="1" customWidth="1"/>
    <col min="15120" max="15120" width="4.08984375" style="1" customWidth="1"/>
    <col min="15121" max="15122" width="5.6328125" style="1" customWidth="1"/>
    <col min="15123" max="15123" width="8.6328125" style="1" customWidth="1"/>
    <col min="15124" max="15127" width="5.6328125" style="1" customWidth="1"/>
    <col min="15128" max="15347" width="4.6328125" style="1" customWidth="1"/>
    <col min="15348" max="15348" width="4.08984375" style="1" customWidth="1"/>
    <col min="15349" max="15349" width="28.6328125" style="1" customWidth="1"/>
    <col min="15350" max="15362" width="3.36328125" style="1" customWidth="1"/>
    <col min="15363" max="15363" width="4.6328125" style="1" customWidth="1"/>
    <col min="15364" max="15365" width="5.6328125" style="1" customWidth="1"/>
    <col min="15366" max="15375" width="3.36328125" style="1" customWidth="1"/>
    <col min="15376" max="15376" width="4.08984375" style="1" customWidth="1"/>
    <col min="15377" max="15378" width="5.6328125" style="1" customWidth="1"/>
    <col min="15379" max="15379" width="8.6328125" style="1" customWidth="1"/>
    <col min="15380" max="15383" width="5.6328125" style="1" customWidth="1"/>
    <col min="15384" max="15603" width="4.6328125" style="1" customWidth="1"/>
    <col min="15604" max="15604" width="4.08984375" style="1" customWidth="1"/>
    <col min="15605" max="15605" width="28.6328125" style="1" customWidth="1"/>
    <col min="15606" max="15618" width="3.36328125" style="1" customWidth="1"/>
    <col min="15619" max="15619" width="4.6328125" style="1" customWidth="1"/>
    <col min="15620" max="15621" width="5.6328125" style="1" customWidth="1"/>
    <col min="15622" max="15631" width="3.36328125" style="1" customWidth="1"/>
    <col min="15632" max="15632" width="4.08984375" style="1" customWidth="1"/>
    <col min="15633" max="15634" width="5.6328125" style="1" customWidth="1"/>
    <col min="15635" max="15635" width="8.6328125" style="1" customWidth="1"/>
    <col min="15636" max="15639" width="5.6328125" style="1" customWidth="1"/>
    <col min="15640" max="15859" width="4.6328125" style="1" customWidth="1"/>
    <col min="15860" max="15860" width="4.08984375" style="1" customWidth="1"/>
    <col min="15861" max="15861" width="28.6328125" style="1" customWidth="1"/>
    <col min="15862" max="15874" width="3.36328125" style="1" customWidth="1"/>
    <col min="15875" max="15875" width="4.6328125" style="1" customWidth="1"/>
    <col min="15876" max="15877" width="5.6328125" style="1" customWidth="1"/>
    <col min="15878" max="15887" width="3.36328125" style="1" customWidth="1"/>
    <col min="15888" max="15888" width="4.08984375" style="1" customWidth="1"/>
    <col min="15889" max="15890" width="5.6328125" style="1" customWidth="1"/>
    <col min="15891" max="15891" width="8.6328125" style="1" customWidth="1"/>
    <col min="15892" max="15895" width="5.6328125" style="1" customWidth="1"/>
    <col min="15896" max="16115" width="4.6328125" style="1" customWidth="1"/>
    <col min="16116" max="16116" width="4.08984375" style="1" customWidth="1"/>
    <col min="16117" max="16117" width="28.6328125" style="1" customWidth="1"/>
    <col min="16118" max="16130" width="3.36328125" style="1" customWidth="1"/>
    <col min="16131" max="16131" width="4.6328125" style="1" customWidth="1"/>
    <col min="16132" max="16133" width="5.6328125" style="1" customWidth="1"/>
    <col min="16134" max="16143" width="3.36328125" style="1" customWidth="1"/>
    <col min="16144" max="16144" width="4.08984375" style="1" customWidth="1"/>
    <col min="16145" max="16146" width="5.6328125" style="1" customWidth="1"/>
    <col min="16147" max="16147" width="8.6328125" style="1" customWidth="1"/>
    <col min="16148" max="16151" width="5.6328125" style="1" customWidth="1"/>
    <col min="16152" max="16384" width="4.6328125" style="1" customWidth="1"/>
  </cols>
  <sheetData>
    <row r="1" spans="1:45" ht="15" customHeight="1">
      <c r="A1" s="234" t="s">
        <v>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row>
    <row r="2" spans="1:45" ht="15" customHeight="1">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45" ht="15" customHeight="1">
      <c r="A3" s="231" t="s">
        <v>1</v>
      </c>
      <c r="B3" s="212"/>
      <c r="C3" s="212"/>
      <c r="D3" s="212"/>
      <c r="E3" s="212"/>
      <c r="F3" s="212"/>
      <c r="G3" s="212"/>
      <c r="H3" s="212"/>
      <c r="I3" s="212"/>
      <c r="J3" s="212"/>
      <c r="K3" s="212"/>
      <c r="L3" s="212"/>
      <c r="M3" s="212"/>
      <c r="N3" s="212"/>
      <c r="O3" s="212"/>
      <c r="P3" s="212"/>
      <c r="Q3" s="212"/>
      <c r="R3" s="212"/>
      <c r="S3" s="212"/>
      <c r="T3" s="212"/>
      <c r="U3" s="212"/>
      <c r="V3" s="212"/>
      <c r="W3" s="212"/>
      <c r="X3" s="212"/>
      <c r="Y3" s="212"/>
      <c r="Z3" s="212"/>
    </row>
    <row r="4" spans="1:45" ht="21" customHeight="1">
      <c r="B4" s="211" t="s">
        <v>2</v>
      </c>
      <c r="C4" s="212"/>
      <c r="D4" s="212"/>
      <c r="E4" s="212"/>
      <c r="F4" s="212"/>
      <c r="G4" s="217"/>
      <c r="H4" s="219"/>
      <c r="I4" s="304" t="s">
        <v>3</v>
      </c>
      <c r="J4" s="251"/>
      <c r="K4" s="252"/>
      <c r="L4" s="217"/>
      <c r="M4" s="218"/>
      <c r="N4" s="218"/>
      <c r="O4" s="219"/>
      <c r="P4" s="67"/>
      <c r="Q4" s="70"/>
      <c r="R4" s="14"/>
      <c r="S4" s="15"/>
      <c r="T4" s="15"/>
      <c r="U4" s="15"/>
      <c r="V4" s="32"/>
      <c r="W4" s="32"/>
      <c r="X4" s="32"/>
      <c r="Y4" s="32"/>
      <c r="Z4" s="33"/>
      <c r="AA4" s="10"/>
    </row>
    <row r="5" spans="1:45" ht="21" customHeight="1">
      <c r="B5" s="211" t="s">
        <v>4</v>
      </c>
      <c r="C5" s="212"/>
      <c r="D5" s="212"/>
      <c r="E5" s="212"/>
      <c r="F5" s="212"/>
      <c r="G5" s="217"/>
      <c r="H5" s="218"/>
      <c r="I5" s="301"/>
      <c r="J5" s="301"/>
      <c r="K5" s="301"/>
      <c r="L5" s="218"/>
      <c r="M5" s="218"/>
      <c r="N5" s="218"/>
      <c r="O5" s="219"/>
      <c r="P5" s="67"/>
      <c r="Q5" s="220" t="s">
        <v>5</v>
      </c>
      <c r="R5" s="221"/>
      <c r="S5" s="222"/>
      <c r="T5" s="218"/>
      <c r="U5" s="219"/>
      <c r="V5" s="220" t="s">
        <v>6</v>
      </c>
      <c r="W5" s="221"/>
      <c r="X5" s="221"/>
      <c r="Y5" s="222"/>
      <c r="Z5" s="219"/>
      <c r="AA5" s="10"/>
    </row>
    <row r="6" spans="1:45" ht="14.5" customHeight="1" thickBot="1"/>
    <row r="7" spans="1:45" ht="23.25" customHeight="1" thickBot="1">
      <c r="A7" s="215"/>
      <c r="B7" s="216"/>
      <c r="C7" s="50"/>
      <c r="D7" s="50"/>
      <c r="E7" s="50"/>
      <c r="F7" s="229" t="s">
        <v>7</v>
      </c>
      <c r="G7" s="230"/>
      <c r="H7" s="230"/>
      <c r="I7" s="230"/>
      <c r="J7" s="235"/>
      <c r="K7" s="230"/>
      <c r="L7" s="230"/>
      <c r="M7" s="233"/>
      <c r="N7" s="225" t="s">
        <v>8</v>
      </c>
      <c r="O7" s="226"/>
      <c r="P7" s="226"/>
      <c r="Q7" s="232"/>
      <c r="R7" s="230"/>
      <c r="S7" s="230"/>
      <c r="T7" s="230"/>
      <c r="U7" s="230"/>
      <c r="V7" s="233"/>
      <c r="W7" s="225" t="s">
        <v>9</v>
      </c>
      <c r="X7" s="226"/>
      <c r="Y7" s="227" t="s">
        <v>93</v>
      </c>
      <c r="Z7" s="228"/>
    </row>
    <row r="8" spans="1:45" s="5" customFormat="1" ht="46.75" customHeight="1">
      <c r="A8" s="68"/>
      <c r="B8" s="69" t="s">
        <v>11</v>
      </c>
      <c r="C8" s="69"/>
      <c r="D8" s="69"/>
      <c r="E8" s="80"/>
      <c r="F8" s="214"/>
      <c r="G8" s="212"/>
      <c r="H8" s="212"/>
      <c r="I8" s="212"/>
      <c r="J8" s="212"/>
      <c r="K8" s="212"/>
      <c r="L8" s="212"/>
      <c r="M8" s="212"/>
      <c r="N8" s="214"/>
      <c r="O8" s="212"/>
      <c r="P8" s="212"/>
      <c r="Q8" s="212"/>
      <c r="R8" s="212"/>
      <c r="S8" s="212"/>
      <c r="T8" s="214"/>
      <c r="U8" s="212"/>
      <c r="V8" s="212"/>
      <c r="W8" s="212"/>
      <c r="X8" s="212"/>
      <c r="Y8" s="213"/>
      <c r="Z8" s="213"/>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12"/>
      <c r="Z9" s="212"/>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12"/>
      <c r="Z10" s="212"/>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89</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87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88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90</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91</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92</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306"/>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autoFilter ref="B11:B112" xr:uid="{00000000-0009-0000-0000-000000000000}"/>
  <mergeCells count="24">
    <mergeCell ref="A1:Z2"/>
    <mergeCell ref="V5:X5"/>
    <mergeCell ref="B5:F5"/>
    <mergeCell ref="L4:O4"/>
    <mergeCell ref="J7:M7"/>
    <mergeCell ref="A3:Z3"/>
    <mergeCell ref="T8:X8"/>
    <mergeCell ref="Q7:V7"/>
    <mergeCell ref="G4:H4"/>
    <mergeCell ref="N7:P7"/>
    <mergeCell ref="B4:F4"/>
    <mergeCell ref="Z8:Z10"/>
    <mergeCell ref="N8:S8"/>
    <mergeCell ref="A7:B7"/>
    <mergeCell ref="Y8:Y10"/>
    <mergeCell ref="G5:O5"/>
    <mergeCell ref="Q5:R5"/>
    <mergeCell ref="Y5:Z5"/>
    <mergeCell ref="I4:K4"/>
    <mergeCell ref="F8:M8"/>
    <mergeCell ref="W7:X7"/>
    <mergeCell ref="Y7:Z7"/>
    <mergeCell ref="S5:U5"/>
    <mergeCell ref="F7:I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abSelected="1" zoomScale="70" zoomScaleNormal="70" zoomScaleSheetLayoutView="70" workbookViewId="0">
      <selection activeCell="W20" sqref="W20"/>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3" width="8.0898437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304" t="s">
        <v>5</v>
      </c>
      <c r="R5" s="252"/>
      <c r="S5" s="258">
        <f>INPUT!S5</f>
        <v>0</v>
      </c>
      <c r="T5" s="251"/>
      <c r="U5" s="252"/>
      <c r="V5" s="256" t="s">
        <v>6</v>
      </c>
      <c r="W5" s="251"/>
      <c r="X5" s="251"/>
      <c r="Y5" s="252"/>
      <c r="Z5" s="258">
        <f>INPUT!Y5</f>
        <v>0</v>
      </c>
      <c r="AA5" s="252"/>
      <c r="AB5" s="10"/>
      <c r="AC5" s="33"/>
      <c r="AD5" s="33"/>
      <c r="AE5" s="33"/>
      <c r="AF5" s="33"/>
    </row>
    <row r="6" spans="1:52" ht="14.5" customHeight="1" thickBot="1"/>
    <row r="7" spans="1:52" ht="23.25" customHeight="1" thickBot="1">
      <c r="A7" s="248" t="s">
        <v>15</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20</v>
      </c>
      <c r="AB8" s="261"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15</v>
      </c>
      <c r="H10" s="55">
        <v>15</v>
      </c>
      <c r="I10" s="55">
        <v>10</v>
      </c>
      <c r="J10" s="55">
        <v>15</v>
      </c>
      <c r="K10" s="105">
        <f>IF(COUNT($F10:$J10)=0,"",SUM($F10:$J10))</f>
        <v>65</v>
      </c>
      <c r="L10" s="110">
        <v>100</v>
      </c>
      <c r="M10" s="134">
        <v>0.2</v>
      </c>
      <c r="N10" s="97">
        <v>100</v>
      </c>
      <c r="O10" s="55">
        <v>100</v>
      </c>
      <c r="P10" s="55">
        <v>100</v>
      </c>
      <c r="Q10" s="105">
        <f>IF(COUNT($N10:$P10)=0,"",SUM($N10:$P10))</f>
        <v>300</v>
      </c>
      <c r="R10" s="110">
        <v>100</v>
      </c>
      <c r="S10" s="134">
        <v>0.6</v>
      </c>
      <c r="T10" s="100">
        <v>50</v>
      </c>
      <c r="U10" s="93">
        <v>50</v>
      </c>
      <c r="V10" s="55">
        <v>50</v>
      </c>
      <c r="W10" s="135">
        <f t="array" ref="W10">IF(COUNT($T10:$V10=0),"",SUM($T10:$V10))</f>
        <v>150</v>
      </c>
      <c r="X10" s="110">
        <v>100</v>
      </c>
      <c r="Y10" s="134">
        <v>0.2</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3</v>
      </c>
      <c r="G12" s="104">
        <v>5</v>
      </c>
      <c r="H12" s="104">
        <v>7</v>
      </c>
      <c r="I12" s="104">
        <v>8</v>
      </c>
      <c r="J12" s="104">
        <v>9</v>
      </c>
      <c r="K12" s="106">
        <f t="shared" ref="K12:K43" si="0">IF(COUNT($F12:$J12)=0,"",SUM($F12:$J12))</f>
        <v>32</v>
      </c>
      <c r="L12" s="107">
        <f t="shared" ref="L12:L43" si="1">IF(ISERROR(IF($K12="","",ROUND(($K12/$K$10)*$L$10,2))),"",IF($K12="","",ROUND(($K12/$K$10)*$L$10,2)))</f>
        <v>49.23</v>
      </c>
      <c r="M12" s="108">
        <f t="shared" ref="M12:M43" si="2">IF($L12="","",ROUND($L12*$M$10,2))</f>
        <v>9.85</v>
      </c>
      <c r="N12" s="103">
        <v>60</v>
      </c>
      <c r="O12" s="104">
        <v>65</v>
      </c>
      <c r="P12" s="104">
        <v>50</v>
      </c>
      <c r="Q12" s="106">
        <f t="shared" ref="Q12:Q43" si="3">IF(COUNT($N12:$P12)=0,"",SUM($N12:$P12))</f>
        <v>175</v>
      </c>
      <c r="R12" s="107">
        <f t="shared" ref="R12:R43" si="4">IF(ISERROR(IF($Q12="","",ROUND(($Q12/$Q$10)*$R$10,2))),"",IF($Q12="","",ROUND(($Q12/$Q$10)*$R$10,2)))</f>
        <v>58.33</v>
      </c>
      <c r="S12" s="108">
        <f t="shared" ref="S12:S43" si="5">IF($R12="","",ROUND($R12*$S$10,2))</f>
        <v>29.17</v>
      </c>
      <c r="T12" s="103">
        <v>43</v>
      </c>
      <c r="U12" s="104">
        <v>42</v>
      </c>
      <c r="V12" s="104">
        <v>40</v>
      </c>
      <c r="W12" s="106">
        <f t="shared" ref="W12:W43" si="6">IF(COUNT($T12:$V12)=0,"",SUM($T12:$V12))</f>
        <v>125</v>
      </c>
      <c r="X12" s="107">
        <f t="shared" ref="X12:X43" si="7">IF(ISERROR(IF($W12="","",ROUND(($W12/$W$10)*$X$10,2))),"",IF($W12="","",ROUND(($W12/$W$10)*$X$10,2)))</f>
        <v>83.33</v>
      </c>
      <c r="Y12" s="108">
        <f t="shared" ref="Y12:Y43" si="8">IF($X12="","",ROUND($X12*$Y$10,2))</f>
        <v>25</v>
      </c>
      <c r="Z12" s="162">
        <f>IF(ISERROR(IF($W12="","",ROUND(SUM($M12,$S12,$Y12),2))),"",IF($W12="","",ROUND(SUM($M12,$S12,$Y12),2)))</f>
        <v>64.02</v>
      </c>
      <c r="AA12" s="167">
        <f>IF(ISERROR(IF($W12="","",VLOOKUP(Z12,NewTransmu,4,TRUE))),"",IF($W12="","",VLOOKUP(Z12,NewTransmu,4,TRUE)))</f>
        <v>72</v>
      </c>
      <c r="AB12" s="157" t="str">
        <f t="shared" ref="AB12:AB43" si="9">IF(ISERROR(IF(AA12="","",VLOOKUP(AA12,DESCRIPTORS,4,TRUE))),"",IF(AA12="","",VLOOKUP(AA12,DESCRIPTORS,4,TRUE)))</f>
        <v xml:space="preserve">Developing </v>
      </c>
      <c r="AD12" s="4"/>
      <c r="AE12" s="45"/>
      <c r="AF12" s="44"/>
      <c r="AG12" s="44"/>
      <c r="AH12" s="6"/>
      <c r="AI12" s="6"/>
      <c r="AJ12" s="6"/>
      <c r="AK12" s="6"/>
      <c r="AL12" s="6"/>
      <c r="AM12" s="6"/>
      <c r="AN12" s="6"/>
      <c r="AO12" s="6"/>
      <c r="AP12" s="6"/>
      <c r="AQ12" s="6"/>
      <c r="AR12" s="6"/>
      <c r="AS12" s="6"/>
      <c r="AT12" s="6"/>
      <c r="AU12" s="44"/>
      <c r="AV12" s="44">
        <f t="shared" ref="AV12:AV43" si="10">(T12/$T$10)*100</f>
        <v>86</v>
      </c>
      <c r="AW12" s="44">
        <f t="shared" ref="AW12:AW43" si="11">(U12/$U$10)*100</f>
        <v>84</v>
      </c>
      <c r="AX12" s="44">
        <f t="shared" ref="AX12:AX43" si="12">(V12/$V$10)*100</f>
        <v>80</v>
      </c>
    </row>
    <row r="13" spans="1:52" ht="18" customHeight="1">
      <c r="A13" s="146">
        <v>2</v>
      </c>
      <c r="B13" s="190" t="str">
        <f>INPUT!B13</f>
        <v>Bautista, Mark</v>
      </c>
      <c r="C13" s="57"/>
      <c r="D13" s="57"/>
      <c r="E13" s="83"/>
      <c r="F13" s="98">
        <v>8</v>
      </c>
      <c r="G13" s="53">
        <v>13</v>
      </c>
      <c r="H13" s="53">
        <v>12</v>
      </c>
      <c r="I13" s="53">
        <v>7</v>
      </c>
      <c r="J13" s="53">
        <v>14</v>
      </c>
      <c r="K13" s="109">
        <f t="shared" si="0"/>
        <v>54</v>
      </c>
      <c r="L13" s="110">
        <f t="shared" si="1"/>
        <v>83.08</v>
      </c>
      <c r="M13" s="111">
        <f t="shared" si="2"/>
        <v>16.62</v>
      </c>
      <c r="N13" s="98">
        <v>95</v>
      </c>
      <c r="O13" s="53">
        <v>90</v>
      </c>
      <c r="P13" s="53">
        <v>91</v>
      </c>
      <c r="Q13" s="109">
        <f t="shared" si="3"/>
        <v>276</v>
      </c>
      <c r="R13" s="110">
        <f t="shared" si="4"/>
        <v>92</v>
      </c>
      <c r="S13" s="111">
        <f t="shared" si="5"/>
        <v>46</v>
      </c>
      <c r="T13" s="98">
        <v>40</v>
      </c>
      <c r="U13" s="53">
        <v>41</v>
      </c>
      <c r="V13" s="53">
        <v>45</v>
      </c>
      <c r="W13" s="109">
        <f t="shared" si="6"/>
        <v>126</v>
      </c>
      <c r="X13" s="110">
        <f t="shared" si="7"/>
        <v>84</v>
      </c>
      <c r="Y13" s="111">
        <f t="shared" si="8"/>
        <v>25.2</v>
      </c>
      <c r="Z13" s="163">
        <f t="shared" ref="Z13:Z44" si="13">IF(ISERROR(IF($V13="","",ROUND(SUM($M13,$S13,$Y13),2))),"",IF($V13="","",ROUND(SUM($M13,$S13,$Y13),2)))</f>
        <v>87.82</v>
      </c>
      <c r="AA13" s="168">
        <f t="shared" ref="AA13:AA44" si="14">IF(ISERROR(IF($V13="","",VLOOKUP(Z13,NewTransmu,4,TRUE))),"",IF($V13="","",VLOOKUP(Z13,NewTransmu,4,TRUE)))</f>
        <v>89</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80</v>
      </c>
      <c r="AW13" s="44">
        <f t="shared" si="11"/>
        <v>82</v>
      </c>
      <c r="AX13" s="44">
        <f t="shared" si="12"/>
        <v>90</v>
      </c>
    </row>
    <row r="14" spans="1:52" ht="18" customHeight="1">
      <c r="A14" s="146">
        <v>3</v>
      </c>
      <c r="B14" s="190" t="str">
        <f>INPUT!B14</f>
        <v>Castro, Daniel</v>
      </c>
      <c r="C14" s="57"/>
      <c r="D14" s="57"/>
      <c r="E14" s="83"/>
      <c r="F14" s="98">
        <v>10</v>
      </c>
      <c r="G14" s="53">
        <v>13</v>
      </c>
      <c r="H14" s="53">
        <v>12</v>
      </c>
      <c r="I14" s="53">
        <v>7</v>
      </c>
      <c r="J14" s="53">
        <v>14</v>
      </c>
      <c r="K14" s="109">
        <f t="shared" si="0"/>
        <v>56</v>
      </c>
      <c r="L14" s="110">
        <f t="shared" si="1"/>
        <v>86.15</v>
      </c>
      <c r="M14" s="111">
        <f t="shared" si="2"/>
        <v>17.23</v>
      </c>
      <c r="N14" s="98">
        <v>95</v>
      </c>
      <c r="O14" s="53">
        <v>90</v>
      </c>
      <c r="P14" s="53">
        <v>91</v>
      </c>
      <c r="Q14" s="109">
        <f t="shared" si="3"/>
        <v>276</v>
      </c>
      <c r="R14" s="110">
        <f t="shared" si="4"/>
        <v>92</v>
      </c>
      <c r="S14" s="111">
        <f t="shared" si="5"/>
        <v>46</v>
      </c>
      <c r="T14" s="98">
        <v>45</v>
      </c>
      <c r="U14" s="53">
        <v>39</v>
      </c>
      <c r="V14" s="53">
        <v>44</v>
      </c>
      <c r="W14" s="109">
        <f t="shared" si="6"/>
        <v>128</v>
      </c>
      <c r="X14" s="110">
        <f t="shared" si="7"/>
        <v>85.33</v>
      </c>
      <c r="Y14" s="111">
        <f t="shared" si="8"/>
        <v>25.6</v>
      </c>
      <c r="Z14" s="163">
        <f t="shared" si="13"/>
        <v>88.83</v>
      </c>
      <c r="AA14" s="168">
        <f t="shared" si="14"/>
        <v>90</v>
      </c>
      <c r="AB14" s="158" t="str">
        <f t="shared" si="9"/>
        <v>Advancing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90</v>
      </c>
      <c r="AW14" s="44">
        <f t="shared" si="11"/>
        <v>78</v>
      </c>
      <c r="AX14" s="44">
        <f t="shared" si="12"/>
        <v>88</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50</v>
      </c>
      <c r="AF15" s="186">
        <f>U10</f>
        <v>50</v>
      </c>
      <c r="AG15" s="186">
        <f>V10</f>
        <v>50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305"/>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5</v>
      </c>
      <c r="AG18" s="187">
        <f>COUNTIF(AX12:AX112,"&gt;=75")</f>
        <v>5</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0.83333333333333337</v>
      </c>
      <c r="AG19" s="183">
        <f>IFERROR(AG18/AG14,"")</f>
        <v>0.83333333333333337</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1</v>
      </c>
      <c r="AG20" s="187">
        <f>AG14-AG18</f>
        <v>1</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0.16666666666666663</v>
      </c>
      <c r="AG21" s="183">
        <f>IFERROR(1-AG19,"")</f>
        <v>0.16666666666666663</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38.833333333333336</v>
      </c>
      <c r="AF24" s="184">
        <f>IFERROR(AVERAGE(U12:U112),"")</f>
        <v>38.333333333333336</v>
      </c>
      <c r="AG24" s="184">
        <f>IFERROR(AVERAGE(V12:V112),"")</f>
        <v>40.5</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40</v>
      </c>
      <c r="AF25" s="184">
        <f>IFERROR(MEDIAN(U12:U112),"")</f>
        <v>39</v>
      </c>
      <c r="AG25" s="184">
        <f>IFERROR(MEDIAN(V12:V112),"")</f>
        <v>42</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5.4924190177613719</v>
      </c>
      <c r="AF26" s="184">
        <f>_xlfn.STDEV.S(U12:U112)</f>
        <v>4.2739521132865761</v>
      </c>
      <c r="AG26" s="184">
        <f>_xlfn.STDEV.S(V12:V112)</f>
        <v>5.5767373974394747</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0.77666666666666673</v>
      </c>
      <c r="AF27" s="185">
        <f>IFERROR(AF24/AF15,"")</f>
        <v>0.76666666666666672</v>
      </c>
      <c r="AG27" s="185">
        <f>IFERROR(AG24/AG15,"")</f>
        <v>0.81</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45</v>
      </c>
      <c r="AF30" s="147">
        <f>IF(COUNTA(U12:U112)=0,"",MAX(U12:U112))</f>
        <v>42</v>
      </c>
      <c r="AG30" s="147">
        <f>IF(COUNTA(V12:V112)=0,"",MAX(V12:V112))</f>
        <v>45</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30</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233</v>
      </c>
      <c r="AF32" s="147">
        <f>IF(COUNTA(U12:U112)=0,"",SUM(U12:U112))</f>
        <v>230</v>
      </c>
      <c r="AG32" s="147">
        <f>IF(COUNTA(V12:V112)=0,"",SUM(V12:V112))</f>
        <v>243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8</v>
      </c>
      <c r="G63" s="53">
        <v>13</v>
      </c>
      <c r="H63" s="53">
        <v>12</v>
      </c>
      <c r="I63" s="53">
        <v>7</v>
      </c>
      <c r="J63" s="53">
        <v>14</v>
      </c>
      <c r="K63" s="106">
        <f t="shared" ref="K63:K94" si="30">IF(COUNT($F63:$J63)=0,"",SUM($F63:$J63))</f>
        <v>54</v>
      </c>
      <c r="L63" s="107">
        <f t="shared" ref="L63:L94" si="31">IF(ISERROR(IF($K63="","",ROUND(($K63/$K$10)*$L$10,2))),"",IF($K63="","",ROUND(($K63/$K$10)*$L$10,2)))</f>
        <v>83.08</v>
      </c>
      <c r="M63" s="108">
        <f t="shared" ref="M63:M94" si="32">IF($L63="","",ROUND($L63*$M$10,2))</f>
        <v>16.62</v>
      </c>
      <c r="N63" s="98">
        <v>95</v>
      </c>
      <c r="O63" s="53">
        <v>90</v>
      </c>
      <c r="P63" s="53">
        <v>91</v>
      </c>
      <c r="Q63" s="106">
        <f t="shared" ref="Q63:Q94" si="33">IF(COUNT($N63:$P63)=0,"",SUM($N63:$P63))</f>
        <v>276</v>
      </c>
      <c r="R63" s="107">
        <f t="shared" ref="R63:R94" si="34">IF(ISERROR(IF($Q63="","",ROUND(($Q63/$Q$10)*$R$10,2))),"",IF($Q63="","",ROUND(($Q63/$Q$10)*$R$10,2)))</f>
        <v>92</v>
      </c>
      <c r="S63" s="108">
        <f t="shared" ref="S63:S94" si="35">IF($R63="","",ROUND($R63*$S$10,2))</f>
        <v>46</v>
      </c>
      <c r="T63" s="98">
        <v>40</v>
      </c>
      <c r="U63" s="53">
        <v>39</v>
      </c>
      <c r="V63" s="53">
        <v>44</v>
      </c>
      <c r="W63" s="106">
        <f t="shared" ref="W63:W94" si="36">IF(COUNT($T63:$V63)=0,"",SUM($T63:$V63))</f>
        <v>123</v>
      </c>
      <c r="X63" s="107">
        <f t="shared" ref="X63:X94" si="37">IF(ISERROR(IF($W63="","",ROUND(($W63/$W$10)*$X$10,2))),"",IF($W63="","",ROUND(($W63/$W$10)*$X$10,2)))</f>
        <v>82</v>
      </c>
      <c r="Y63" s="108">
        <f t="shared" ref="Y63:Y94" si="38">IF($X63="","",ROUND($X63*$Y$10,2))</f>
        <v>24.6</v>
      </c>
      <c r="Z63" s="162">
        <f t="shared" ref="Z63:Z94" si="39">IF(ISERROR(IF($V63="","",ROUND(SUM($M63,$S63,$Y63),2))),"",IF($V63="","",ROUND(SUM($M63,$S63,$Y63),2)))</f>
        <v>87.22</v>
      </c>
      <c r="AA63" s="167">
        <f t="shared" ref="AA63:AA94" si="40">IF(ISERROR(IF($V63="","",VLOOKUP(Z63,NewTransmu,4,TRUE))),"",IF($V63="","",VLOOKUP(Z63,NewTransmu,4,TRUE)))</f>
        <v>89</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80</v>
      </c>
      <c r="AW63" s="44">
        <f t="shared" si="26"/>
        <v>78</v>
      </c>
      <c r="AX63" s="44">
        <f t="shared" si="27"/>
        <v>88</v>
      </c>
    </row>
    <row r="64" spans="1:50" ht="18" customHeight="1">
      <c r="A64" s="146">
        <v>2</v>
      </c>
      <c r="B64" s="190" t="str">
        <f>INPUT!B64</f>
        <v>Bonifacio, Bea</v>
      </c>
      <c r="C64" s="57"/>
      <c r="D64" s="57"/>
      <c r="E64" s="83"/>
      <c r="F64" s="98">
        <v>8</v>
      </c>
      <c r="G64" s="53">
        <v>13</v>
      </c>
      <c r="H64" s="53">
        <v>12</v>
      </c>
      <c r="I64" s="53">
        <v>5</v>
      </c>
      <c r="J64" s="53">
        <v>14</v>
      </c>
      <c r="K64" s="109">
        <f t="shared" si="30"/>
        <v>52</v>
      </c>
      <c r="L64" s="110">
        <f t="shared" si="31"/>
        <v>80</v>
      </c>
      <c r="M64" s="111">
        <f t="shared" si="32"/>
        <v>16</v>
      </c>
      <c r="N64" s="98">
        <v>95</v>
      </c>
      <c r="O64" s="53">
        <v>90</v>
      </c>
      <c r="P64" s="53">
        <v>91</v>
      </c>
      <c r="Q64" s="109">
        <f t="shared" si="33"/>
        <v>276</v>
      </c>
      <c r="R64" s="110">
        <f t="shared" si="34"/>
        <v>92</v>
      </c>
      <c r="S64" s="111">
        <f t="shared" si="35"/>
        <v>46</v>
      </c>
      <c r="T64" s="98">
        <v>35</v>
      </c>
      <c r="U64" s="53">
        <v>39</v>
      </c>
      <c r="V64" s="53">
        <v>40</v>
      </c>
      <c r="W64" s="109">
        <f t="shared" si="36"/>
        <v>114</v>
      </c>
      <c r="X64" s="110">
        <f t="shared" si="37"/>
        <v>76</v>
      </c>
      <c r="Y64" s="111">
        <f t="shared" si="38"/>
        <v>22.8</v>
      </c>
      <c r="Z64" s="163">
        <f t="shared" si="39"/>
        <v>84.8</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70</v>
      </c>
      <c r="AW64" s="44">
        <f t="shared" si="26"/>
        <v>78</v>
      </c>
      <c r="AX64" s="44">
        <f t="shared" si="27"/>
        <v>80</v>
      </c>
    </row>
    <row r="65" spans="1:50" ht="18" customHeight="1">
      <c r="A65" s="146">
        <v>3</v>
      </c>
      <c r="B65" s="190" t="str">
        <f>INPUT!B65</f>
        <v>Cruz, Claire</v>
      </c>
      <c r="C65" s="57"/>
      <c r="D65" s="57"/>
      <c r="E65" s="83"/>
      <c r="F65" s="98">
        <v>6</v>
      </c>
      <c r="G65" s="53">
        <v>7</v>
      </c>
      <c r="H65" s="53">
        <v>8</v>
      </c>
      <c r="I65" s="53">
        <v>7</v>
      </c>
      <c r="J65" s="53">
        <v>10</v>
      </c>
      <c r="K65" s="109">
        <f t="shared" si="30"/>
        <v>38</v>
      </c>
      <c r="L65" s="110">
        <f t="shared" si="31"/>
        <v>58.46</v>
      </c>
      <c r="M65" s="111">
        <f t="shared" si="32"/>
        <v>11.69</v>
      </c>
      <c r="N65" s="98">
        <v>80</v>
      </c>
      <c r="O65" s="53">
        <v>85</v>
      </c>
      <c r="P65" s="53">
        <v>80</v>
      </c>
      <c r="Q65" s="109">
        <f t="shared" si="33"/>
        <v>245</v>
      </c>
      <c r="R65" s="110">
        <f t="shared" si="34"/>
        <v>81.67</v>
      </c>
      <c r="S65" s="111">
        <f t="shared" si="35"/>
        <v>40.840000000000003</v>
      </c>
      <c r="T65" s="98">
        <v>30</v>
      </c>
      <c r="U65" s="53">
        <v>30</v>
      </c>
      <c r="V65" s="53">
        <v>30</v>
      </c>
      <c r="W65" s="109">
        <f t="shared" si="36"/>
        <v>90</v>
      </c>
      <c r="X65" s="110">
        <f t="shared" si="37"/>
        <v>60</v>
      </c>
      <c r="Y65" s="111">
        <f t="shared" si="38"/>
        <v>18</v>
      </c>
      <c r="Z65" s="163">
        <f t="shared" si="39"/>
        <v>70.53</v>
      </c>
      <c r="AA65" s="168">
        <f t="shared" si="40"/>
        <v>75</v>
      </c>
      <c r="AB65" s="158" t="str">
        <f t="shared" si="41"/>
        <v>Connecting</v>
      </c>
      <c r="AD65" s="3"/>
      <c r="AG65" s="1"/>
      <c r="AH65" s="1"/>
      <c r="AI65" s="1"/>
      <c r="AJ65" s="1"/>
      <c r="AK65" s="1"/>
      <c r="AL65" s="1"/>
      <c r="AM65" s="1"/>
      <c r="AN65" s="1"/>
      <c r="AO65" s="1"/>
      <c r="AP65" s="1"/>
      <c r="AQ65" s="1"/>
      <c r="AR65" s="1"/>
      <c r="AS65" s="1"/>
      <c r="AT65" s="1"/>
      <c r="AU65" s="45"/>
      <c r="AV65" s="44">
        <f t="shared" si="25"/>
        <v>60</v>
      </c>
      <c r="AW65" s="44">
        <f t="shared" si="26"/>
        <v>60</v>
      </c>
      <c r="AX65" s="44">
        <f t="shared" si="27"/>
        <v>60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M66" sqref="M66"/>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8.36328125" style="2" customWidth="1"/>
    <col min="33" max="33" width="8.726562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23" t="s">
        <v>3</v>
      </c>
      <c r="J4" s="224"/>
      <c r="K4" s="224"/>
      <c r="L4" s="250">
        <f>INPUT!L4</f>
        <v>0</v>
      </c>
      <c r="M4" s="251"/>
      <c r="N4" s="251"/>
      <c r="O4" s="252"/>
      <c r="P4" s="171"/>
      <c r="Q4" s="70"/>
      <c r="R4" s="172"/>
      <c r="S4" s="173"/>
      <c r="T4" s="173"/>
      <c r="U4" s="173"/>
      <c r="V4" s="174"/>
      <c r="W4" s="174"/>
      <c r="X4" s="307"/>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56" t="s">
        <v>5</v>
      </c>
      <c r="R5" s="252"/>
      <c r="S5" s="258">
        <f>INPUT!S5</f>
        <v>0</v>
      </c>
      <c r="T5" s="251"/>
      <c r="U5" s="252"/>
      <c r="V5" s="220" t="s">
        <v>6</v>
      </c>
      <c r="W5" s="221"/>
      <c r="X5" s="221"/>
      <c r="Y5" s="221"/>
      <c r="Z5" s="258">
        <f>INPUT!Y5</f>
        <v>0</v>
      </c>
      <c r="AA5" s="252"/>
      <c r="AB5" s="10"/>
      <c r="AC5" s="33"/>
      <c r="AD5" s="33"/>
      <c r="AE5" s="33"/>
      <c r="AF5" s="33"/>
    </row>
    <row r="6" spans="1:52" ht="14.5" customHeight="1" thickBot="1"/>
    <row r="7" spans="1:52" ht="23.25" customHeight="1" thickBot="1">
      <c r="A7" s="248" t="s">
        <v>44</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0.6</v>
      </c>
      <c r="T10" s="100">
        <v>40</v>
      </c>
      <c r="U10" s="93">
        <v>40</v>
      </c>
      <c r="V10" s="55">
        <v>40</v>
      </c>
      <c r="W10" s="135">
        <f t="array" ref="W10">IF(COUNT($T10:$V10=0),"",SUM($T10:$V10))</f>
        <v>120</v>
      </c>
      <c r="X10" s="110">
        <v>100</v>
      </c>
      <c r="Y10" s="134">
        <v>0.2</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14</v>
      </c>
      <c r="G12" s="104">
        <v>17</v>
      </c>
      <c r="H12" s="104"/>
      <c r="I12" s="104"/>
      <c r="J12" s="104"/>
      <c r="K12" s="106">
        <f t="shared" ref="K12:K43" si="0">IF(COUNT($F12:$J12)=0,"",SUM($F12:$J12))</f>
        <v>31</v>
      </c>
      <c r="L12" s="107">
        <f t="shared" ref="L12:L43" si="1">IF(ISERROR(IF($K12="","",ROUND(($K12/$K$10)*$L$10,2))),"",IF($K12="","",ROUND(($K12/$K$10)*$L$10,2)))</f>
        <v>88.57</v>
      </c>
      <c r="M12" s="108">
        <f t="shared" ref="M12:M43" si="2">IF($L12="","",ROUND($L12*$M$10,2))</f>
        <v>17.71</v>
      </c>
      <c r="N12" s="103">
        <v>30</v>
      </c>
      <c r="O12" s="104">
        <v>85</v>
      </c>
      <c r="P12" s="104">
        <v>63</v>
      </c>
      <c r="Q12" s="106">
        <f t="shared" ref="Q12:Q43" si="3">IF(COUNT($N12:$P12)=0,"",SUM($N12:$P12))</f>
        <v>178</v>
      </c>
      <c r="R12" s="107">
        <f t="shared" ref="R12:R43" si="4">IF(ISERROR(IF($Q12="","",ROUND(($Q12/$Q$10)*$R$10,2))),"",IF($Q12="","",ROUND(($Q12/$Q$10)*$R$10,2)))</f>
        <v>84.76</v>
      </c>
      <c r="S12" s="108">
        <f t="shared" ref="S12:S43" si="5">IF($R12="","",ROUND($R12*$S$10,2))</f>
        <v>42.38</v>
      </c>
      <c r="T12" s="103">
        <v>26</v>
      </c>
      <c r="U12" s="104">
        <v>35</v>
      </c>
      <c r="V12" s="104">
        <v>36</v>
      </c>
      <c r="W12" s="106">
        <f t="shared" ref="W12:W43" si="6">IF(COUNT($T12:$V12)=0,"",SUM($T12:$V12))</f>
        <v>97</v>
      </c>
      <c r="X12" s="107">
        <f t="shared" ref="X12:X43" si="7">IF(ISERROR(IF($W12="","",ROUND(($W12/$W$10)*$X$10,2))),"",IF($W12="","",ROUND(($W12/$W$10)*$X$10,2)))</f>
        <v>80.83</v>
      </c>
      <c r="Y12" s="108">
        <f t="shared" ref="Y12:Y43" si="8">IF($X12="","",ROUND($X12*$Y$10,2))</f>
        <v>24.25</v>
      </c>
      <c r="Z12" s="162">
        <f>IF(ISERROR(IF($W12="","",ROUND(SUM($M12,$S12,$Y12),2))),"",IF($W12="","",ROUND(SUM($M12,$S12,$Y12),2)))</f>
        <v>84.34</v>
      </c>
      <c r="AA12" s="167">
        <f>IF(ISERROR(IF($W12="","",VLOOKUP(Z12,NewTransmu,4,TRUE))),"",IF($W12="","",VLOOKUP(Z12,NewTransmu,4,TRUE)))</f>
        <v>86</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65</v>
      </c>
      <c r="AW12" s="44">
        <f t="shared" ref="AW12:AW43" si="11">(U12/$U$10)*100</f>
        <v>87.5</v>
      </c>
      <c r="AX12" s="44">
        <f t="shared" ref="AX12:AX43" si="12">(V12/$V$10)*100</f>
        <v>90</v>
      </c>
    </row>
    <row r="13" spans="1:52" ht="18" customHeight="1">
      <c r="A13" s="146">
        <v>2</v>
      </c>
      <c r="B13" s="190" t="str">
        <f>INPUT!B13</f>
        <v>Bautista, Mark</v>
      </c>
      <c r="C13" s="57"/>
      <c r="D13" s="57"/>
      <c r="E13" s="83"/>
      <c r="F13" s="98">
        <v>12</v>
      </c>
      <c r="G13" s="53">
        <v>16</v>
      </c>
      <c r="H13" s="53"/>
      <c r="I13" s="53"/>
      <c r="J13" s="53"/>
      <c r="K13" s="109">
        <f t="shared" si="0"/>
        <v>28</v>
      </c>
      <c r="L13" s="110">
        <f t="shared" si="1"/>
        <v>80</v>
      </c>
      <c r="M13" s="111">
        <f t="shared" si="2"/>
        <v>16</v>
      </c>
      <c r="N13" s="98">
        <v>31</v>
      </c>
      <c r="O13" s="53">
        <v>87</v>
      </c>
      <c r="P13" s="53">
        <v>65</v>
      </c>
      <c r="Q13" s="109">
        <f t="shared" si="3"/>
        <v>183</v>
      </c>
      <c r="R13" s="110">
        <f t="shared" si="4"/>
        <v>87.14</v>
      </c>
      <c r="S13" s="111">
        <f t="shared" si="5"/>
        <v>43.57</v>
      </c>
      <c r="T13" s="98">
        <v>31</v>
      </c>
      <c r="U13" s="53">
        <v>30</v>
      </c>
      <c r="V13" s="53">
        <v>35</v>
      </c>
      <c r="W13" s="109">
        <f t="shared" si="6"/>
        <v>96</v>
      </c>
      <c r="X13" s="110">
        <f t="shared" si="7"/>
        <v>80</v>
      </c>
      <c r="Y13" s="111">
        <f t="shared" si="8"/>
        <v>24</v>
      </c>
      <c r="Z13" s="163">
        <f t="shared" ref="Z13:Z44" si="13">IF(ISERROR(IF($V13="","",ROUND(SUM($M13,$S13,$Y13),2))),"",IF($V13="","",ROUND(SUM($M13,$S13,$Y13),2)))</f>
        <v>83.57</v>
      </c>
      <c r="AA13" s="168">
        <f t="shared" ref="AA13:AA44" si="14">IF(ISERROR(IF($V13="","",VLOOKUP(Z13,NewTransmu,4,TRUE))),"",IF($V13="","",VLOOKUP(Z13,NewTransmu,4,TRUE)))</f>
        <v>85</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77.5</v>
      </c>
      <c r="AW13" s="44">
        <f t="shared" si="11"/>
        <v>75</v>
      </c>
      <c r="AX13" s="44">
        <f t="shared" si="12"/>
        <v>87.5</v>
      </c>
    </row>
    <row r="14" spans="1:52" ht="18" customHeight="1">
      <c r="A14" s="146">
        <v>3</v>
      </c>
      <c r="B14" s="190" t="str">
        <f>INPUT!B14</f>
        <v>Castro, Daniel</v>
      </c>
      <c r="C14" s="57"/>
      <c r="D14" s="57"/>
      <c r="E14" s="83"/>
      <c r="F14" s="98">
        <v>10</v>
      </c>
      <c r="G14" s="53">
        <v>15</v>
      </c>
      <c r="H14" s="53"/>
      <c r="I14" s="53"/>
      <c r="J14" s="53"/>
      <c r="K14" s="109">
        <f t="shared" si="0"/>
        <v>25</v>
      </c>
      <c r="L14" s="110">
        <f t="shared" si="1"/>
        <v>71.430000000000007</v>
      </c>
      <c r="M14" s="111">
        <f t="shared" si="2"/>
        <v>14.29</v>
      </c>
      <c r="N14" s="98">
        <v>32</v>
      </c>
      <c r="O14" s="53">
        <v>86</v>
      </c>
      <c r="P14" s="53">
        <v>60</v>
      </c>
      <c r="Q14" s="109">
        <f t="shared" si="3"/>
        <v>178</v>
      </c>
      <c r="R14" s="110">
        <f t="shared" si="4"/>
        <v>84.76</v>
      </c>
      <c r="S14" s="111">
        <f t="shared" si="5"/>
        <v>42.38</v>
      </c>
      <c r="T14" s="98">
        <v>30</v>
      </c>
      <c r="U14" s="98">
        <v>30</v>
      </c>
      <c r="V14" s="98">
        <v>30</v>
      </c>
      <c r="W14" s="109">
        <f t="shared" si="6"/>
        <v>90</v>
      </c>
      <c r="X14" s="110">
        <f t="shared" si="7"/>
        <v>75</v>
      </c>
      <c r="Y14" s="111">
        <f t="shared" si="8"/>
        <v>22.5</v>
      </c>
      <c r="Z14" s="163">
        <f t="shared" si="13"/>
        <v>79.17</v>
      </c>
      <c r="AA14" s="168">
        <f t="shared" si="14"/>
        <v>81</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75</v>
      </c>
      <c r="AW14" s="44">
        <f t="shared" si="11"/>
        <v>75</v>
      </c>
      <c r="AX14" s="44">
        <f t="shared" si="12"/>
        <v>75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6</v>
      </c>
      <c r="AG18" s="187">
        <f>COUNTIF(AX12:AX112,"&gt;=75")</f>
        <v>6</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1</v>
      </c>
      <c r="AG19" s="183">
        <f>IFERROR(AG18/AG14,"")</f>
        <v>1</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v>
      </c>
      <c r="AG21" s="183">
        <f>IFERROR(1-AG19,"")</f>
        <v>0</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29</v>
      </c>
      <c r="AF24" s="184">
        <f>IFERROR(AVERAGE(U12:U112),"")</f>
        <v>31.666666666666668</v>
      </c>
      <c r="AG24" s="184">
        <f>IFERROR(AVERAGE(V12:V112),"")</f>
        <v>33.666666666666664</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30</v>
      </c>
      <c r="AF25" s="184">
        <f>IFERROR(MEDIAN(U12:U112),"")</f>
        <v>30</v>
      </c>
      <c r="AG25" s="184">
        <f>IFERROR(MEDIAN(V12:V112),"")</f>
        <v>35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2.3664319132398464</v>
      </c>
      <c r="AF26" s="184">
        <f>_xlfn.STDEV.S(U12:U112)</f>
        <v>2.5819888974716112</v>
      </c>
      <c r="AG26" s="184">
        <f>_xlfn.STDEV.S(V12:V112)</f>
        <v>2.8751811537130436</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0.72499999999999998</v>
      </c>
      <c r="AF27" s="185">
        <f>IFERROR(AF24/AF15,"")</f>
        <v>0.79166666666666674</v>
      </c>
      <c r="AG27" s="185">
        <f>IFERROR(AG24/AG15,"")</f>
        <v>0.84166666666666656</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31</v>
      </c>
      <c r="AF30" s="147">
        <f>IF(COUNTA(U12:U112)=0,"",MAX(U12:U112))</f>
        <v>35</v>
      </c>
      <c r="AG30" s="147">
        <f>IF(COUNTA(V12:V112)=0,"",MAX(V12:V112))</f>
        <v>36</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26</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174</v>
      </c>
      <c r="AF32" s="147">
        <f>IF(COUNTA(U12:U112)=0,"",SUM(U12:U112))</f>
        <v>190</v>
      </c>
      <c r="AG32" s="147">
        <f>IF(COUNTA(V12:V112)=0,"",SUM(V12:V112))</f>
        <v>202</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9</v>
      </c>
      <c r="G63" s="53">
        <v>15</v>
      </c>
      <c r="H63" s="104"/>
      <c r="I63" s="104"/>
      <c r="J63" s="104"/>
      <c r="K63" s="106">
        <f t="shared" ref="K63:K94" si="30">IF(COUNT($F63:$J63)=0,"",SUM($F63:$J63))</f>
        <v>24</v>
      </c>
      <c r="L63" s="107">
        <f t="shared" ref="L63:L94" si="31">IF(ISERROR(IF($K63="","",ROUND(($K63/$K$10)*$L$10,2))),"",IF($K63="","",ROUND(($K63/$K$10)*$L$10,2)))</f>
        <v>68.569999999999993</v>
      </c>
      <c r="M63" s="108">
        <f t="shared" ref="M63:M94" si="32">IF($L63="","",ROUND($L63*$M$10,2))</f>
        <v>13.71</v>
      </c>
      <c r="N63" s="103">
        <v>30</v>
      </c>
      <c r="O63" s="104">
        <v>85</v>
      </c>
      <c r="P63" s="104">
        <v>63</v>
      </c>
      <c r="Q63" s="106">
        <f t="shared" ref="Q63:Q94" si="33">IF(COUNT($N63:$P63)=0,"",SUM($N63:$P63))</f>
        <v>178</v>
      </c>
      <c r="R63" s="107">
        <f t="shared" ref="R63:R94" si="34">IF(ISERROR(IF($Q63="","",ROUND(($Q63/$Q$10)*$R$10,2))),"",IF($Q63="","",ROUND(($Q63/$Q$10)*$R$10,2)))</f>
        <v>84.76</v>
      </c>
      <c r="S63" s="108">
        <f t="shared" ref="S63:S94" si="35">IF($R63="","",ROUND($R63*$S$10,2))</f>
        <v>42.38</v>
      </c>
      <c r="T63" s="103">
        <v>26</v>
      </c>
      <c r="U63" s="104">
        <v>35</v>
      </c>
      <c r="V63" s="104">
        <v>36</v>
      </c>
      <c r="W63" s="106">
        <f t="shared" ref="W63:W94" si="36">IF(COUNT($T63:$V63)=0,"",SUM($T63:$V63))</f>
        <v>97</v>
      </c>
      <c r="X63" s="107">
        <f t="shared" ref="X63:X94" si="37">IF(ISERROR(IF($W63="","",ROUND(($W63/$W$10)*$X$10,2))),"",IF($W63="","",ROUND(($W63/$W$10)*$X$10,2)))</f>
        <v>80.83</v>
      </c>
      <c r="Y63" s="108">
        <f t="shared" ref="Y63:Y94" si="38">IF($X63="","",ROUND($X63*$Y$10,2))</f>
        <v>24.25</v>
      </c>
      <c r="Z63" s="162">
        <f t="shared" ref="Z63:Z94" si="39">IF(ISERROR(IF($V63="","",ROUND(SUM($M63,$S63,$Y63),2))),"",IF($V63="","",ROUND(SUM($M63,$S63,$Y63),2)))</f>
        <v>80.34</v>
      </c>
      <c r="AA63" s="167">
        <f t="shared" ref="AA63:AA94" si="40">IF(ISERROR(IF($V63="","",VLOOKUP(Z63,NewTransmu,4,TRUE))),"",IF($V63="","",VLOOKUP(Z63,NewTransmu,4,TRUE)))</f>
        <v>82</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65</v>
      </c>
      <c r="AW63" s="44">
        <f t="shared" si="26"/>
        <v>87.5</v>
      </c>
      <c r="AX63" s="44">
        <f t="shared" si="27"/>
        <v>90</v>
      </c>
    </row>
    <row r="64" spans="1:50" ht="18" customHeight="1">
      <c r="A64" s="146">
        <v>2</v>
      </c>
      <c r="B64" s="190" t="str">
        <f>INPUT!B64</f>
        <v>Bonifacio, Bea</v>
      </c>
      <c r="C64" s="57"/>
      <c r="D64" s="57"/>
      <c r="E64" s="83"/>
      <c r="F64" s="98">
        <v>8</v>
      </c>
      <c r="G64" s="53">
        <v>14</v>
      </c>
      <c r="H64" s="53"/>
      <c r="I64" s="53"/>
      <c r="J64" s="53"/>
      <c r="K64" s="109">
        <f t="shared" si="30"/>
        <v>22</v>
      </c>
      <c r="L64" s="110">
        <f t="shared" si="31"/>
        <v>62.86</v>
      </c>
      <c r="M64" s="111">
        <f t="shared" si="32"/>
        <v>12.57</v>
      </c>
      <c r="N64" s="98">
        <v>31</v>
      </c>
      <c r="O64" s="53">
        <v>85</v>
      </c>
      <c r="P64" s="53">
        <v>65</v>
      </c>
      <c r="Q64" s="109">
        <f t="shared" si="33"/>
        <v>181</v>
      </c>
      <c r="R64" s="110">
        <f t="shared" si="34"/>
        <v>86.19</v>
      </c>
      <c r="S64" s="111">
        <f t="shared" si="35"/>
        <v>43.1</v>
      </c>
      <c r="T64" s="98">
        <v>31</v>
      </c>
      <c r="U64" s="53">
        <v>30</v>
      </c>
      <c r="V64" s="53">
        <v>35</v>
      </c>
      <c r="W64" s="109">
        <f t="shared" si="36"/>
        <v>96</v>
      </c>
      <c r="X64" s="110">
        <f t="shared" si="37"/>
        <v>80</v>
      </c>
      <c r="Y64" s="111">
        <f t="shared" si="38"/>
        <v>24</v>
      </c>
      <c r="Z64" s="163">
        <f t="shared" si="39"/>
        <v>79.67</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75</v>
      </c>
      <c r="AX64" s="44">
        <f t="shared" si="27"/>
        <v>87.5</v>
      </c>
    </row>
    <row r="65" spans="1:50" ht="18" customHeight="1">
      <c r="A65" s="146">
        <v>3</v>
      </c>
      <c r="B65" s="190" t="str">
        <f>INPUT!B65</f>
        <v>Cruz, Claire</v>
      </c>
      <c r="C65" s="57"/>
      <c r="D65" s="57"/>
      <c r="E65" s="83"/>
      <c r="F65" s="98">
        <v>7</v>
      </c>
      <c r="G65" s="53">
        <v>13</v>
      </c>
      <c r="H65" s="53"/>
      <c r="I65" s="53"/>
      <c r="J65" s="53"/>
      <c r="K65" s="109">
        <f t="shared" si="30"/>
        <v>20</v>
      </c>
      <c r="L65" s="110">
        <f t="shared" si="31"/>
        <v>57.14</v>
      </c>
      <c r="M65" s="111">
        <f t="shared" si="32"/>
        <v>11.43</v>
      </c>
      <c r="N65" s="98">
        <v>32</v>
      </c>
      <c r="O65" s="53">
        <v>80</v>
      </c>
      <c r="P65" s="53">
        <v>60</v>
      </c>
      <c r="Q65" s="109">
        <f t="shared" si="33"/>
        <v>172</v>
      </c>
      <c r="R65" s="110">
        <f t="shared" si="34"/>
        <v>81.900000000000006</v>
      </c>
      <c r="S65" s="111">
        <f t="shared" si="35"/>
        <v>40.950000000000003</v>
      </c>
      <c r="T65" s="98">
        <v>30</v>
      </c>
      <c r="U65" s="98">
        <v>30</v>
      </c>
      <c r="V65" s="98">
        <v>30</v>
      </c>
      <c r="W65" s="109">
        <f t="shared" si="36"/>
        <v>90</v>
      </c>
      <c r="X65" s="110">
        <f t="shared" si="37"/>
        <v>75</v>
      </c>
      <c r="Y65" s="111">
        <f t="shared" si="38"/>
        <v>22.5</v>
      </c>
      <c r="Z65" s="163">
        <f t="shared" si="39"/>
        <v>74.88</v>
      </c>
      <c r="AA65" s="168">
        <f t="shared" si="40"/>
        <v>76</v>
      </c>
      <c r="AB65" s="158" t="str">
        <f t="shared" si="41"/>
        <v>Connecting</v>
      </c>
      <c r="AD65" s="3"/>
      <c r="AG65" s="1"/>
      <c r="AH65" s="1"/>
      <c r="AI65" s="1"/>
      <c r="AJ65" s="1"/>
      <c r="AK65" s="1"/>
      <c r="AL65" s="1"/>
      <c r="AM65" s="1"/>
      <c r="AN65" s="1"/>
      <c r="AO65" s="1"/>
      <c r="AP65" s="1"/>
      <c r="AQ65" s="1"/>
      <c r="AR65" s="1"/>
      <c r="AS65" s="1"/>
      <c r="AT65" s="1"/>
      <c r="AU65" s="45"/>
      <c r="AV65" s="44">
        <f t="shared" si="25"/>
        <v>75</v>
      </c>
      <c r="AW65" s="44">
        <f t="shared" si="26"/>
        <v>75</v>
      </c>
      <c r="AX65" s="44">
        <f t="shared" si="27"/>
        <v>75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F1" zoomScale="70" zoomScaleNormal="70" zoomScaleSheetLayoutView="70" workbookViewId="0">
      <selection activeCell="AD8" sqref="AD8"/>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9" style="2" customWidth="1"/>
    <col min="33" max="33" width="7.1796875" style="2" bestFit="1"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20" t="s">
        <v>5</v>
      </c>
      <c r="R5" s="221"/>
      <c r="S5" s="258">
        <f>INPUT!S5</f>
        <v>0</v>
      </c>
      <c r="T5" s="251"/>
      <c r="U5" s="252"/>
      <c r="V5" s="220" t="s">
        <v>6</v>
      </c>
      <c r="W5" s="221"/>
      <c r="X5" s="221"/>
      <c r="Y5" s="221"/>
      <c r="Z5" s="258">
        <f>INPUT!Y5</f>
        <v>0</v>
      </c>
      <c r="AA5" s="252"/>
      <c r="AB5" s="10"/>
      <c r="AC5" s="33"/>
      <c r="AD5" s="308"/>
      <c r="AE5" s="33"/>
      <c r="AF5" s="33"/>
    </row>
    <row r="6" spans="1:52" ht="14.5" customHeight="1" thickBot="1"/>
    <row r="7" spans="1:52" ht="23.25" customHeight="1" thickBot="1">
      <c r="A7" s="248" t="s">
        <v>47</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10</v>
      </c>
      <c r="H10" s="55">
        <v>10</v>
      </c>
      <c r="I10" s="55"/>
      <c r="J10" s="55"/>
      <c r="K10" s="105">
        <f>IF(COUNT($F10:$J10)=0,"",SUM($F10:$J10))</f>
        <v>30</v>
      </c>
      <c r="L10" s="110">
        <v>100</v>
      </c>
      <c r="M10" s="134">
        <v>0.2</v>
      </c>
      <c r="N10" s="97">
        <v>50</v>
      </c>
      <c r="O10" s="55">
        <v>100</v>
      </c>
      <c r="P10" s="55"/>
      <c r="Q10" s="105">
        <f>IF(COUNT($N10:$P10)=0,"",SUM($N10:$P10))</f>
        <v>150</v>
      </c>
      <c r="R10" s="110">
        <v>100</v>
      </c>
      <c r="S10" s="134">
        <v>0.6</v>
      </c>
      <c r="T10" s="100">
        <v>30</v>
      </c>
      <c r="U10" s="93">
        <v>30</v>
      </c>
      <c r="V10" s="55">
        <v>40</v>
      </c>
      <c r="W10" s="135">
        <f t="array" ref="W10">IF(COUNT($T10:$V10=0),"",SUM($T10:$V10))</f>
        <v>100</v>
      </c>
      <c r="X10" s="110">
        <v>100</v>
      </c>
      <c r="Y10" s="134">
        <v>0.2</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10</v>
      </c>
      <c r="G12" s="104">
        <v>9</v>
      </c>
      <c r="H12" s="104">
        <v>8</v>
      </c>
      <c r="I12" s="104"/>
      <c r="J12" s="104"/>
      <c r="K12" s="106">
        <f t="shared" ref="K12:K43" si="0">IF(COUNT($F12:$J12)=0,"",SUM($F12:$J12))</f>
        <v>27</v>
      </c>
      <c r="L12" s="107">
        <f t="shared" ref="L12:L43" si="1">IF(ISERROR(IF($K12="","",ROUND(($K12/$K$10)*$L$10,2))),"",IF($K12="","",ROUND(($K12/$K$10)*$L$10,2)))</f>
        <v>90</v>
      </c>
      <c r="M12" s="108">
        <f t="shared" ref="M12:M43" si="2">IF($L12="","",ROUND($L12*$M$10,2))</f>
        <v>18</v>
      </c>
      <c r="N12" s="103">
        <v>40</v>
      </c>
      <c r="O12" s="104">
        <v>90</v>
      </c>
      <c r="P12" s="104"/>
      <c r="Q12" s="106">
        <f t="shared" ref="Q12:Q43" si="3">IF(COUNT($N12:$P12)=0,"",SUM($N12:$P12))</f>
        <v>130</v>
      </c>
      <c r="R12" s="107">
        <f t="shared" ref="R12:R43" si="4">IF(ISERROR(IF($Q12="","",ROUND(($Q12/$Q$10)*$R$10,2))),"",IF($Q12="","",ROUND(($Q12/$Q$10)*$R$10,2)))</f>
        <v>86.67</v>
      </c>
      <c r="S12" s="108">
        <f t="shared" ref="S12:S43" si="5">IF($R12="","",ROUND($R12*$S$10,2))</f>
        <v>43.34</v>
      </c>
      <c r="T12" s="103">
        <v>27</v>
      </c>
      <c r="U12" s="104">
        <v>28</v>
      </c>
      <c r="V12" s="104">
        <v>29</v>
      </c>
      <c r="W12" s="106">
        <f t="shared" ref="W12:W43" si="6">IF(COUNT($T12:$V12)=0,"",SUM($T12:$V12))</f>
        <v>84</v>
      </c>
      <c r="X12" s="107">
        <f t="shared" ref="X12:X43" si="7">IF(ISERROR(IF($W12="","",ROUND(($W12/$W$10)*$X$10,2))),"",IF($W12="","",ROUND(($W12/$W$10)*$X$10,2)))</f>
        <v>84</v>
      </c>
      <c r="Y12" s="108">
        <f t="shared" ref="Y12:Y43" si="8">IF($X12="","",ROUND($X12*$Y$10,2))</f>
        <v>25.2</v>
      </c>
      <c r="Z12" s="162">
        <f>IF(ISERROR(IF($W12="","",ROUND(SUM($M12,$S12,$Y12),2))),"",IF($W12="","",ROUND(SUM($M12,$S12,$Y12),2)))</f>
        <v>86.54</v>
      </c>
      <c r="AA12" s="167">
        <f>IF(ISERROR(IF($W12="","",VLOOKUP(Z12,NewTransmu,4,TRUE))),"",IF($W12="","",VLOOKUP(Z12,NewTransmu,4,TRUE)))</f>
        <v>88</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93.333333333333329</v>
      </c>
      <c r="AX12" s="44">
        <f t="shared" ref="AX12:AX43" si="12">(V12/$V$10)*100</f>
        <v>72.5</v>
      </c>
    </row>
    <row r="13" spans="1:52" ht="18" customHeight="1">
      <c r="A13" s="146">
        <v>2</v>
      </c>
      <c r="B13" s="190" t="str">
        <f>INPUT!B13</f>
        <v>Bautista, Mark</v>
      </c>
      <c r="C13" s="57"/>
      <c r="D13" s="57"/>
      <c r="E13" s="83"/>
      <c r="F13" s="98">
        <v>8</v>
      </c>
      <c r="G13" s="53">
        <v>7</v>
      </c>
      <c r="H13" s="53">
        <v>6</v>
      </c>
      <c r="I13" s="53"/>
      <c r="J13" s="53"/>
      <c r="K13" s="109">
        <f t="shared" si="0"/>
        <v>21</v>
      </c>
      <c r="L13" s="110">
        <f t="shared" si="1"/>
        <v>70</v>
      </c>
      <c r="M13" s="111">
        <f t="shared" si="2"/>
        <v>14</v>
      </c>
      <c r="N13" s="98">
        <v>35</v>
      </c>
      <c r="O13" s="53">
        <v>85</v>
      </c>
      <c r="P13" s="53"/>
      <c r="Q13" s="109">
        <f t="shared" si="3"/>
        <v>120</v>
      </c>
      <c r="R13" s="110">
        <f t="shared" si="4"/>
        <v>80</v>
      </c>
      <c r="S13" s="111">
        <f t="shared" si="5"/>
        <v>40</v>
      </c>
      <c r="T13" s="98">
        <v>28</v>
      </c>
      <c r="U13" s="53">
        <v>28</v>
      </c>
      <c r="V13" s="53">
        <v>30</v>
      </c>
      <c r="W13" s="109">
        <f t="shared" si="6"/>
        <v>86</v>
      </c>
      <c r="X13" s="110">
        <f t="shared" si="7"/>
        <v>86</v>
      </c>
      <c r="Y13" s="111">
        <f t="shared" si="8"/>
        <v>25.8</v>
      </c>
      <c r="Z13" s="163">
        <f t="shared" ref="Z13:Z44" si="13">IF(ISERROR(IF($V13="","",ROUND(SUM($M13,$S13,$Y13),2))),"",IF($V13="","",ROUND(SUM($M13,$S13,$Y13),2)))</f>
        <v>79.8</v>
      </c>
      <c r="AA13" s="168">
        <f t="shared" ref="AA13:AA44" si="14">IF(ISERROR(IF($V13="","",VLOOKUP(Z13,NewTransmu,4,TRUE))),"",IF($V13="","",VLOOKUP(Z13,NewTransmu,4,TRUE)))</f>
        <v>81</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93.333333333333329</v>
      </c>
      <c r="AW13" s="44">
        <f t="shared" si="11"/>
        <v>93.333333333333329</v>
      </c>
      <c r="AX13" s="44">
        <f t="shared" si="12"/>
        <v>75</v>
      </c>
    </row>
    <row r="14" spans="1:52" ht="18" customHeight="1">
      <c r="A14" s="146">
        <v>3</v>
      </c>
      <c r="B14" s="190" t="str">
        <f>INPUT!B14</f>
        <v>Castro, Daniel</v>
      </c>
      <c r="C14" s="57"/>
      <c r="D14" s="57"/>
      <c r="E14" s="83"/>
      <c r="F14" s="98">
        <v>9</v>
      </c>
      <c r="G14" s="53">
        <v>5</v>
      </c>
      <c r="H14" s="53">
        <v>5</v>
      </c>
      <c r="I14" s="53"/>
      <c r="J14" s="53"/>
      <c r="K14" s="109">
        <f t="shared" si="0"/>
        <v>19</v>
      </c>
      <c r="L14" s="110">
        <f t="shared" si="1"/>
        <v>63.33</v>
      </c>
      <c r="M14" s="111">
        <f t="shared" si="2"/>
        <v>12.67</v>
      </c>
      <c r="N14" s="98">
        <v>46</v>
      </c>
      <c r="O14" s="53">
        <v>92</v>
      </c>
      <c r="P14" s="53"/>
      <c r="Q14" s="109">
        <f t="shared" si="3"/>
        <v>138</v>
      </c>
      <c r="R14" s="110">
        <f t="shared" si="4"/>
        <v>92</v>
      </c>
      <c r="S14" s="111">
        <f t="shared" si="5"/>
        <v>46</v>
      </c>
      <c r="T14" s="98">
        <v>26</v>
      </c>
      <c r="U14" s="53">
        <v>25</v>
      </c>
      <c r="V14" s="53">
        <v>34</v>
      </c>
      <c r="W14" s="109">
        <f t="shared" si="6"/>
        <v>85</v>
      </c>
      <c r="X14" s="110">
        <f t="shared" si="7"/>
        <v>85</v>
      </c>
      <c r="Y14" s="111">
        <f t="shared" si="8"/>
        <v>25.5</v>
      </c>
      <c r="Z14" s="163">
        <f t="shared" si="13"/>
        <v>84.17</v>
      </c>
      <c r="AA14" s="168">
        <f t="shared" si="14"/>
        <v>86</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86.666666666666671</v>
      </c>
      <c r="AW14" s="44">
        <f t="shared" si="11"/>
        <v>83.333333333333343</v>
      </c>
      <c r="AX14" s="44">
        <f t="shared" si="12"/>
        <v>85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30</v>
      </c>
      <c r="AF15" s="186">
        <f>U10</f>
        <v>30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6</v>
      </c>
      <c r="AF18" s="187">
        <f>COUNTIF(AW12:AW112,"&gt;=75")</f>
        <v>6</v>
      </c>
      <c r="AG18" s="187">
        <f>COUNTIF(AX12:AX112,"&gt;=75")</f>
        <v>3</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1</v>
      </c>
      <c r="AF19" s="183">
        <f>IFERROR(AF18/AF14,"")</f>
        <v>1</v>
      </c>
      <c r="AG19" s="183">
        <f>IFERROR(AG18/AG14,"")</f>
        <v>0.5</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3</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v>
      </c>
      <c r="AF21" s="183">
        <f>IFERROR(1-AF19,"")</f>
        <v>0</v>
      </c>
      <c r="AG21" s="183">
        <f>IFERROR(1-AG19,"")</f>
        <v>0.5</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26.5</v>
      </c>
      <c r="AF24" s="184">
        <f>IFERROR(AVERAGE(U12:U112),"")</f>
        <v>26.833333333333332</v>
      </c>
      <c r="AG24" s="184">
        <f>IFERROR(AVERAGE(V12:V112),"")</f>
        <v>30</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26.5</v>
      </c>
      <c r="AF25" s="184">
        <f>IFERROR(MEDIAN(U12:U112),"")</f>
        <v>28</v>
      </c>
      <c r="AG25" s="184">
        <f>IFERROR(MEDIAN(V12:V112),"")</f>
        <v>29.5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1.0488088481701516</v>
      </c>
      <c r="AF26" s="184">
        <f>_xlfn.STDEV.S(U12:U112)</f>
        <v>1.8348478592697182</v>
      </c>
      <c r="AG26" s="184">
        <f>_xlfn.STDEV.S(V12:V112)</f>
        <v>3.40587727318528</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0.8833333333333333</v>
      </c>
      <c r="AF27" s="185">
        <f>IFERROR(AF24/AF15,"")</f>
        <v>0.89444444444444438</v>
      </c>
      <c r="AG27" s="185">
        <f>IFERROR(AG24/AG15,"")</f>
        <v>0.75</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28</v>
      </c>
      <c r="AF30" s="147">
        <f>IF(COUNTA(U12:U112)=0,"",MAX(U12:U112))</f>
        <v>28</v>
      </c>
      <c r="AG30" s="147">
        <f>IF(COUNTA(V12:V112)=0,"",MAX(V12:V112))</f>
        <v>34</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25</v>
      </c>
      <c r="AF31" s="147">
        <f>IF(COUNTA(U12:U112)=0,"",MIN(U12:U112))</f>
        <v>24</v>
      </c>
      <c r="AG31" s="147">
        <f>IF(COUNTA(V12:V112)=0,"",MIN(V12:V112))</f>
        <v>26</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159</v>
      </c>
      <c r="AF32" s="147">
        <f>IF(COUNTA(U12:U112)=0,"",SUM(U12:U112))</f>
        <v>161</v>
      </c>
      <c r="AG32" s="147">
        <f>IF(COUNTA(V12:V112)=0,"",SUM(V12:V112))</f>
        <v>180</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103">
        <v>10</v>
      </c>
      <c r="G63" s="104">
        <v>6</v>
      </c>
      <c r="H63" s="104">
        <v>7</v>
      </c>
      <c r="I63" s="104"/>
      <c r="J63" s="104"/>
      <c r="K63" s="106">
        <f t="shared" ref="K63:K94" si="30">IF(COUNT($F63:$J63)=0,"",SUM($F63:$J63))</f>
        <v>23</v>
      </c>
      <c r="L63" s="107">
        <f t="shared" ref="L63:L94" si="31">IF(ISERROR(IF($K63="","",ROUND(($K63/$K$10)*$L$10,2))),"",IF($K63="","",ROUND(($K63/$K$10)*$L$10,2)))</f>
        <v>76.67</v>
      </c>
      <c r="M63" s="108">
        <f t="shared" ref="M63:M94" si="32">IF($L63="","",ROUND($L63*$M$10,2))</f>
        <v>15.33</v>
      </c>
      <c r="N63" s="103">
        <v>39</v>
      </c>
      <c r="O63" s="104">
        <v>88</v>
      </c>
      <c r="P63" s="104"/>
      <c r="Q63" s="106">
        <f t="shared" ref="Q63:Q94" si="33">IF(COUNT($N63:$P63)=0,"",SUM($N63:$P63))</f>
        <v>127</v>
      </c>
      <c r="R63" s="107">
        <f t="shared" ref="R63:R94" si="34">IF(ISERROR(IF($Q63="","",ROUND(($Q63/$Q$10)*$R$10,2))),"",IF($Q63="","",ROUND(($Q63/$Q$10)*$R$10,2)))</f>
        <v>84.67</v>
      </c>
      <c r="S63" s="108">
        <f t="shared" ref="S63:S94" si="35">IF($R63="","",ROUND($R63*$S$10,2))</f>
        <v>42.34</v>
      </c>
      <c r="T63" s="103">
        <v>25</v>
      </c>
      <c r="U63" s="104">
        <v>28</v>
      </c>
      <c r="V63" s="104">
        <v>26</v>
      </c>
      <c r="W63" s="106">
        <f t="shared" ref="W63:W94" si="36">IF(COUNT($T63:$V63)=0,"",SUM($T63:$V63))</f>
        <v>79</v>
      </c>
      <c r="X63" s="107">
        <f t="shared" ref="X63:X94" si="37">IF(ISERROR(IF($W63="","",ROUND(($W63/$W$10)*$X$10,2))),"",IF($W63="","",ROUND(($W63/$W$10)*$X$10,2)))</f>
        <v>79</v>
      </c>
      <c r="Y63" s="108">
        <f t="shared" ref="Y63:Y94" si="38">IF($X63="","",ROUND($X63*$Y$10,2))</f>
        <v>23.7</v>
      </c>
      <c r="Z63" s="162">
        <f t="shared" ref="Z63:Z94" si="39">IF(ISERROR(IF($V63="","",ROUND(SUM($M63,$S63,$Y63),2))),"",IF($V63="","",ROUND(SUM($M63,$S63,$Y63),2)))</f>
        <v>81.37</v>
      </c>
      <c r="AA63" s="167">
        <f t="shared" ref="AA63:AA94" si="40">IF(ISERROR(IF($V63="","",VLOOKUP(Z63,NewTransmu,4,TRUE))),"",IF($V63="","",VLOOKUP(Z63,NewTransmu,4,TRUE)))</f>
        <v>83</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83.333333333333343</v>
      </c>
      <c r="AW63" s="44">
        <f t="shared" si="26"/>
        <v>93.333333333333329</v>
      </c>
      <c r="AX63" s="44">
        <f t="shared" si="27"/>
        <v>65</v>
      </c>
    </row>
    <row r="64" spans="1:50" ht="18" customHeight="1">
      <c r="A64" s="146">
        <v>2</v>
      </c>
      <c r="B64" s="190" t="str">
        <f>INPUT!B64</f>
        <v>Bonifacio, Bea</v>
      </c>
      <c r="C64" s="57"/>
      <c r="D64" s="57"/>
      <c r="E64" s="83"/>
      <c r="F64" s="98">
        <v>6</v>
      </c>
      <c r="G64" s="53">
        <v>7</v>
      </c>
      <c r="H64" s="53">
        <v>6</v>
      </c>
      <c r="I64" s="53"/>
      <c r="J64" s="53"/>
      <c r="K64" s="109">
        <f t="shared" si="30"/>
        <v>19</v>
      </c>
      <c r="L64" s="110">
        <f t="shared" si="31"/>
        <v>63.33</v>
      </c>
      <c r="M64" s="111">
        <f t="shared" si="32"/>
        <v>12.67</v>
      </c>
      <c r="N64" s="98">
        <v>36</v>
      </c>
      <c r="O64" s="53">
        <v>86</v>
      </c>
      <c r="P64" s="53"/>
      <c r="Q64" s="109">
        <f t="shared" si="33"/>
        <v>122</v>
      </c>
      <c r="R64" s="110">
        <f t="shared" si="34"/>
        <v>81.33</v>
      </c>
      <c r="S64" s="111">
        <f t="shared" si="35"/>
        <v>40.67</v>
      </c>
      <c r="T64" s="98">
        <v>27</v>
      </c>
      <c r="U64" s="53">
        <v>28</v>
      </c>
      <c r="V64" s="53">
        <v>27</v>
      </c>
      <c r="W64" s="109">
        <f t="shared" si="36"/>
        <v>82</v>
      </c>
      <c r="X64" s="110">
        <f t="shared" si="37"/>
        <v>82</v>
      </c>
      <c r="Y64" s="111">
        <f t="shared" si="38"/>
        <v>24.6</v>
      </c>
      <c r="Z64" s="163">
        <f t="shared" si="39"/>
        <v>77.94</v>
      </c>
      <c r="AA64" s="168">
        <f t="shared" si="40"/>
        <v>79</v>
      </c>
      <c r="AB64" s="158" t="str">
        <f t="shared" si="41"/>
        <v>Connecting</v>
      </c>
      <c r="AD64" s="3"/>
      <c r="AG64" s="1"/>
      <c r="AH64" s="1"/>
      <c r="AI64" s="1"/>
      <c r="AJ64" s="1"/>
      <c r="AK64" s="1"/>
      <c r="AL64" s="1"/>
      <c r="AM64" s="1"/>
      <c r="AN64" s="1"/>
      <c r="AO64" s="1"/>
      <c r="AP64" s="1"/>
      <c r="AQ64" s="1"/>
      <c r="AR64" s="1"/>
      <c r="AS64" s="1"/>
      <c r="AT64" s="1"/>
      <c r="AU64" s="45"/>
      <c r="AV64" s="44">
        <f t="shared" si="25"/>
        <v>90</v>
      </c>
      <c r="AW64" s="44">
        <f t="shared" si="26"/>
        <v>93.333333333333329</v>
      </c>
      <c r="AX64" s="44">
        <f t="shared" si="27"/>
        <v>67.5</v>
      </c>
    </row>
    <row r="65" spans="1:50" ht="18" customHeight="1">
      <c r="A65" s="146">
        <v>3</v>
      </c>
      <c r="B65" s="190" t="str">
        <f>INPUT!B65</f>
        <v>Cruz, Claire</v>
      </c>
      <c r="C65" s="57"/>
      <c r="D65" s="57"/>
      <c r="E65" s="83"/>
      <c r="F65" s="98">
        <v>8</v>
      </c>
      <c r="G65" s="53">
        <v>5</v>
      </c>
      <c r="H65" s="53">
        <v>5</v>
      </c>
      <c r="I65" s="53"/>
      <c r="J65" s="53"/>
      <c r="K65" s="109">
        <f t="shared" si="30"/>
        <v>18</v>
      </c>
      <c r="L65" s="110">
        <f t="shared" si="31"/>
        <v>60</v>
      </c>
      <c r="M65" s="111">
        <f t="shared" si="32"/>
        <v>12</v>
      </c>
      <c r="N65" s="98">
        <v>47</v>
      </c>
      <c r="O65" s="53">
        <v>90</v>
      </c>
      <c r="P65" s="53"/>
      <c r="Q65" s="109">
        <f t="shared" si="33"/>
        <v>137</v>
      </c>
      <c r="R65" s="110">
        <f t="shared" si="34"/>
        <v>91.33</v>
      </c>
      <c r="S65" s="111">
        <f t="shared" si="35"/>
        <v>45.67</v>
      </c>
      <c r="T65" s="98">
        <v>26</v>
      </c>
      <c r="U65" s="53">
        <v>24</v>
      </c>
      <c r="V65" s="53">
        <v>34</v>
      </c>
      <c r="W65" s="109">
        <f t="shared" si="36"/>
        <v>84</v>
      </c>
      <c r="X65" s="110">
        <f t="shared" si="37"/>
        <v>84</v>
      </c>
      <c r="Y65" s="111">
        <f t="shared" si="38"/>
        <v>25.2</v>
      </c>
      <c r="Z65" s="163">
        <f t="shared" si="39"/>
        <v>82.87</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86.666666666666671</v>
      </c>
      <c r="AW65" s="44">
        <f t="shared" si="26"/>
        <v>80</v>
      </c>
      <c r="AX65" s="44">
        <f t="shared" si="27"/>
        <v>85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sqref="A1:AB2"/>
    </sheetView>
  </sheetViews>
  <sheetFormatPr defaultColWidth="4.6328125" defaultRowHeight="14"/>
  <cols>
    <col min="1" max="1" width="4.08984375" style="3" customWidth="1"/>
    <col min="2" max="2" width="33.36328125" style="3" customWidth="1"/>
    <col min="3" max="5" width="3.36328125" style="3" hidden="1" customWidth="1"/>
    <col min="6" max="16" width="4.453125" style="3" customWidth="1"/>
    <col min="17" max="18" width="4.453125" style="9" customWidth="1"/>
    <col min="19" max="28" width="4.453125" style="3" customWidth="1"/>
    <col min="29" max="30" width="7.08984375" style="9" customWidth="1"/>
    <col min="31" max="31" width="10.36328125" style="3" customWidth="1"/>
    <col min="32" max="34" width="7.08984375" style="9" customWidth="1"/>
    <col min="35" max="35" width="7.08984375" style="5" customWidth="1"/>
    <col min="36" max="38" width="4.6328125" style="1" customWidth="1"/>
    <col min="39" max="55" width="4.6328125" style="2" customWidth="1"/>
    <col min="56" max="255" width="4.6328125" style="1" customWidth="1"/>
    <col min="256" max="256" width="4.08984375" style="1" customWidth="1"/>
    <col min="257" max="257" width="28.6328125" style="1" customWidth="1"/>
    <col min="258" max="270" width="3.36328125" style="1" customWidth="1"/>
    <col min="271" max="271" width="4.6328125" style="1" customWidth="1"/>
    <col min="272" max="273" width="5.6328125" style="1" customWidth="1"/>
    <col min="274" max="283" width="3.36328125" style="1" customWidth="1"/>
    <col min="284" max="284" width="4.08984375" style="1" customWidth="1"/>
    <col min="285" max="286" width="5.6328125" style="1" customWidth="1"/>
    <col min="287" max="287" width="8.6328125" style="1" customWidth="1"/>
    <col min="288" max="291" width="5.6328125" style="1" customWidth="1"/>
    <col min="292" max="511" width="4.6328125" style="1" customWidth="1"/>
    <col min="512" max="512" width="4.08984375" style="1" customWidth="1"/>
    <col min="513" max="513" width="28.6328125" style="1" customWidth="1"/>
    <col min="514" max="526" width="3.36328125" style="1" customWidth="1"/>
    <col min="527" max="527" width="4.6328125" style="1" customWidth="1"/>
    <col min="528" max="529" width="5.6328125" style="1" customWidth="1"/>
    <col min="530" max="539" width="3.36328125" style="1" customWidth="1"/>
    <col min="540" max="540" width="4.08984375" style="1" customWidth="1"/>
    <col min="541" max="542" width="5.6328125" style="1" customWidth="1"/>
    <col min="543" max="543" width="8.6328125" style="1" customWidth="1"/>
    <col min="544" max="547" width="5.6328125" style="1" customWidth="1"/>
    <col min="548" max="767" width="4.6328125" style="1" customWidth="1"/>
    <col min="768" max="768" width="4.08984375" style="1" customWidth="1"/>
    <col min="769" max="769" width="28.6328125" style="1" customWidth="1"/>
    <col min="770" max="782" width="3.36328125" style="1" customWidth="1"/>
    <col min="783" max="783" width="4.6328125" style="1" customWidth="1"/>
    <col min="784" max="785" width="5.6328125" style="1" customWidth="1"/>
    <col min="786" max="795" width="3.36328125" style="1" customWidth="1"/>
    <col min="796" max="796" width="4.08984375" style="1" customWidth="1"/>
    <col min="797" max="798" width="5.6328125" style="1" customWidth="1"/>
    <col min="799" max="799" width="8.6328125" style="1" customWidth="1"/>
    <col min="800" max="803" width="5.6328125" style="1" customWidth="1"/>
    <col min="804" max="1023" width="4.6328125" style="1" customWidth="1"/>
    <col min="1024" max="1024" width="4.08984375" style="1" customWidth="1"/>
    <col min="1025" max="1025" width="28.6328125" style="1" customWidth="1"/>
    <col min="1026" max="1038" width="3.36328125" style="1" customWidth="1"/>
    <col min="1039" max="1039" width="4.6328125" style="1" customWidth="1"/>
    <col min="1040" max="1041" width="5.6328125" style="1" customWidth="1"/>
    <col min="1042" max="1051" width="3.36328125" style="1" customWidth="1"/>
    <col min="1052" max="1052" width="4.08984375" style="1" customWidth="1"/>
    <col min="1053" max="1054" width="5.6328125" style="1" customWidth="1"/>
    <col min="1055" max="1055" width="8.6328125" style="1" customWidth="1"/>
    <col min="1056" max="1059" width="5.6328125" style="1" customWidth="1"/>
    <col min="1060" max="1279" width="4.6328125" style="1" customWidth="1"/>
    <col min="1280" max="1280" width="4.08984375" style="1" customWidth="1"/>
    <col min="1281" max="1281" width="28.6328125" style="1" customWidth="1"/>
    <col min="1282" max="1294" width="3.36328125" style="1" customWidth="1"/>
    <col min="1295" max="1295" width="4.6328125" style="1" customWidth="1"/>
    <col min="1296" max="1297" width="5.6328125" style="1" customWidth="1"/>
    <col min="1298" max="1307" width="3.36328125" style="1" customWidth="1"/>
    <col min="1308" max="1308" width="4.08984375" style="1" customWidth="1"/>
    <col min="1309" max="1310" width="5.6328125" style="1" customWidth="1"/>
    <col min="1311" max="1311" width="8.6328125" style="1" customWidth="1"/>
    <col min="1312" max="1315" width="5.6328125" style="1" customWidth="1"/>
    <col min="1316" max="1535" width="4.6328125" style="1" customWidth="1"/>
    <col min="1536" max="1536" width="4.08984375" style="1" customWidth="1"/>
    <col min="1537" max="1537" width="28.6328125" style="1" customWidth="1"/>
    <col min="1538" max="1550" width="3.36328125" style="1" customWidth="1"/>
    <col min="1551" max="1551" width="4.6328125" style="1" customWidth="1"/>
    <col min="1552" max="1553" width="5.6328125" style="1" customWidth="1"/>
    <col min="1554" max="1563" width="3.36328125" style="1" customWidth="1"/>
    <col min="1564" max="1564" width="4.08984375" style="1" customWidth="1"/>
    <col min="1565" max="1566" width="5.6328125" style="1" customWidth="1"/>
    <col min="1567" max="1567" width="8.6328125" style="1" customWidth="1"/>
    <col min="1568" max="1571" width="5.6328125" style="1" customWidth="1"/>
    <col min="1572" max="1791" width="4.6328125" style="1" customWidth="1"/>
    <col min="1792" max="1792" width="4.08984375" style="1" customWidth="1"/>
    <col min="1793" max="1793" width="28.6328125" style="1" customWidth="1"/>
    <col min="1794" max="1806" width="3.36328125" style="1" customWidth="1"/>
    <col min="1807" max="1807" width="4.6328125" style="1" customWidth="1"/>
    <col min="1808" max="1809" width="5.6328125" style="1" customWidth="1"/>
    <col min="1810" max="1819" width="3.36328125" style="1" customWidth="1"/>
    <col min="1820" max="1820" width="4.08984375" style="1" customWidth="1"/>
    <col min="1821" max="1822" width="5.6328125" style="1" customWidth="1"/>
    <col min="1823" max="1823" width="8.6328125" style="1" customWidth="1"/>
    <col min="1824" max="1827" width="5.6328125" style="1" customWidth="1"/>
    <col min="1828" max="2047" width="4.6328125" style="1" customWidth="1"/>
    <col min="2048" max="2048" width="4.08984375" style="1" customWidth="1"/>
    <col min="2049" max="2049" width="28.6328125" style="1" customWidth="1"/>
    <col min="2050" max="2062" width="3.36328125" style="1" customWidth="1"/>
    <col min="2063" max="2063" width="4.6328125" style="1" customWidth="1"/>
    <col min="2064" max="2065" width="5.6328125" style="1" customWidth="1"/>
    <col min="2066" max="2075" width="3.36328125" style="1" customWidth="1"/>
    <col min="2076" max="2076" width="4.08984375" style="1" customWidth="1"/>
    <col min="2077" max="2078" width="5.6328125" style="1" customWidth="1"/>
    <col min="2079" max="2079" width="8.6328125" style="1" customWidth="1"/>
    <col min="2080" max="2083" width="5.6328125" style="1" customWidth="1"/>
    <col min="2084" max="2303" width="4.6328125" style="1" customWidth="1"/>
    <col min="2304" max="2304" width="4.08984375" style="1" customWidth="1"/>
    <col min="2305" max="2305" width="28.6328125" style="1" customWidth="1"/>
    <col min="2306" max="2318" width="3.36328125" style="1" customWidth="1"/>
    <col min="2319" max="2319" width="4.6328125" style="1" customWidth="1"/>
    <col min="2320" max="2321" width="5.6328125" style="1" customWidth="1"/>
    <col min="2322" max="2331" width="3.36328125" style="1" customWidth="1"/>
    <col min="2332" max="2332" width="4.08984375" style="1" customWidth="1"/>
    <col min="2333" max="2334" width="5.6328125" style="1" customWidth="1"/>
    <col min="2335" max="2335" width="8.6328125" style="1" customWidth="1"/>
    <col min="2336" max="2339" width="5.6328125" style="1" customWidth="1"/>
    <col min="2340" max="2559" width="4.6328125" style="1" customWidth="1"/>
    <col min="2560" max="2560" width="4.08984375" style="1" customWidth="1"/>
    <col min="2561" max="2561" width="28.6328125" style="1" customWidth="1"/>
    <col min="2562" max="2574" width="3.36328125" style="1" customWidth="1"/>
    <col min="2575" max="2575" width="4.6328125" style="1" customWidth="1"/>
    <col min="2576" max="2577" width="5.6328125" style="1" customWidth="1"/>
    <col min="2578" max="2587" width="3.36328125" style="1" customWidth="1"/>
    <col min="2588" max="2588" width="4.08984375" style="1" customWidth="1"/>
    <col min="2589" max="2590" width="5.6328125" style="1" customWidth="1"/>
    <col min="2591" max="2591" width="8.6328125" style="1" customWidth="1"/>
    <col min="2592" max="2595" width="5.6328125" style="1" customWidth="1"/>
    <col min="2596" max="2815" width="4.6328125" style="1" customWidth="1"/>
    <col min="2816" max="2816" width="4.08984375" style="1" customWidth="1"/>
    <col min="2817" max="2817" width="28.6328125" style="1" customWidth="1"/>
    <col min="2818" max="2830" width="3.36328125" style="1" customWidth="1"/>
    <col min="2831" max="2831" width="4.6328125" style="1" customWidth="1"/>
    <col min="2832" max="2833" width="5.6328125" style="1" customWidth="1"/>
    <col min="2834" max="2843" width="3.36328125" style="1" customWidth="1"/>
    <col min="2844" max="2844" width="4.08984375" style="1" customWidth="1"/>
    <col min="2845" max="2846" width="5.6328125" style="1" customWidth="1"/>
    <col min="2847" max="2847" width="8.6328125" style="1" customWidth="1"/>
    <col min="2848" max="2851" width="5.6328125" style="1" customWidth="1"/>
    <col min="2852" max="3071" width="4.6328125" style="1" customWidth="1"/>
    <col min="3072" max="3072" width="4.08984375" style="1" customWidth="1"/>
    <col min="3073" max="3073" width="28.6328125" style="1" customWidth="1"/>
    <col min="3074" max="3086" width="3.36328125" style="1" customWidth="1"/>
    <col min="3087" max="3087" width="4.6328125" style="1" customWidth="1"/>
    <col min="3088" max="3089" width="5.6328125" style="1" customWidth="1"/>
    <col min="3090" max="3099" width="3.36328125" style="1" customWidth="1"/>
    <col min="3100" max="3100" width="4.08984375" style="1" customWidth="1"/>
    <col min="3101" max="3102" width="5.6328125" style="1" customWidth="1"/>
    <col min="3103" max="3103" width="8.6328125" style="1" customWidth="1"/>
    <col min="3104" max="3107" width="5.6328125" style="1" customWidth="1"/>
    <col min="3108" max="3327" width="4.6328125" style="1" customWidth="1"/>
    <col min="3328" max="3328" width="4.08984375" style="1" customWidth="1"/>
    <col min="3329" max="3329" width="28.6328125" style="1" customWidth="1"/>
    <col min="3330" max="3342" width="3.36328125" style="1" customWidth="1"/>
    <col min="3343" max="3343" width="4.6328125" style="1" customWidth="1"/>
    <col min="3344" max="3345" width="5.6328125" style="1" customWidth="1"/>
    <col min="3346" max="3355" width="3.36328125" style="1" customWidth="1"/>
    <col min="3356" max="3356" width="4.08984375" style="1" customWidth="1"/>
    <col min="3357" max="3358" width="5.6328125" style="1" customWidth="1"/>
    <col min="3359" max="3359" width="8.6328125" style="1" customWidth="1"/>
    <col min="3360" max="3363" width="5.6328125" style="1" customWidth="1"/>
    <col min="3364" max="3583" width="4.6328125" style="1" customWidth="1"/>
    <col min="3584" max="3584" width="4.08984375" style="1" customWidth="1"/>
    <col min="3585" max="3585" width="28.6328125" style="1" customWidth="1"/>
    <col min="3586" max="3598" width="3.36328125" style="1" customWidth="1"/>
    <col min="3599" max="3599" width="4.6328125" style="1" customWidth="1"/>
    <col min="3600" max="3601" width="5.6328125" style="1" customWidth="1"/>
    <col min="3602" max="3611" width="3.36328125" style="1" customWidth="1"/>
    <col min="3612" max="3612" width="4.08984375" style="1" customWidth="1"/>
    <col min="3613" max="3614" width="5.6328125" style="1" customWidth="1"/>
    <col min="3615" max="3615" width="8.6328125" style="1" customWidth="1"/>
    <col min="3616" max="3619" width="5.6328125" style="1" customWidth="1"/>
    <col min="3620" max="3839" width="4.6328125" style="1" customWidth="1"/>
    <col min="3840" max="3840" width="4.08984375" style="1" customWidth="1"/>
    <col min="3841" max="3841" width="28.6328125" style="1" customWidth="1"/>
    <col min="3842" max="3854" width="3.36328125" style="1" customWidth="1"/>
    <col min="3855" max="3855" width="4.6328125" style="1" customWidth="1"/>
    <col min="3856" max="3857" width="5.6328125" style="1" customWidth="1"/>
    <col min="3858" max="3867" width="3.36328125" style="1" customWidth="1"/>
    <col min="3868" max="3868" width="4.08984375" style="1" customWidth="1"/>
    <col min="3869" max="3870" width="5.6328125" style="1" customWidth="1"/>
    <col min="3871" max="3871" width="8.6328125" style="1" customWidth="1"/>
    <col min="3872" max="3875" width="5.6328125" style="1" customWidth="1"/>
    <col min="3876" max="4095" width="4.6328125" style="1" customWidth="1"/>
    <col min="4096" max="4096" width="4.08984375" style="1" customWidth="1"/>
    <col min="4097" max="4097" width="28.6328125" style="1" customWidth="1"/>
    <col min="4098" max="4110" width="3.36328125" style="1" customWidth="1"/>
    <col min="4111" max="4111" width="4.6328125" style="1" customWidth="1"/>
    <col min="4112" max="4113" width="5.6328125" style="1" customWidth="1"/>
    <col min="4114" max="4123" width="3.36328125" style="1" customWidth="1"/>
    <col min="4124" max="4124" width="4.08984375" style="1" customWidth="1"/>
    <col min="4125" max="4126" width="5.6328125" style="1" customWidth="1"/>
    <col min="4127" max="4127" width="8.6328125" style="1" customWidth="1"/>
    <col min="4128" max="4131" width="5.6328125" style="1" customWidth="1"/>
    <col min="4132" max="4351" width="4.6328125" style="1" customWidth="1"/>
    <col min="4352" max="4352" width="4.08984375" style="1" customWidth="1"/>
    <col min="4353" max="4353" width="28.6328125" style="1" customWidth="1"/>
    <col min="4354" max="4366" width="3.36328125" style="1" customWidth="1"/>
    <col min="4367" max="4367" width="4.6328125" style="1" customWidth="1"/>
    <col min="4368" max="4369" width="5.6328125" style="1" customWidth="1"/>
    <col min="4370" max="4379" width="3.36328125" style="1" customWidth="1"/>
    <col min="4380" max="4380" width="4.08984375" style="1" customWidth="1"/>
    <col min="4381" max="4382" width="5.6328125" style="1" customWidth="1"/>
    <col min="4383" max="4383" width="8.6328125" style="1" customWidth="1"/>
    <col min="4384" max="4387" width="5.6328125" style="1" customWidth="1"/>
    <col min="4388" max="4607" width="4.6328125" style="1" customWidth="1"/>
    <col min="4608" max="4608" width="4.08984375" style="1" customWidth="1"/>
    <col min="4609" max="4609" width="28.6328125" style="1" customWidth="1"/>
    <col min="4610" max="4622" width="3.36328125" style="1" customWidth="1"/>
    <col min="4623" max="4623" width="4.6328125" style="1" customWidth="1"/>
    <col min="4624" max="4625" width="5.6328125" style="1" customWidth="1"/>
    <col min="4626" max="4635" width="3.36328125" style="1" customWidth="1"/>
    <col min="4636" max="4636" width="4.08984375" style="1" customWidth="1"/>
    <col min="4637" max="4638" width="5.6328125" style="1" customWidth="1"/>
    <col min="4639" max="4639" width="8.6328125" style="1" customWidth="1"/>
    <col min="4640" max="4643" width="5.6328125" style="1" customWidth="1"/>
    <col min="4644" max="4863" width="4.6328125" style="1" customWidth="1"/>
    <col min="4864" max="4864" width="4.08984375" style="1" customWidth="1"/>
    <col min="4865" max="4865" width="28.6328125" style="1" customWidth="1"/>
    <col min="4866" max="4878" width="3.36328125" style="1" customWidth="1"/>
    <col min="4879" max="4879" width="4.6328125" style="1" customWidth="1"/>
    <col min="4880" max="4881" width="5.6328125" style="1" customWidth="1"/>
    <col min="4882" max="4891" width="3.36328125" style="1" customWidth="1"/>
    <col min="4892" max="4892" width="4.08984375" style="1" customWidth="1"/>
    <col min="4893" max="4894" width="5.6328125" style="1" customWidth="1"/>
    <col min="4895" max="4895" width="8.6328125" style="1" customWidth="1"/>
    <col min="4896" max="4899" width="5.6328125" style="1" customWidth="1"/>
    <col min="4900" max="5119" width="4.6328125" style="1" customWidth="1"/>
    <col min="5120" max="5120" width="4.08984375" style="1" customWidth="1"/>
    <col min="5121" max="5121" width="28.6328125" style="1" customWidth="1"/>
    <col min="5122" max="5134" width="3.36328125" style="1" customWidth="1"/>
    <col min="5135" max="5135" width="4.6328125" style="1" customWidth="1"/>
    <col min="5136" max="5137" width="5.6328125" style="1" customWidth="1"/>
    <col min="5138" max="5147" width="3.36328125" style="1" customWidth="1"/>
    <col min="5148" max="5148" width="4.08984375" style="1" customWidth="1"/>
    <col min="5149" max="5150" width="5.6328125" style="1" customWidth="1"/>
    <col min="5151" max="5151" width="8.6328125" style="1" customWidth="1"/>
    <col min="5152" max="5155" width="5.6328125" style="1" customWidth="1"/>
    <col min="5156" max="5375" width="4.6328125" style="1" customWidth="1"/>
    <col min="5376" max="5376" width="4.08984375" style="1" customWidth="1"/>
    <col min="5377" max="5377" width="28.6328125" style="1" customWidth="1"/>
    <col min="5378" max="5390" width="3.36328125" style="1" customWidth="1"/>
    <col min="5391" max="5391" width="4.6328125" style="1" customWidth="1"/>
    <col min="5392" max="5393" width="5.6328125" style="1" customWidth="1"/>
    <col min="5394" max="5403" width="3.36328125" style="1" customWidth="1"/>
    <col min="5404" max="5404" width="4.08984375" style="1" customWidth="1"/>
    <col min="5405" max="5406" width="5.6328125" style="1" customWidth="1"/>
    <col min="5407" max="5407" width="8.6328125" style="1" customWidth="1"/>
    <col min="5408" max="5411" width="5.6328125" style="1" customWidth="1"/>
    <col min="5412" max="5631" width="4.6328125" style="1" customWidth="1"/>
    <col min="5632" max="5632" width="4.08984375" style="1" customWidth="1"/>
    <col min="5633" max="5633" width="28.6328125" style="1" customWidth="1"/>
    <col min="5634" max="5646" width="3.36328125" style="1" customWidth="1"/>
    <col min="5647" max="5647" width="4.6328125" style="1" customWidth="1"/>
    <col min="5648" max="5649" width="5.6328125" style="1" customWidth="1"/>
    <col min="5650" max="5659" width="3.36328125" style="1" customWidth="1"/>
    <col min="5660" max="5660" width="4.08984375" style="1" customWidth="1"/>
    <col min="5661" max="5662" width="5.6328125" style="1" customWidth="1"/>
    <col min="5663" max="5663" width="8.6328125" style="1" customWidth="1"/>
    <col min="5664" max="5667" width="5.6328125" style="1" customWidth="1"/>
    <col min="5668" max="5887" width="4.6328125" style="1" customWidth="1"/>
    <col min="5888" max="5888" width="4.08984375" style="1" customWidth="1"/>
    <col min="5889" max="5889" width="28.6328125" style="1" customWidth="1"/>
    <col min="5890" max="5902" width="3.36328125" style="1" customWidth="1"/>
    <col min="5903" max="5903" width="4.6328125" style="1" customWidth="1"/>
    <col min="5904" max="5905" width="5.6328125" style="1" customWidth="1"/>
    <col min="5906" max="5915" width="3.36328125" style="1" customWidth="1"/>
    <col min="5916" max="5916" width="4.08984375" style="1" customWidth="1"/>
    <col min="5917" max="5918" width="5.6328125" style="1" customWidth="1"/>
    <col min="5919" max="5919" width="8.6328125" style="1" customWidth="1"/>
    <col min="5920" max="5923" width="5.6328125" style="1" customWidth="1"/>
    <col min="5924" max="6143" width="4.6328125" style="1" customWidth="1"/>
    <col min="6144" max="6144" width="4.08984375" style="1" customWidth="1"/>
    <col min="6145" max="6145" width="28.6328125" style="1" customWidth="1"/>
    <col min="6146" max="6158" width="3.36328125" style="1" customWidth="1"/>
    <col min="6159" max="6159" width="4.6328125" style="1" customWidth="1"/>
    <col min="6160" max="6161" width="5.6328125" style="1" customWidth="1"/>
    <col min="6162" max="6171" width="3.36328125" style="1" customWidth="1"/>
    <col min="6172" max="6172" width="4.08984375" style="1" customWidth="1"/>
    <col min="6173" max="6174" width="5.6328125" style="1" customWidth="1"/>
    <col min="6175" max="6175" width="8.6328125" style="1" customWidth="1"/>
    <col min="6176" max="6179" width="5.6328125" style="1" customWidth="1"/>
    <col min="6180" max="6399" width="4.6328125" style="1" customWidth="1"/>
    <col min="6400" max="6400" width="4.08984375" style="1" customWidth="1"/>
    <col min="6401" max="6401" width="28.6328125" style="1" customWidth="1"/>
    <col min="6402" max="6414" width="3.36328125" style="1" customWidth="1"/>
    <col min="6415" max="6415" width="4.6328125" style="1" customWidth="1"/>
    <col min="6416" max="6417" width="5.6328125" style="1" customWidth="1"/>
    <col min="6418" max="6427" width="3.36328125" style="1" customWidth="1"/>
    <col min="6428" max="6428" width="4.08984375" style="1" customWidth="1"/>
    <col min="6429" max="6430" width="5.6328125" style="1" customWidth="1"/>
    <col min="6431" max="6431" width="8.6328125" style="1" customWidth="1"/>
    <col min="6432" max="6435" width="5.6328125" style="1" customWidth="1"/>
    <col min="6436" max="6655" width="4.6328125" style="1" customWidth="1"/>
    <col min="6656" max="6656" width="4.08984375" style="1" customWidth="1"/>
    <col min="6657" max="6657" width="28.6328125" style="1" customWidth="1"/>
    <col min="6658" max="6670" width="3.36328125" style="1" customWidth="1"/>
    <col min="6671" max="6671" width="4.6328125" style="1" customWidth="1"/>
    <col min="6672" max="6673" width="5.6328125" style="1" customWidth="1"/>
    <col min="6674" max="6683" width="3.36328125" style="1" customWidth="1"/>
    <col min="6684" max="6684" width="4.08984375" style="1" customWidth="1"/>
    <col min="6685" max="6686" width="5.6328125" style="1" customWidth="1"/>
    <col min="6687" max="6687" width="8.6328125" style="1" customWidth="1"/>
    <col min="6688" max="6691" width="5.6328125" style="1" customWidth="1"/>
    <col min="6692" max="6911" width="4.6328125" style="1" customWidth="1"/>
    <col min="6912" max="6912" width="4.08984375" style="1" customWidth="1"/>
    <col min="6913" max="6913" width="28.6328125" style="1" customWidth="1"/>
    <col min="6914" max="6926" width="3.36328125" style="1" customWidth="1"/>
    <col min="6927" max="6927" width="4.6328125" style="1" customWidth="1"/>
    <col min="6928" max="6929" width="5.6328125" style="1" customWidth="1"/>
    <col min="6930" max="6939" width="3.36328125" style="1" customWidth="1"/>
    <col min="6940" max="6940" width="4.08984375" style="1" customWidth="1"/>
    <col min="6941" max="6942" width="5.6328125" style="1" customWidth="1"/>
    <col min="6943" max="6943" width="8.6328125" style="1" customWidth="1"/>
    <col min="6944" max="6947" width="5.6328125" style="1" customWidth="1"/>
    <col min="6948" max="7167" width="4.6328125" style="1" customWidth="1"/>
    <col min="7168" max="7168" width="4.08984375" style="1" customWidth="1"/>
    <col min="7169" max="7169" width="28.6328125" style="1" customWidth="1"/>
    <col min="7170" max="7182" width="3.36328125" style="1" customWidth="1"/>
    <col min="7183" max="7183" width="4.6328125" style="1" customWidth="1"/>
    <col min="7184" max="7185" width="5.6328125" style="1" customWidth="1"/>
    <col min="7186" max="7195" width="3.36328125" style="1" customWidth="1"/>
    <col min="7196" max="7196" width="4.08984375" style="1" customWidth="1"/>
    <col min="7197" max="7198" width="5.6328125" style="1" customWidth="1"/>
    <col min="7199" max="7199" width="8.6328125" style="1" customWidth="1"/>
    <col min="7200" max="7203" width="5.6328125" style="1" customWidth="1"/>
    <col min="7204" max="7423" width="4.6328125" style="1" customWidth="1"/>
    <col min="7424" max="7424" width="4.08984375" style="1" customWidth="1"/>
    <col min="7425" max="7425" width="28.6328125" style="1" customWidth="1"/>
    <col min="7426" max="7438" width="3.36328125" style="1" customWidth="1"/>
    <col min="7439" max="7439" width="4.6328125" style="1" customWidth="1"/>
    <col min="7440" max="7441" width="5.6328125" style="1" customWidth="1"/>
    <col min="7442" max="7451" width="3.36328125" style="1" customWidth="1"/>
    <col min="7452" max="7452" width="4.08984375" style="1" customWidth="1"/>
    <col min="7453" max="7454" width="5.6328125" style="1" customWidth="1"/>
    <col min="7455" max="7455" width="8.6328125" style="1" customWidth="1"/>
    <col min="7456" max="7459" width="5.6328125" style="1" customWidth="1"/>
    <col min="7460" max="7679" width="4.6328125" style="1" customWidth="1"/>
    <col min="7680" max="7680" width="4.08984375" style="1" customWidth="1"/>
    <col min="7681" max="7681" width="28.6328125" style="1" customWidth="1"/>
    <col min="7682" max="7694" width="3.36328125" style="1" customWidth="1"/>
    <col min="7695" max="7695" width="4.6328125" style="1" customWidth="1"/>
    <col min="7696" max="7697" width="5.6328125" style="1" customWidth="1"/>
    <col min="7698" max="7707" width="3.36328125" style="1" customWidth="1"/>
    <col min="7708" max="7708" width="4.08984375" style="1" customWidth="1"/>
    <col min="7709" max="7710" width="5.6328125" style="1" customWidth="1"/>
    <col min="7711" max="7711" width="8.6328125" style="1" customWidth="1"/>
    <col min="7712" max="7715" width="5.6328125" style="1" customWidth="1"/>
    <col min="7716" max="7935" width="4.6328125" style="1" customWidth="1"/>
    <col min="7936" max="7936" width="4.08984375" style="1" customWidth="1"/>
    <col min="7937" max="7937" width="28.6328125" style="1" customWidth="1"/>
    <col min="7938" max="7950" width="3.36328125" style="1" customWidth="1"/>
    <col min="7951" max="7951" width="4.6328125" style="1" customWidth="1"/>
    <col min="7952" max="7953" width="5.6328125" style="1" customWidth="1"/>
    <col min="7954" max="7963" width="3.36328125" style="1" customWidth="1"/>
    <col min="7964" max="7964" width="4.08984375" style="1" customWidth="1"/>
    <col min="7965" max="7966" width="5.6328125" style="1" customWidth="1"/>
    <col min="7967" max="7967" width="8.6328125" style="1" customWidth="1"/>
    <col min="7968" max="7971" width="5.6328125" style="1" customWidth="1"/>
    <col min="7972" max="8191" width="4.6328125" style="1" customWidth="1"/>
    <col min="8192" max="8192" width="4.08984375" style="1" customWidth="1"/>
    <col min="8193" max="8193" width="28.6328125" style="1" customWidth="1"/>
    <col min="8194" max="8206" width="3.36328125" style="1" customWidth="1"/>
    <col min="8207" max="8207" width="4.6328125" style="1" customWidth="1"/>
    <col min="8208" max="8209" width="5.6328125" style="1" customWidth="1"/>
    <col min="8210" max="8219" width="3.36328125" style="1" customWidth="1"/>
    <col min="8220" max="8220" width="4.08984375" style="1" customWidth="1"/>
    <col min="8221" max="8222" width="5.6328125" style="1" customWidth="1"/>
    <col min="8223" max="8223" width="8.6328125" style="1" customWidth="1"/>
    <col min="8224" max="8227" width="5.6328125" style="1" customWidth="1"/>
    <col min="8228" max="8447" width="4.6328125" style="1" customWidth="1"/>
    <col min="8448" max="8448" width="4.08984375" style="1" customWidth="1"/>
    <col min="8449" max="8449" width="28.6328125" style="1" customWidth="1"/>
    <col min="8450" max="8462" width="3.36328125" style="1" customWidth="1"/>
    <col min="8463" max="8463" width="4.6328125" style="1" customWidth="1"/>
    <col min="8464" max="8465" width="5.6328125" style="1" customWidth="1"/>
    <col min="8466" max="8475" width="3.36328125" style="1" customWidth="1"/>
    <col min="8476" max="8476" width="4.08984375" style="1" customWidth="1"/>
    <col min="8477" max="8478" width="5.6328125" style="1" customWidth="1"/>
    <col min="8479" max="8479" width="8.6328125" style="1" customWidth="1"/>
    <col min="8480" max="8483" width="5.6328125" style="1" customWidth="1"/>
    <col min="8484" max="8703" width="4.6328125" style="1" customWidth="1"/>
    <col min="8704" max="8704" width="4.08984375" style="1" customWidth="1"/>
    <col min="8705" max="8705" width="28.6328125" style="1" customWidth="1"/>
    <col min="8706" max="8718" width="3.36328125" style="1" customWidth="1"/>
    <col min="8719" max="8719" width="4.6328125" style="1" customWidth="1"/>
    <col min="8720" max="8721" width="5.6328125" style="1" customWidth="1"/>
    <col min="8722" max="8731" width="3.36328125" style="1" customWidth="1"/>
    <col min="8732" max="8732" width="4.08984375" style="1" customWidth="1"/>
    <col min="8733" max="8734" width="5.6328125" style="1" customWidth="1"/>
    <col min="8735" max="8735" width="8.6328125" style="1" customWidth="1"/>
    <col min="8736" max="8739" width="5.6328125" style="1" customWidth="1"/>
    <col min="8740" max="8959" width="4.6328125" style="1" customWidth="1"/>
    <col min="8960" max="8960" width="4.08984375" style="1" customWidth="1"/>
    <col min="8961" max="8961" width="28.6328125" style="1" customWidth="1"/>
    <col min="8962" max="8974" width="3.36328125" style="1" customWidth="1"/>
    <col min="8975" max="8975" width="4.6328125" style="1" customWidth="1"/>
    <col min="8976" max="8977" width="5.6328125" style="1" customWidth="1"/>
    <col min="8978" max="8987" width="3.36328125" style="1" customWidth="1"/>
    <col min="8988" max="8988" width="4.08984375" style="1" customWidth="1"/>
    <col min="8989" max="8990" width="5.6328125" style="1" customWidth="1"/>
    <col min="8991" max="8991" width="8.6328125" style="1" customWidth="1"/>
    <col min="8992" max="8995" width="5.6328125" style="1" customWidth="1"/>
    <col min="8996" max="9215" width="4.6328125" style="1" customWidth="1"/>
    <col min="9216" max="9216" width="4.08984375" style="1" customWidth="1"/>
    <col min="9217" max="9217" width="28.6328125" style="1" customWidth="1"/>
    <col min="9218" max="9230" width="3.36328125" style="1" customWidth="1"/>
    <col min="9231" max="9231" width="4.6328125" style="1" customWidth="1"/>
    <col min="9232" max="9233" width="5.6328125" style="1" customWidth="1"/>
    <col min="9234" max="9243" width="3.36328125" style="1" customWidth="1"/>
    <col min="9244" max="9244" width="4.08984375" style="1" customWidth="1"/>
    <col min="9245" max="9246" width="5.6328125" style="1" customWidth="1"/>
    <col min="9247" max="9247" width="8.6328125" style="1" customWidth="1"/>
    <col min="9248" max="9251" width="5.6328125" style="1" customWidth="1"/>
    <col min="9252" max="9471" width="4.6328125" style="1" customWidth="1"/>
    <col min="9472" max="9472" width="4.08984375" style="1" customWidth="1"/>
    <col min="9473" max="9473" width="28.6328125" style="1" customWidth="1"/>
    <col min="9474" max="9486" width="3.36328125" style="1" customWidth="1"/>
    <col min="9487" max="9487" width="4.6328125" style="1" customWidth="1"/>
    <col min="9488" max="9489" width="5.6328125" style="1" customWidth="1"/>
    <col min="9490" max="9499" width="3.36328125" style="1" customWidth="1"/>
    <col min="9500" max="9500" width="4.08984375" style="1" customWidth="1"/>
    <col min="9501" max="9502" width="5.6328125" style="1" customWidth="1"/>
    <col min="9503" max="9503" width="8.6328125" style="1" customWidth="1"/>
    <col min="9504" max="9507" width="5.6328125" style="1" customWidth="1"/>
    <col min="9508" max="9727" width="4.6328125" style="1" customWidth="1"/>
    <col min="9728" max="9728" width="4.08984375" style="1" customWidth="1"/>
    <col min="9729" max="9729" width="28.6328125" style="1" customWidth="1"/>
    <col min="9730" max="9742" width="3.36328125" style="1" customWidth="1"/>
    <col min="9743" max="9743" width="4.6328125" style="1" customWidth="1"/>
    <col min="9744" max="9745" width="5.6328125" style="1" customWidth="1"/>
    <col min="9746" max="9755" width="3.36328125" style="1" customWidth="1"/>
    <col min="9756" max="9756" width="4.08984375" style="1" customWidth="1"/>
    <col min="9757" max="9758" width="5.6328125" style="1" customWidth="1"/>
    <col min="9759" max="9759" width="8.6328125" style="1" customWidth="1"/>
    <col min="9760" max="9763" width="5.6328125" style="1" customWidth="1"/>
    <col min="9764" max="9983" width="4.6328125" style="1" customWidth="1"/>
    <col min="9984" max="9984" width="4.08984375" style="1" customWidth="1"/>
    <col min="9985" max="9985" width="28.6328125" style="1" customWidth="1"/>
    <col min="9986" max="9998" width="3.36328125" style="1" customWidth="1"/>
    <col min="9999" max="9999" width="4.6328125" style="1" customWidth="1"/>
    <col min="10000" max="10001" width="5.6328125" style="1" customWidth="1"/>
    <col min="10002" max="10011" width="3.36328125" style="1" customWidth="1"/>
    <col min="10012" max="10012" width="4.08984375" style="1" customWidth="1"/>
    <col min="10013" max="10014" width="5.6328125" style="1" customWidth="1"/>
    <col min="10015" max="10015" width="8.6328125" style="1" customWidth="1"/>
    <col min="10016" max="10019" width="5.6328125" style="1" customWidth="1"/>
    <col min="10020" max="10239" width="4.6328125" style="1" customWidth="1"/>
    <col min="10240" max="10240" width="4.08984375" style="1" customWidth="1"/>
    <col min="10241" max="10241" width="28.6328125" style="1" customWidth="1"/>
    <col min="10242" max="10254" width="3.36328125" style="1" customWidth="1"/>
    <col min="10255" max="10255" width="4.6328125" style="1" customWidth="1"/>
    <col min="10256" max="10257" width="5.6328125" style="1" customWidth="1"/>
    <col min="10258" max="10267" width="3.36328125" style="1" customWidth="1"/>
    <col min="10268" max="10268" width="4.08984375" style="1" customWidth="1"/>
    <col min="10269" max="10270" width="5.6328125" style="1" customWidth="1"/>
    <col min="10271" max="10271" width="8.6328125" style="1" customWidth="1"/>
    <col min="10272" max="10275" width="5.6328125" style="1" customWidth="1"/>
    <col min="10276" max="10495" width="4.6328125" style="1" customWidth="1"/>
    <col min="10496" max="10496" width="4.08984375" style="1" customWidth="1"/>
    <col min="10497" max="10497" width="28.6328125" style="1" customWidth="1"/>
    <col min="10498" max="10510" width="3.36328125" style="1" customWidth="1"/>
    <col min="10511" max="10511" width="4.6328125" style="1" customWidth="1"/>
    <col min="10512" max="10513" width="5.6328125" style="1" customWidth="1"/>
    <col min="10514" max="10523" width="3.36328125" style="1" customWidth="1"/>
    <col min="10524" max="10524" width="4.08984375" style="1" customWidth="1"/>
    <col min="10525" max="10526" width="5.6328125" style="1" customWidth="1"/>
    <col min="10527" max="10527" width="8.6328125" style="1" customWidth="1"/>
    <col min="10528" max="10531" width="5.6328125" style="1" customWidth="1"/>
    <col min="10532" max="10751" width="4.6328125" style="1" customWidth="1"/>
    <col min="10752" max="10752" width="4.08984375" style="1" customWidth="1"/>
    <col min="10753" max="10753" width="28.6328125" style="1" customWidth="1"/>
    <col min="10754" max="10766" width="3.36328125" style="1" customWidth="1"/>
    <col min="10767" max="10767" width="4.6328125" style="1" customWidth="1"/>
    <col min="10768" max="10769" width="5.6328125" style="1" customWidth="1"/>
    <col min="10770" max="10779" width="3.36328125" style="1" customWidth="1"/>
    <col min="10780" max="10780" width="4.08984375" style="1" customWidth="1"/>
    <col min="10781" max="10782" width="5.6328125" style="1" customWidth="1"/>
    <col min="10783" max="10783" width="8.6328125" style="1" customWidth="1"/>
    <col min="10784" max="10787" width="5.6328125" style="1" customWidth="1"/>
    <col min="10788" max="11007" width="4.6328125" style="1" customWidth="1"/>
    <col min="11008" max="11008" width="4.08984375" style="1" customWidth="1"/>
    <col min="11009" max="11009" width="28.6328125" style="1" customWidth="1"/>
    <col min="11010" max="11022" width="3.36328125" style="1" customWidth="1"/>
    <col min="11023" max="11023" width="4.6328125" style="1" customWidth="1"/>
    <col min="11024" max="11025" width="5.6328125" style="1" customWidth="1"/>
    <col min="11026" max="11035" width="3.36328125" style="1" customWidth="1"/>
    <col min="11036" max="11036" width="4.08984375" style="1" customWidth="1"/>
    <col min="11037" max="11038" width="5.6328125" style="1" customWidth="1"/>
    <col min="11039" max="11039" width="8.6328125" style="1" customWidth="1"/>
    <col min="11040" max="11043" width="5.6328125" style="1" customWidth="1"/>
    <col min="11044" max="11263" width="4.6328125" style="1" customWidth="1"/>
    <col min="11264" max="11264" width="4.08984375" style="1" customWidth="1"/>
    <col min="11265" max="11265" width="28.6328125" style="1" customWidth="1"/>
    <col min="11266" max="11278" width="3.36328125" style="1" customWidth="1"/>
    <col min="11279" max="11279" width="4.6328125" style="1" customWidth="1"/>
    <col min="11280" max="11281" width="5.6328125" style="1" customWidth="1"/>
    <col min="11282" max="11291" width="3.36328125" style="1" customWidth="1"/>
    <col min="11292" max="11292" width="4.08984375" style="1" customWidth="1"/>
    <col min="11293" max="11294" width="5.6328125" style="1" customWidth="1"/>
    <col min="11295" max="11295" width="8.6328125" style="1" customWidth="1"/>
    <col min="11296" max="11299" width="5.6328125" style="1" customWidth="1"/>
    <col min="11300" max="11519" width="4.6328125" style="1" customWidth="1"/>
    <col min="11520" max="11520" width="4.08984375" style="1" customWidth="1"/>
    <col min="11521" max="11521" width="28.6328125" style="1" customWidth="1"/>
    <col min="11522" max="11534" width="3.36328125" style="1" customWidth="1"/>
    <col min="11535" max="11535" width="4.6328125" style="1" customWidth="1"/>
    <col min="11536" max="11537" width="5.6328125" style="1" customWidth="1"/>
    <col min="11538" max="11547" width="3.36328125" style="1" customWidth="1"/>
    <col min="11548" max="11548" width="4.08984375" style="1" customWidth="1"/>
    <col min="11549" max="11550" width="5.6328125" style="1" customWidth="1"/>
    <col min="11551" max="11551" width="8.6328125" style="1" customWidth="1"/>
    <col min="11552" max="11555" width="5.6328125" style="1" customWidth="1"/>
    <col min="11556" max="11775" width="4.6328125" style="1" customWidth="1"/>
    <col min="11776" max="11776" width="4.08984375" style="1" customWidth="1"/>
    <col min="11777" max="11777" width="28.6328125" style="1" customWidth="1"/>
    <col min="11778" max="11790" width="3.36328125" style="1" customWidth="1"/>
    <col min="11791" max="11791" width="4.6328125" style="1" customWidth="1"/>
    <col min="11792" max="11793" width="5.6328125" style="1" customWidth="1"/>
    <col min="11794" max="11803" width="3.36328125" style="1" customWidth="1"/>
    <col min="11804" max="11804" width="4.08984375" style="1" customWidth="1"/>
    <col min="11805" max="11806" width="5.6328125" style="1" customWidth="1"/>
    <col min="11807" max="11807" width="8.6328125" style="1" customWidth="1"/>
    <col min="11808" max="11811" width="5.6328125" style="1" customWidth="1"/>
    <col min="11812" max="12031" width="4.6328125" style="1" customWidth="1"/>
    <col min="12032" max="12032" width="4.08984375" style="1" customWidth="1"/>
    <col min="12033" max="12033" width="28.6328125" style="1" customWidth="1"/>
    <col min="12034" max="12046" width="3.36328125" style="1" customWidth="1"/>
    <col min="12047" max="12047" width="4.6328125" style="1" customWidth="1"/>
    <col min="12048" max="12049" width="5.6328125" style="1" customWidth="1"/>
    <col min="12050" max="12059" width="3.36328125" style="1" customWidth="1"/>
    <col min="12060" max="12060" width="4.08984375" style="1" customWidth="1"/>
    <col min="12061" max="12062" width="5.6328125" style="1" customWidth="1"/>
    <col min="12063" max="12063" width="8.6328125" style="1" customWidth="1"/>
    <col min="12064" max="12067" width="5.6328125" style="1" customWidth="1"/>
    <col min="12068" max="12287" width="4.6328125" style="1" customWidth="1"/>
    <col min="12288" max="12288" width="4.08984375" style="1" customWidth="1"/>
    <col min="12289" max="12289" width="28.6328125" style="1" customWidth="1"/>
    <col min="12290" max="12302" width="3.36328125" style="1" customWidth="1"/>
    <col min="12303" max="12303" width="4.6328125" style="1" customWidth="1"/>
    <col min="12304" max="12305" width="5.6328125" style="1" customWidth="1"/>
    <col min="12306" max="12315" width="3.36328125" style="1" customWidth="1"/>
    <col min="12316" max="12316" width="4.08984375" style="1" customWidth="1"/>
    <col min="12317" max="12318" width="5.6328125" style="1" customWidth="1"/>
    <col min="12319" max="12319" width="8.6328125" style="1" customWidth="1"/>
    <col min="12320" max="12323" width="5.6328125" style="1" customWidth="1"/>
    <col min="12324" max="12543" width="4.6328125" style="1" customWidth="1"/>
    <col min="12544" max="12544" width="4.08984375" style="1" customWidth="1"/>
    <col min="12545" max="12545" width="28.6328125" style="1" customWidth="1"/>
    <col min="12546" max="12558" width="3.36328125" style="1" customWidth="1"/>
    <col min="12559" max="12559" width="4.6328125" style="1" customWidth="1"/>
    <col min="12560" max="12561" width="5.6328125" style="1" customWidth="1"/>
    <col min="12562" max="12571" width="3.36328125" style="1" customWidth="1"/>
    <col min="12572" max="12572" width="4.08984375" style="1" customWidth="1"/>
    <col min="12573" max="12574" width="5.6328125" style="1" customWidth="1"/>
    <col min="12575" max="12575" width="8.6328125" style="1" customWidth="1"/>
    <col min="12576" max="12579" width="5.6328125" style="1" customWidth="1"/>
    <col min="12580" max="12799" width="4.6328125" style="1" customWidth="1"/>
    <col min="12800" max="12800" width="4.08984375" style="1" customWidth="1"/>
    <col min="12801" max="12801" width="28.6328125" style="1" customWidth="1"/>
    <col min="12802" max="12814" width="3.36328125" style="1" customWidth="1"/>
    <col min="12815" max="12815" width="4.6328125" style="1" customWidth="1"/>
    <col min="12816" max="12817" width="5.6328125" style="1" customWidth="1"/>
    <col min="12818" max="12827" width="3.36328125" style="1" customWidth="1"/>
    <col min="12828" max="12828" width="4.08984375" style="1" customWidth="1"/>
    <col min="12829" max="12830" width="5.6328125" style="1" customWidth="1"/>
    <col min="12831" max="12831" width="8.6328125" style="1" customWidth="1"/>
    <col min="12832" max="12835" width="5.6328125" style="1" customWidth="1"/>
    <col min="12836" max="13055" width="4.6328125" style="1" customWidth="1"/>
    <col min="13056" max="13056" width="4.08984375" style="1" customWidth="1"/>
    <col min="13057" max="13057" width="28.6328125" style="1" customWidth="1"/>
    <col min="13058" max="13070" width="3.36328125" style="1" customWidth="1"/>
    <col min="13071" max="13071" width="4.6328125" style="1" customWidth="1"/>
    <col min="13072" max="13073" width="5.6328125" style="1" customWidth="1"/>
    <col min="13074" max="13083" width="3.36328125" style="1" customWidth="1"/>
    <col min="13084" max="13084" width="4.08984375" style="1" customWidth="1"/>
    <col min="13085" max="13086" width="5.6328125" style="1" customWidth="1"/>
    <col min="13087" max="13087" width="8.6328125" style="1" customWidth="1"/>
    <col min="13088" max="13091" width="5.6328125" style="1" customWidth="1"/>
    <col min="13092" max="13311" width="4.6328125" style="1" customWidth="1"/>
    <col min="13312" max="13312" width="4.08984375" style="1" customWidth="1"/>
    <col min="13313" max="13313" width="28.6328125" style="1" customWidth="1"/>
    <col min="13314" max="13326" width="3.36328125" style="1" customWidth="1"/>
    <col min="13327" max="13327" width="4.6328125" style="1" customWidth="1"/>
    <col min="13328" max="13329" width="5.6328125" style="1" customWidth="1"/>
    <col min="13330" max="13339" width="3.36328125" style="1" customWidth="1"/>
    <col min="13340" max="13340" width="4.08984375" style="1" customWidth="1"/>
    <col min="13341" max="13342" width="5.6328125" style="1" customWidth="1"/>
    <col min="13343" max="13343" width="8.6328125" style="1" customWidth="1"/>
    <col min="13344" max="13347" width="5.6328125" style="1" customWidth="1"/>
    <col min="13348" max="13567" width="4.6328125" style="1" customWidth="1"/>
    <col min="13568" max="13568" width="4.08984375" style="1" customWidth="1"/>
    <col min="13569" max="13569" width="28.6328125" style="1" customWidth="1"/>
    <col min="13570" max="13582" width="3.36328125" style="1" customWidth="1"/>
    <col min="13583" max="13583" width="4.6328125" style="1" customWidth="1"/>
    <col min="13584" max="13585" width="5.6328125" style="1" customWidth="1"/>
    <col min="13586" max="13595" width="3.36328125" style="1" customWidth="1"/>
    <col min="13596" max="13596" width="4.08984375" style="1" customWidth="1"/>
    <col min="13597" max="13598" width="5.6328125" style="1" customWidth="1"/>
    <col min="13599" max="13599" width="8.6328125" style="1" customWidth="1"/>
    <col min="13600" max="13603" width="5.6328125" style="1" customWidth="1"/>
    <col min="13604" max="13823" width="4.6328125" style="1" customWidth="1"/>
    <col min="13824" max="13824" width="4.08984375" style="1" customWidth="1"/>
    <col min="13825" max="13825" width="28.6328125" style="1" customWidth="1"/>
    <col min="13826" max="13838" width="3.36328125" style="1" customWidth="1"/>
    <col min="13839" max="13839" width="4.6328125" style="1" customWidth="1"/>
    <col min="13840" max="13841" width="5.6328125" style="1" customWidth="1"/>
    <col min="13842" max="13851" width="3.36328125" style="1" customWidth="1"/>
    <col min="13852" max="13852" width="4.08984375" style="1" customWidth="1"/>
    <col min="13853" max="13854" width="5.6328125" style="1" customWidth="1"/>
    <col min="13855" max="13855" width="8.6328125" style="1" customWidth="1"/>
    <col min="13856" max="13859" width="5.6328125" style="1" customWidth="1"/>
    <col min="13860" max="14079" width="4.6328125" style="1" customWidth="1"/>
    <col min="14080" max="14080" width="4.08984375" style="1" customWidth="1"/>
    <col min="14081" max="14081" width="28.6328125" style="1" customWidth="1"/>
    <col min="14082" max="14094" width="3.36328125" style="1" customWidth="1"/>
    <col min="14095" max="14095" width="4.6328125" style="1" customWidth="1"/>
    <col min="14096" max="14097" width="5.6328125" style="1" customWidth="1"/>
    <col min="14098" max="14107" width="3.36328125" style="1" customWidth="1"/>
    <col min="14108" max="14108" width="4.08984375" style="1" customWidth="1"/>
    <col min="14109" max="14110" width="5.6328125" style="1" customWidth="1"/>
    <col min="14111" max="14111" width="8.6328125" style="1" customWidth="1"/>
    <col min="14112" max="14115" width="5.6328125" style="1" customWidth="1"/>
    <col min="14116" max="14335" width="4.6328125" style="1" customWidth="1"/>
    <col min="14336" max="14336" width="4.08984375" style="1" customWidth="1"/>
    <col min="14337" max="14337" width="28.6328125" style="1" customWidth="1"/>
    <col min="14338" max="14350" width="3.36328125" style="1" customWidth="1"/>
    <col min="14351" max="14351" width="4.6328125" style="1" customWidth="1"/>
    <col min="14352" max="14353" width="5.6328125" style="1" customWidth="1"/>
    <col min="14354" max="14363" width="3.36328125" style="1" customWidth="1"/>
    <col min="14364" max="14364" width="4.08984375" style="1" customWidth="1"/>
    <col min="14365" max="14366" width="5.6328125" style="1" customWidth="1"/>
    <col min="14367" max="14367" width="8.6328125" style="1" customWidth="1"/>
    <col min="14368" max="14371" width="5.6328125" style="1" customWidth="1"/>
    <col min="14372" max="14591" width="4.6328125" style="1" customWidth="1"/>
    <col min="14592" max="14592" width="4.08984375" style="1" customWidth="1"/>
    <col min="14593" max="14593" width="28.6328125" style="1" customWidth="1"/>
    <col min="14594" max="14606" width="3.36328125" style="1" customWidth="1"/>
    <col min="14607" max="14607" width="4.6328125" style="1" customWidth="1"/>
    <col min="14608" max="14609" width="5.6328125" style="1" customWidth="1"/>
    <col min="14610" max="14619" width="3.36328125" style="1" customWidth="1"/>
    <col min="14620" max="14620" width="4.08984375" style="1" customWidth="1"/>
    <col min="14621" max="14622" width="5.6328125" style="1" customWidth="1"/>
    <col min="14623" max="14623" width="8.6328125" style="1" customWidth="1"/>
    <col min="14624" max="14627" width="5.6328125" style="1" customWidth="1"/>
    <col min="14628" max="14847" width="4.6328125" style="1" customWidth="1"/>
    <col min="14848" max="14848" width="4.08984375" style="1" customWidth="1"/>
    <col min="14849" max="14849" width="28.6328125" style="1" customWidth="1"/>
    <col min="14850" max="14862" width="3.36328125" style="1" customWidth="1"/>
    <col min="14863" max="14863" width="4.6328125" style="1" customWidth="1"/>
    <col min="14864" max="14865" width="5.6328125" style="1" customWidth="1"/>
    <col min="14866" max="14875" width="3.36328125" style="1" customWidth="1"/>
    <col min="14876" max="14876" width="4.08984375" style="1" customWidth="1"/>
    <col min="14877" max="14878" width="5.6328125" style="1" customWidth="1"/>
    <col min="14879" max="14879" width="8.6328125" style="1" customWidth="1"/>
    <col min="14880" max="14883" width="5.6328125" style="1" customWidth="1"/>
    <col min="14884" max="15103" width="4.6328125" style="1" customWidth="1"/>
    <col min="15104" max="15104" width="4.08984375" style="1" customWidth="1"/>
    <col min="15105" max="15105" width="28.6328125" style="1" customWidth="1"/>
    <col min="15106" max="15118" width="3.36328125" style="1" customWidth="1"/>
    <col min="15119" max="15119" width="4.6328125" style="1" customWidth="1"/>
    <col min="15120" max="15121" width="5.6328125" style="1" customWidth="1"/>
    <col min="15122" max="15131" width="3.36328125" style="1" customWidth="1"/>
    <col min="15132" max="15132" width="4.08984375" style="1" customWidth="1"/>
    <col min="15133" max="15134" width="5.6328125" style="1" customWidth="1"/>
    <col min="15135" max="15135" width="8.6328125" style="1" customWidth="1"/>
    <col min="15136" max="15139" width="5.6328125" style="1" customWidth="1"/>
    <col min="15140" max="15359" width="4.6328125" style="1" customWidth="1"/>
    <col min="15360" max="15360" width="4.08984375" style="1" customWidth="1"/>
    <col min="15361" max="15361" width="28.6328125" style="1" customWidth="1"/>
    <col min="15362" max="15374" width="3.36328125" style="1" customWidth="1"/>
    <col min="15375" max="15375" width="4.6328125" style="1" customWidth="1"/>
    <col min="15376" max="15377" width="5.6328125" style="1" customWidth="1"/>
    <col min="15378" max="15387" width="3.36328125" style="1" customWidth="1"/>
    <col min="15388" max="15388" width="4.08984375" style="1" customWidth="1"/>
    <col min="15389" max="15390" width="5.6328125" style="1" customWidth="1"/>
    <col min="15391" max="15391" width="8.6328125" style="1" customWidth="1"/>
    <col min="15392" max="15395" width="5.6328125" style="1" customWidth="1"/>
    <col min="15396" max="15615" width="4.6328125" style="1" customWidth="1"/>
    <col min="15616" max="15616" width="4.08984375" style="1" customWidth="1"/>
    <col min="15617" max="15617" width="28.6328125" style="1" customWidth="1"/>
    <col min="15618" max="15630" width="3.36328125" style="1" customWidth="1"/>
    <col min="15631" max="15631" width="4.6328125" style="1" customWidth="1"/>
    <col min="15632" max="15633" width="5.6328125" style="1" customWidth="1"/>
    <col min="15634" max="15643" width="3.36328125" style="1" customWidth="1"/>
    <col min="15644" max="15644" width="4.08984375" style="1" customWidth="1"/>
    <col min="15645" max="15646" width="5.6328125" style="1" customWidth="1"/>
    <col min="15647" max="15647" width="8.6328125" style="1" customWidth="1"/>
    <col min="15648" max="15651" width="5.6328125" style="1" customWidth="1"/>
    <col min="15652" max="15871" width="4.6328125" style="1" customWidth="1"/>
    <col min="15872" max="15872" width="4.08984375" style="1" customWidth="1"/>
    <col min="15873" max="15873" width="28.6328125" style="1" customWidth="1"/>
    <col min="15874" max="15886" width="3.36328125" style="1" customWidth="1"/>
    <col min="15887" max="15887" width="4.6328125" style="1" customWidth="1"/>
    <col min="15888" max="15889" width="5.6328125" style="1" customWidth="1"/>
    <col min="15890" max="15899" width="3.36328125" style="1" customWidth="1"/>
    <col min="15900" max="15900" width="4.08984375" style="1" customWidth="1"/>
    <col min="15901" max="15902" width="5.6328125" style="1" customWidth="1"/>
    <col min="15903" max="15903" width="8.6328125" style="1" customWidth="1"/>
    <col min="15904" max="15907" width="5.6328125" style="1" customWidth="1"/>
    <col min="15908" max="16127" width="4.6328125" style="1" customWidth="1"/>
    <col min="16128" max="16128" width="4.08984375" style="1" customWidth="1"/>
    <col min="16129" max="16129" width="28.6328125" style="1" customWidth="1"/>
    <col min="16130" max="16142" width="3.36328125" style="1" customWidth="1"/>
    <col min="16143" max="16143" width="4.6328125" style="1" customWidth="1"/>
    <col min="16144" max="16145" width="5.6328125" style="1" customWidth="1"/>
    <col min="16146" max="16155" width="3.36328125" style="1" customWidth="1"/>
    <col min="16156" max="16156" width="4.08984375" style="1" customWidth="1"/>
    <col min="16157" max="16158" width="5.6328125" style="1" customWidth="1"/>
    <col min="16159" max="16159" width="8.6328125" style="1" customWidth="1"/>
    <col min="16160" max="16163" width="5.6328125" style="1" customWidth="1"/>
    <col min="16164" max="16384" width="4.6328125" style="1" customWidth="1"/>
  </cols>
  <sheetData>
    <row r="1" spans="1:57" ht="15" customHeight="1">
      <c r="A1" s="257" t="s">
        <v>48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34"/>
      <c r="AD1" s="34"/>
      <c r="AE1" s="34"/>
      <c r="AF1" s="34"/>
      <c r="AG1" s="34"/>
      <c r="AH1" s="34"/>
      <c r="AI1" s="34"/>
    </row>
    <row r="2" spans="1:57"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5" t="s">
        <v>2</v>
      </c>
      <c r="C5" s="221"/>
      <c r="D5" s="221"/>
      <c r="E5" s="221"/>
      <c r="F5" s="285"/>
      <c r="G5" s="250">
        <f>INPUT!G4</f>
        <v>0</v>
      </c>
      <c r="H5" s="251"/>
      <c r="I5" s="251"/>
      <c r="J5" s="252"/>
      <c r="K5" s="196"/>
      <c r="L5" s="288" t="s">
        <v>3</v>
      </c>
      <c r="M5" s="224"/>
      <c r="N5" s="289"/>
      <c r="O5" s="250">
        <f>INPUT!L4</f>
        <v>0</v>
      </c>
      <c r="P5" s="251"/>
      <c r="Q5" s="251"/>
      <c r="R5" s="252"/>
      <c r="S5" s="279"/>
      <c r="T5" s="221"/>
      <c r="U5" s="221"/>
      <c r="V5" s="221"/>
      <c r="W5" s="286"/>
      <c r="X5" s="221"/>
      <c r="Y5" s="221"/>
      <c r="Z5" s="221"/>
      <c r="AA5" s="221"/>
      <c r="AB5" s="221"/>
      <c r="AD5" s="1"/>
      <c r="AE5" s="33"/>
      <c r="AF5" s="33"/>
      <c r="AG5" s="33"/>
      <c r="AH5" s="33"/>
      <c r="AI5" s="33"/>
      <c r="AJ5" s="33"/>
      <c r="AK5" s="33"/>
      <c r="AL5" s="33"/>
      <c r="AM5" s="33"/>
    </row>
    <row r="6" spans="1:57" ht="21" customHeight="1">
      <c r="A6" s="4"/>
      <c r="B6" s="274" t="s">
        <v>4</v>
      </c>
      <c r="C6" s="221"/>
      <c r="D6" s="221"/>
      <c r="E6" s="221"/>
      <c r="F6" s="221"/>
      <c r="G6" s="258">
        <f>INPUT!G5</f>
        <v>0</v>
      </c>
      <c r="H6" s="251"/>
      <c r="I6" s="251"/>
      <c r="J6" s="251"/>
      <c r="K6" s="251"/>
      <c r="L6" s="251"/>
      <c r="M6" s="251"/>
      <c r="N6" s="251"/>
      <c r="O6" s="251"/>
      <c r="P6" s="251"/>
      <c r="Q6" s="251"/>
      <c r="R6" s="252"/>
      <c r="S6" s="279" t="s">
        <v>5</v>
      </c>
      <c r="T6" s="221"/>
      <c r="U6" s="221"/>
      <c r="V6" s="221"/>
      <c r="W6" s="258">
        <f>INPUT!S5</f>
        <v>0</v>
      </c>
      <c r="X6" s="251"/>
      <c r="Y6" s="251"/>
      <c r="Z6" s="251"/>
      <c r="AA6" s="251"/>
      <c r="AB6" s="252"/>
      <c r="AC6" s="41"/>
      <c r="AD6" s="41"/>
      <c r="AE6" s="41"/>
      <c r="AF6" s="42"/>
      <c r="AG6" s="42"/>
      <c r="AH6" s="42"/>
      <c r="AI6" s="36"/>
      <c r="AJ6" s="33"/>
      <c r="AK6" s="33"/>
      <c r="AL6" s="33"/>
      <c r="AM6" s="33"/>
    </row>
    <row r="7" spans="1:57" ht="1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3"/>
      <c r="B8" s="281" t="s">
        <v>11</v>
      </c>
      <c r="C8" s="244"/>
      <c r="D8" s="244"/>
      <c r="E8" s="246"/>
      <c r="F8" s="271" t="s">
        <v>7</v>
      </c>
      <c r="G8" s="226"/>
      <c r="H8" s="226"/>
      <c r="I8" s="226"/>
      <c r="J8" s="226"/>
      <c r="K8" s="283">
        <f>INPUT!J7</f>
        <v>0</v>
      </c>
      <c r="L8" s="226"/>
      <c r="M8" s="226"/>
      <c r="N8" s="226"/>
      <c r="O8" s="226"/>
      <c r="P8" s="226"/>
      <c r="Q8" s="226"/>
      <c r="R8" s="228"/>
      <c r="S8" s="298" t="s">
        <v>49</v>
      </c>
      <c r="T8" s="226"/>
      <c r="U8" s="226"/>
      <c r="V8" s="226"/>
      <c r="W8" s="283">
        <f>INPUT!Y5</f>
        <v>0</v>
      </c>
      <c r="X8" s="226"/>
      <c r="Y8" s="226"/>
      <c r="Z8" s="226"/>
      <c r="AA8" s="226"/>
      <c r="AB8" s="228"/>
      <c r="AC8" s="21"/>
      <c r="AD8" s="21"/>
      <c r="AE8" s="21"/>
      <c r="AF8" s="16"/>
      <c r="AG8" s="16"/>
      <c r="AH8" s="16"/>
      <c r="AI8" s="16"/>
    </row>
    <row r="9" spans="1:57" s="5" customFormat="1" ht="21" customHeight="1" thickBot="1">
      <c r="A9" s="254"/>
      <c r="B9" s="221"/>
      <c r="C9" s="221"/>
      <c r="D9" s="221"/>
      <c r="E9" s="262"/>
      <c r="F9" s="298" t="s">
        <v>8</v>
      </c>
      <c r="G9" s="226"/>
      <c r="H9" s="226"/>
      <c r="I9" s="226"/>
      <c r="J9" s="226"/>
      <c r="K9" s="292">
        <f>INPUT!Q7</f>
        <v>0</v>
      </c>
      <c r="L9" s="244"/>
      <c r="M9" s="244"/>
      <c r="N9" s="244"/>
      <c r="O9" s="244"/>
      <c r="P9" s="244"/>
      <c r="Q9" s="244"/>
      <c r="R9" s="246"/>
      <c r="S9" s="298" t="s">
        <v>9</v>
      </c>
      <c r="T9" s="226"/>
      <c r="U9" s="226"/>
      <c r="V9" s="226"/>
      <c r="W9" s="297" t="str">
        <f>INPUT!Y7</f>
        <v>Science</v>
      </c>
      <c r="X9" s="226"/>
      <c r="Y9" s="226"/>
      <c r="Z9" s="226"/>
      <c r="AA9" s="226"/>
      <c r="AB9" s="228"/>
      <c r="AC9" s="17"/>
      <c r="AD9" s="17"/>
      <c r="AE9" s="18"/>
      <c r="AF9" s="17"/>
      <c r="AG9" s="17"/>
      <c r="AH9" s="19"/>
      <c r="AI9" s="20"/>
    </row>
    <row r="10" spans="1:57" s="5" customFormat="1" ht="15.65" customHeight="1">
      <c r="A10" s="254"/>
      <c r="B10" s="221"/>
      <c r="C10" s="221"/>
      <c r="D10" s="221"/>
      <c r="E10" s="262"/>
      <c r="F10" s="267" t="s">
        <v>15</v>
      </c>
      <c r="G10" s="244"/>
      <c r="H10" s="244"/>
      <c r="I10" s="246"/>
      <c r="J10" s="267" t="s">
        <v>44</v>
      </c>
      <c r="K10" s="244"/>
      <c r="L10" s="244"/>
      <c r="M10" s="246"/>
      <c r="N10" s="267" t="s">
        <v>47</v>
      </c>
      <c r="O10" s="244"/>
      <c r="P10" s="244"/>
      <c r="Q10" s="246"/>
      <c r="R10" s="267" t="s">
        <v>50</v>
      </c>
      <c r="S10" s="244"/>
      <c r="T10" s="244"/>
      <c r="U10" s="246"/>
      <c r="V10" s="267" t="s">
        <v>21</v>
      </c>
      <c r="W10" s="244"/>
      <c r="X10" s="244"/>
      <c r="Y10" s="246"/>
      <c r="Z10" s="296" t="s">
        <v>51</v>
      </c>
      <c r="AA10" s="244"/>
      <c r="AB10" s="246"/>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4"/>
      <c r="B11" s="269"/>
      <c r="C11" s="269"/>
      <c r="D11" s="269"/>
      <c r="E11" s="270"/>
      <c r="F11" s="268"/>
      <c r="G11" s="269"/>
      <c r="H11" s="269"/>
      <c r="I11" s="270"/>
      <c r="J11" s="268"/>
      <c r="K11" s="269"/>
      <c r="L11" s="269"/>
      <c r="M11" s="270"/>
      <c r="N11" s="268"/>
      <c r="O11" s="269"/>
      <c r="P11" s="269"/>
      <c r="Q11" s="270"/>
      <c r="R11" s="268"/>
      <c r="S11" s="269"/>
      <c r="T11" s="269"/>
      <c r="U11" s="270"/>
      <c r="V11" s="268"/>
      <c r="W11" s="269"/>
      <c r="X11" s="269"/>
      <c r="Y11" s="270"/>
      <c r="Z11" s="268"/>
      <c r="AA11" s="269"/>
      <c r="AB11" s="270"/>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90"/>
      <c r="G12" s="221"/>
      <c r="H12" s="221"/>
      <c r="I12" s="262"/>
      <c r="J12" s="290"/>
      <c r="K12" s="221"/>
      <c r="L12" s="221"/>
      <c r="M12" s="262"/>
      <c r="N12" s="290"/>
      <c r="O12" s="221"/>
      <c r="P12" s="221"/>
      <c r="Q12" s="262"/>
      <c r="R12" s="290"/>
      <c r="S12" s="221"/>
      <c r="T12" s="221"/>
      <c r="U12" s="262"/>
      <c r="V12" s="290"/>
      <c r="W12" s="221"/>
      <c r="X12" s="221"/>
      <c r="Y12" s="262"/>
      <c r="Z12" s="290"/>
      <c r="AA12" s="221"/>
      <c r="AB12" s="262"/>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309" t="str">
        <f>INPUT!B12</f>
        <v>Alvarez, Neitan</v>
      </c>
      <c r="C13" s="8"/>
      <c r="D13" s="8"/>
      <c r="E13" s="8"/>
      <c r="F13" s="275">
        <f>TERM1!AA12</f>
        <v>72</v>
      </c>
      <c r="G13" s="241"/>
      <c r="H13" s="241"/>
      <c r="I13" s="242"/>
      <c r="J13" s="275">
        <f>TERM2!AA12</f>
        <v>86</v>
      </c>
      <c r="K13" s="241"/>
      <c r="L13" s="241"/>
      <c r="M13" s="242"/>
      <c r="N13" s="275">
        <f>TERM3!AA12</f>
        <v>88</v>
      </c>
      <c r="O13" s="241"/>
      <c r="P13" s="241"/>
      <c r="Q13" s="242"/>
      <c r="R13" s="272">
        <f t="shared" ref="R13:R44" si="0">IF(OR(F13="",J13="",N13=""),"",IF(ISERROR(ROUND(AVERAGE(F13,J13,N13),0)),"",ROUND(AVERAGE(F13,J13,N13),0)))</f>
        <v>82</v>
      </c>
      <c r="S13" s="241"/>
      <c r="T13" s="241"/>
      <c r="U13" s="242"/>
      <c r="V13" s="275" t="str">
        <f t="shared" ref="V13:V44" si="1">IF(ISERROR(IF(R13="","",VLOOKUP(R13,DESCRIPTORS,4,TRUE))),"",IF(R13="","",VLOOKUP(R13,DESCRIPTORS,4,TRUE)))</f>
        <v>Benchmarking</v>
      </c>
      <c r="W13" s="241"/>
      <c r="X13" s="241"/>
      <c r="Y13" s="242"/>
      <c r="Z13" s="280" t="str">
        <f t="shared" ref="Z13:Z44" si="2">IF(OR($F13="",$J13="",$N13="",$R13=""),"",IF($R13&gt;=75,"PASSED","FAILED"))</f>
        <v>PASSED</v>
      </c>
      <c r="AA13" s="241"/>
      <c r="AB13" s="242"/>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Bautista, Mark</v>
      </c>
      <c r="C14" s="201"/>
      <c r="D14" s="201"/>
      <c r="E14" s="201"/>
      <c r="F14" s="266">
        <f>TERM1!AA13</f>
        <v>89</v>
      </c>
      <c r="G14" s="251"/>
      <c r="H14" s="251"/>
      <c r="I14" s="252"/>
      <c r="J14" s="266">
        <f>TERM2!AA13</f>
        <v>85</v>
      </c>
      <c r="K14" s="251"/>
      <c r="L14" s="251"/>
      <c r="M14" s="252"/>
      <c r="N14" s="266">
        <f>TERM3!AA13</f>
        <v>81</v>
      </c>
      <c r="O14" s="251"/>
      <c r="P14" s="251"/>
      <c r="Q14" s="252"/>
      <c r="R14" s="273">
        <f t="shared" si="0"/>
        <v>85</v>
      </c>
      <c r="S14" s="251"/>
      <c r="T14" s="251"/>
      <c r="U14" s="252"/>
      <c r="V14" s="266" t="str">
        <f t="shared" si="1"/>
        <v>Benchmarking</v>
      </c>
      <c r="W14" s="251"/>
      <c r="X14" s="251"/>
      <c r="Y14" s="252"/>
      <c r="Z14" s="265" t="str">
        <f t="shared" si="2"/>
        <v>PASSED</v>
      </c>
      <c r="AA14" s="251"/>
      <c r="AB14" s="252"/>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Castro, Daniel</v>
      </c>
      <c r="C15" s="201"/>
      <c r="D15" s="201"/>
      <c r="E15" s="201"/>
      <c r="F15" s="266">
        <f>TERM1!AA14</f>
        <v>90</v>
      </c>
      <c r="G15" s="251"/>
      <c r="H15" s="251"/>
      <c r="I15" s="252"/>
      <c r="J15" s="266">
        <f>TERM2!AA14</f>
        <v>81</v>
      </c>
      <c r="K15" s="251"/>
      <c r="L15" s="251"/>
      <c r="M15" s="252"/>
      <c r="N15" s="266">
        <f>TERM3!AA14</f>
        <v>86</v>
      </c>
      <c r="O15" s="251"/>
      <c r="P15" s="251"/>
      <c r="Q15" s="252"/>
      <c r="R15" s="273">
        <f t="shared" si="0"/>
        <v>86</v>
      </c>
      <c r="S15" s="251"/>
      <c r="T15" s="251"/>
      <c r="U15" s="252"/>
      <c r="V15" s="266" t="str">
        <f t="shared" si="1"/>
        <v>Benchmarking</v>
      </c>
      <c r="W15" s="251"/>
      <c r="X15" s="251"/>
      <c r="Y15" s="252"/>
      <c r="Z15" s="265" t="str">
        <f t="shared" si="2"/>
        <v>PASSED</v>
      </c>
      <c r="AA15" s="251"/>
      <c r="AB15" s="252"/>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f>INPUT!B15</f>
        <v>0</v>
      </c>
      <c r="C16" s="201"/>
      <c r="D16" s="201"/>
      <c r="E16" s="201"/>
      <c r="F16" s="266" t="str">
        <f>TERM1!AA15</f>
        <v/>
      </c>
      <c r="G16" s="251"/>
      <c r="H16" s="251"/>
      <c r="I16" s="252"/>
      <c r="J16" s="266" t="str">
        <f>TERM2!AA15</f>
        <v/>
      </c>
      <c r="K16" s="251"/>
      <c r="L16" s="251"/>
      <c r="M16" s="252"/>
      <c r="N16" s="266" t="str">
        <f>TERM3!AA15</f>
        <v/>
      </c>
      <c r="O16" s="251"/>
      <c r="P16" s="251"/>
      <c r="Q16" s="252"/>
      <c r="R16" s="273" t="str">
        <f t="shared" si="0"/>
        <v/>
      </c>
      <c r="S16" s="251"/>
      <c r="T16" s="251"/>
      <c r="U16" s="252"/>
      <c r="V16" s="266" t="str">
        <f t="shared" si="1"/>
        <v/>
      </c>
      <c r="W16" s="251"/>
      <c r="X16" s="251"/>
      <c r="Y16" s="252"/>
      <c r="Z16" s="265" t="str">
        <f t="shared" si="2"/>
        <v/>
      </c>
      <c r="AA16" s="251"/>
      <c r="AB16" s="252"/>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f>INPUT!B16</f>
        <v>0</v>
      </c>
      <c r="C17" s="201"/>
      <c r="D17" s="201"/>
      <c r="E17" s="201"/>
      <c r="F17" s="266" t="str">
        <f>TERM1!AA16</f>
        <v/>
      </c>
      <c r="G17" s="251"/>
      <c r="H17" s="251"/>
      <c r="I17" s="252"/>
      <c r="J17" s="266" t="str">
        <f>TERM2!AA16</f>
        <v/>
      </c>
      <c r="K17" s="251"/>
      <c r="L17" s="251"/>
      <c r="M17" s="252"/>
      <c r="N17" s="266" t="str">
        <f>TERM3!AA16</f>
        <v/>
      </c>
      <c r="O17" s="251"/>
      <c r="P17" s="251"/>
      <c r="Q17" s="252"/>
      <c r="R17" s="273" t="str">
        <f t="shared" si="0"/>
        <v/>
      </c>
      <c r="S17" s="251"/>
      <c r="T17" s="251"/>
      <c r="U17" s="252"/>
      <c r="V17" s="266" t="str">
        <f t="shared" si="1"/>
        <v/>
      </c>
      <c r="W17" s="251"/>
      <c r="X17" s="251"/>
      <c r="Y17" s="252"/>
      <c r="Z17" s="265" t="str">
        <f t="shared" si="2"/>
        <v/>
      </c>
      <c r="AA17" s="251"/>
      <c r="AB17" s="252"/>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f>INPUT!B17</f>
        <v>0</v>
      </c>
      <c r="C18" s="201"/>
      <c r="D18" s="201"/>
      <c r="E18" s="201"/>
      <c r="F18" s="266" t="str">
        <f>TERM1!AA17</f>
        <v/>
      </c>
      <c r="G18" s="251"/>
      <c r="H18" s="251"/>
      <c r="I18" s="252"/>
      <c r="J18" s="266" t="str">
        <f>TERM2!AA17</f>
        <v/>
      </c>
      <c r="K18" s="251"/>
      <c r="L18" s="251"/>
      <c r="M18" s="252"/>
      <c r="N18" s="266" t="str">
        <f>TERM3!AA17</f>
        <v/>
      </c>
      <c r="O18" s="251"/>
      <c r="P18" s="251"/>
      <c r="Q18" s="252"/>
      <c r="R18" s="273" t="str">
        <f t="shared" si="0"/>
        <v/>
      </c>
      <c r="S18" s="251"/>
      <c r="T18" s="251"/>
      <c r="U18" s="252"/>
      <c r="V18" s="266" t="str">
        <f t="shared" si="1"/>
        <v/>
      </c>
      <c r="W18" s="251"/>
      <c r="X18" s="251"/>
      <c r="Y18" s="252"/>
      <c r="Z18" s="265" t="str">
        <f t="shared" si="2"/>
        <v/>
      </c>
      <c r="AA18" s="251"/>
      <c r="AB18" s="252"/>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f>INPUT!B18</f>
        <v>0</v>
      </c>
      <c r="C19" s="201"/>
      <c r="D19" s="201"/>
      <c r="E19" s="201"/>
      <c r="F19" s="266" t="str">
        <f>TERM1!AA18</f>
        <v/>
      </c>
      <c r="G19" s="251"/>
      <c r="H19" s="251"/>
      <c r="I19" s="252"/>
      <c r="J19" s="266" t="str">
        <f>TERM2!AA18</f>
        <v/>
      </c>
      <c r="K19" s="251"/>
      <c r="L19" s="251"/>
      <c r="M19" s="252"/>
      <c r="N19" s="266" t="str">
        <f>TERM3!AA18</f>
        <v/>
      </c>
      <c r="O19" s="251"/>
      <c r="P19" s="251"/>
      <c r="Q19" s="252"/>
      <c r="R19" s="273" t="str">
        <f t="shared" si="0"/>
        <v/>
      </c>
      <c r="S19" s="251"/>
      <c r="T19" s="251"/>
      <c r="U19" s="252"/>
      <c r="V19" s="266" t="str">
        <f t="shared" si="1"/>
        <v/>
      </c>
      <c r="W19" s="251"/>
      <c r="X19" s="251"/>
      <c r="Y19" s="252"/>
      <c r="Z19" s="265" t="str">
        <f t="shared" si="2"/>
        <v/>
      </c>
      <c r="AA19" s="251"/>
      <c r="AB19" s="252"/>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66" t="str">
        <f>TERM1!AA19</f>
        <v/>
      </c>
      <c r="G20" s="251"/>
      <c r="H20" s="251"/>
      <c r="I20" s="252"/>
      <c r="J20" s="266" t="str">
        <f>TERM2!AA19</f>
        <v/>
      </c>
      <c r="K20" s="251"/>
      <c r="L20" s="251"/>
      <c r="M20" s="252"/>
      <c r="N20" s="266" t="str">
        <f>TERM3!AA19</f>
        <v/>
      </c>
      <c r="O20" s="251"/>
      <c r="P20" s="251"/>
      <c r="Q20" s="252"/>
      <c r="R20" s="273" t="str">
        <f t="shared" si="0"/>
        <v/>
      </c>
      <c r="S20" s="251"/>
      <c r="T20" s="251"/>
      <c r="U20" s="252"/>
      <c r="V20" s="266" t="str">
        <f t="shared" si="1"/>
        <v/>
      </c>
      <c r="W20" s="251"/>
      <c r="X20" s="251"/>
      <c r="Y20" s="252"/>
      <c r="Z20" s="265" t="str">
        <f t="shared" si="2"/>
        <v/>
      </c>
      <c r="AA20" s="251"/>
      <c r="AB20" s="252"/>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66" t="str">
        <f>TERM1!AA20</f>
        <v/>
      </c>
      <c r="G21" s="251"/>
      <c r="H21" s="251"/>
      <c r="I21" s="252"/>
      <c r="J21" s="266" t="str">
        <f>TERM2!AA20</f>
        <v/>
      </c>
      <c r="K21" s="251"/>
      <c r="L21" s="251"/>
      <c r="M21" s="252"/>
      <c r="N21" s="266" t="str">
        <f>TERM3!AA20</f>
        <v/>
      </c>
      <c r="O21" s="251"/>
      <c r="P21" s="251"/>
      <c r="Q21" s="252"/>
      <c r="R21" s="273" t="str">
        <f t="shared" si="0"/>
        <v/>
      </c>
      <c r="S21" s="251"/>
      <c r="T21" s="251"/>
      <c r="U21" s="252"/>
      <c r="V21" s="266" t="str">
        <f t="shared" si="1"/>
        <v/>
      </c>
      <c r="W21" s="251"/>
      <c r="X21" s="251"/>
      <c r="Y21" s="252"/>
      <c r="Z21" s="265" t="str">
        <f t="shared" si="2"/>
        <v/>
      </c>
      <c r="AA21" s="251"/>
      <c r="AB21" s="252"/>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66" t="str">
        <f>TERM1!AA21</f>
        <v/>
      </c>
      <c r="G22" s="251"/>
      <c r="H22" s="251"/>
      <c r="I22" s="252"/>
      <c r="J22" s="266" t="str">
        <f>TERM2!AA21</f>
        <v/>
      </c>
      <c r="K22" s="251"/>
      <c r="L22" s="251"/>
      <c r="M22" s="252"/>
      <c r="N22" s="266" t="str">
        <f>TERM3!AA21</f>
        <v/>
      </c>
      <c r="O22" s="251"/>
      <c r="P22" s="251"/>
      <c r="Q22" s="252"/>
      <c r="R22" s="273" t="str">
        <f t="shared" si="0"/>
        <v/>
      </c>
      <c r="S22" s="251"/>
      <c r="T22" s="251"/>
      <c r="U22" s="252"/>
      <c r="V22" s="266" t="str">
        <f t="shared" si="1"/>
        <v/>
      </c>
      <c r="W22" s="251"/>
      <c r="X22" s="251"/>
      <c r="Y22" s="252"/>
      <c r="Z22" s="265" t="str">
        <f t="shared" si="2"/>
        <v/>
      </c>
      <c r="AA22" s="251"/>
      <c r="AB22" s="252"/>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66" t="str">
        <f>TERM1!AA22</f>
        <v/>
      </c>
      <c r="G23" s="251"/>
      <c r="H23" s="251"/>
      <c r="I23" s="252"/>
      <c r="J23" s="266" t="str">
        <f>TERM2!AA22</f>
        <v/>
      </c>
      <c r="K23" s="251"/>
      <c r="L23" s="251"/>
      <c r="M23" s="252"/>
      <c r="N23" s="266" t="str">
        <f>TERM3!AA22</f>
        <v/>
      </c>
      <c r="O23" s="251"/>
      <c r="P23" s="251"/>
      <c r="Q23" s="252"/>
      <c r="R23" s="273" t="str">
        <f t="shared" si="0"/>
        <v/>
      </c>
      <c r="S23" s="251"/>
      <c r="T23" s="251"/>
      <c r="U23" s="252"/>
      <c r="V23" s="266" t="str">
        <f t="shared" si="1"/>
        <v/>
      </c>
      <c r="W23" s="251"/>
      <c r="X23" s="251"/>
      <c r="Y23" s="252"/>
      <c r="Z23" s="265" t="str">
        <f t="shared" si="2"/>
        <v/>
      </c>
      <c r="AA23" s="251"/>
      <c r="AB23" s="252"/>
      <c r="AI23" s="39"/>
      <c r="AK23" s="3"/>
      <c r="BD23" s="2"/>
      <c r="BE23" s="2"/>
    </row>
    <row r="24" spans="1:57" ht="18" customHeight="1">
      <c r="A24" s="200">
        <v>12</v>
      </c>
      <c r="B24" s="193">
        <f>INPUT!B23</f>
        <v>0</v>
      </c>
      <c r="C24" s="201"/>
      <c r="D24" s="201"/>
      <c r="E24" s="201"/>
      <c r="F24" s="266" t="str">
        <f>TERM1!AA23</f>
        <v/>
      </c>
      <c r="G24" s="251"/>
      <c r="H24" s="251"/>
      <c r="I24" s="252"/>
      <c r="J24" s="266" t="str">
        <f>TERM2!AA23</f>
        <v/>
      </c>
      <c r="K24" s="251"/>
      <c r="L24" s="251"/>
      <c r="M24" s="252"/>
      <c r="N24" s="266" t="str">
        <f>TERM3!AA23</f>
        <v/>
      </c>
      <c r="O24" s="251"/>
      <c r="P24" s="251"/>
      <c r="Q24" s="252"/>
      <c r="R24" s="273" t="str">
        <f t="shared" si="0"/>
        <v/>
      </c>
      <c r="S24" s="251"/>
      <c r="T24" s="251"/>
      <c r="U24" s="252"/>
      <c r="V24" s="266" t="str">
        <f t="shared" si="1"/>
        <v/>
      </c>
      <c r="W24" s="251"/>
      <c r="X24" s="251"/>
      <c r="Y24" s="252"/>
      <c r="Z24" s="265" t="str">
        <f t="shared" si="2"/>
        <v/>
      </c>
      <c r="AA24" s="251"/>
      <c r="AB24" s="252"/>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66" t="str">
        <f>TERM1!AA24</f>
        <v/>
      </c>
      <c r="G25" s="251"/>
      <c r="H25" s="251"/>
      <c r="I25" s="252"/>
      <c r="J25" s="266" t="str">
        <f>TERM2!AA24</f>
        <v/>
      </c>
      <c r="K25" s="251"/>
      <c r="L25" s="251"/>
      <c r="M25" s="252"/>
      <c r="N25" s="266" t="str">
        <f>TERM3!AA24</f>
        <v/>
      </c>
      <c r="O25" s="251"/>
      <c r="P25" s="251"/>
      <c r="Q25" s="252"/>
      <c r="R25" s="273" t="str">
        <f t="shared" si="0"/>
        <v/>
      </c>
      <c r="S25" s="251"/>
      <c r="T25" s="251"/>
      <c r="U25" s="252"/>
      <c r="V25" s="266" t="str">
        <f t="shared" si="1"/>
        <v/>
      </c>
      <c r="W25" s="251"/>
      <c r="X25" s="251"/>
      <c r="Y25" s="252"/>
      <c r="Z25" s="265" t="str">
        <f t="shared" si="2"/>
        <v/>
      </c>
      <c r="AA25" s="251"/>
      <c r="AB25" s="252"/>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66" t="str">
        <f>TERM1!AA25</f>
        <v/>
      </c>
      <c r="G26" s="251"/>
      <c r="H26" s="251"/>
      <c r="I26" s="252"/>
      <c r="J26" s="266" t="str">
        <f>TERM2!AA25</f>
        <v/>
      </c>
      <c r="K26" s="251"/>
      <c r="L26" s="251"/>
      <c r="M26" s="252"/>
      <c r="N26" s="266" t="str">
        <f>TERM3!AA25</f>
        <v/>
      </c>
      <c r="O26" s="251"/>
      <c r="P26" s="251"/>
      <c r="Q26" s="252"/>
      <c r="R26" s="273" t="str">
        <f t="shared" si="0"/>
        <v/>
      </c>
      <c r="S26" s="251"/>
      <c r="T26" s="251"/>
      <c r="U26" s="252"/>
      <c r="V26" s="266" t="str">
        <f t="shared" si="1"/>
        <v/>
      </c>
      <c r="W26" s="251"/>
      <c r="X26" s="251"/>
      <c r="Y26" s="252"/>
      <c r="Z26" s="265" t="str">
        <f t="shared" si="2"/>
        <v/>
      </c>
      <c r="AA26" s="251"/>
      <c r="AB26" s="252"/>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66" t="str">
        <f>TERM1!AA26</f>
        <v/>
      </c>
      <c r="G27" s="251"/>
      <c r="H27" s="251"/>
      <c r="I27" s="252"/>
      <c r="J27" s="266" t="str">
        <f>TERM2!AA26</f>
        <v/>
      </c>
      <c r="K27" s="251"/>
      <c r="L27" s="251"/>
      <c r="M27" s="252"/>
      <c r="N27" s="266" t="str">
        <f>TERM3!AA26</f>
        <v/>
      </c>
      <c r="O27" s="251"/>
      <c r="P27" s="251"/>
      <c r="Q27" s="252"/>
      <c r="R27" s="273" t="str">
        <f t="shared" si="0"/>
        <v/>
      </c>
      <c r="S27" s="251"/>
      <c r="T27" s="251"/>
      <c r="U27" s="252"/>
      <c r="V27" s="266" t="str">
        <f t="shared" si="1"/>
        <v/>
      </c>
      <c r="W27" s="251"/>
      <c r="X27" s="251"/>
      <c r="Y27" s="252"/>
      <c r="Z27" s="265" t="str">
        <f t="shared" si="2"/>
        <v/>
      </c>
      <c r="AA27" s="251"/>
      <c r="AB27" s="252"/>
      <c r="AI27" s="39"/>
      <c r="AK27" s="3"/>
    </row>
    <row r="28" spans="1:57" ht="18" customHeight="1">
      <c r="A28" s="200">
        <v>16</v>
      </c>
      <c r="B28" s="193">
        <f>INPUT!B27</f>
        <v>0</v>
      </c>
      <c r="C28" s="201"/>
      <c r="D28" s="201"/>
      <c r="E28" s="201"/>
      <c r="F28" s="266" t="str">
        <f>TERM1!AA27</f>
        <v/>
      </c>
      <c r="G28" s="251"/>
      <c r="H28" s="251"/>
      <c r="I28" s="252"/>
      <c r="J28" s="266" t="str">
        <f>TERM2!AA27</f>
        <v/>
      </c>
      <c r="K28" s="251"/>
      <c r="L28" s="251"/>
      <c r="M28" s="252"/>
      <c r="N28" s="266" t="str">
        <f>TERM3!AA27</f>
        <v/>
      </c>
      <c r="O28" s="251"/>
      <c r="P28" s="251"/>
      <c r="Q28" s="252"/>
      <c r="R28" s="273" t="str">
        <f t="shared" si="0"/>
        <v/>
      </c>
      <c r="S28" s="251"/>
      <c r="T28" s="251"/>
      <c r="U28" s="252"/>
      <c r="V28" s="266" t="str">
        <f t="shared" si="1"/>
        <v/>
      </c>
      <c r="W28" s="251"/>
      <c r="X28" s="251"/>
      <c r="Y28" s="252"/>
      <c r="Z28" s="265" t="str">
        <f t="shared" si="2"/>
        <v/>
      </c>
      <c r="AA28" s="251"/>
      <c r="AB28" s="252"/>
      <c r="AI28" s="39"/>
      <c r="AK28" s="3"/>
    </row>
    <row r="29" spans="1:57" ht="18" customHeight="1">
      <c r="A29" s="200">
        <v>17</v>
      </c>
      <c r="B29" s="193">
        <f>INPUT!B28</f>
        <v>0</v>
      </c>
      <c r="C29" s="201"/>
      <c r="D29" s="201"/>
      <c r="E29" s="201"/>
      <c r="F29" s="266" t="str">
        <f>TERM1!AA28</f>
        <v/>
      </c>
      <c r="G29" s="251"/>
      <c r="H29" s="251"/>
      <c r="I29" s="252"/>
      <c r="J29" s="266" t="str">
        <f>TERM2!AA28</f>
        <v/>
      </c>
      <c r="K29" s="251"/>
      <c r="L29" s="251"/>
      <c r="M29" s="252"/>
      <c r="N29" s="266" t="str">
        <f>TERM3!AA28</f>
        <v/>
      </c>
      <c r="O29" s="251"/>
      <c r="P29" s="251"/>
      <c r="Q29" s="252"/>
      <c r="R29" s="273" t="str">
        <f t="shared" si="0"/>
        <v/>
      </c>
      <c r="S29" s="251"/>
      <c r="T29" s="251"/>
      <c r="U29" s="252"/>
      <c r="V29" s="266" t="str">
        <f t="shared" si="1"/>
        <v/>
      </c>
      <c r="W29" s="251"/>
      <c r="X29" s="251"/>
      <c r="Y29" s="252"/>
      <c r="Z29" s="265" t="str">
        <f t="shared" si="2"/>
        <v/>
      </c>
      <c r="AA29" s="251"/>
      <c r="AB29" s="252"/>
      <c r="AI29" s="39"/>
      <c r="AK29" s="3"/>
    </row>
    <row r="30" spans="1:57" ht="18" customHeight="1">
      <c r="A30" s="200">
        <v>18</v>
      </c>
      <c r="B30" s="193">
        <f>INPUT!B29</f>
        <v>0</v>
      </c>
      <c r="C30" s="201"/>
      <c r="D30" s="201"/>
      <c r="E30" s="201"/>
      <c r="F30" s="266" t="str">
        <f>TERM1!AA29</f>
        <v/>
      </c>
      <c r="G30" s="251"/>
      <c r="H30" s="251"/>
      <c r="I30" s="252"/>
      <c r="J30" s="266" t="str">
        <f>TERM2!AA29</f>
        <v/>
      </c>
      <c r="K30" s="251"/>
      <c r="L30" s="251"/>
      <c r="M30" s="252"/>
      <c r="N30" s="266" t="str">
        <f>TERM3!AA29</f>
        <v/>
      </c>
      <c r="O30" s="251"/>
      <c r="P30" s="251"/>
      <c r="Q30" s="252"/>
      <c r="R30" s="273" t="str">
        <f t="shared" si="0"/>
        <v/>
      </c>
      <c r="S30" s="251"/>
      <c r="T30" s="251"/>
      <c r="U30" s="252"/>
      <c r="V30" s="266" t="str">
        <f t="shared" si="1"/>
        <v/>
      </c>
      <c r="W30" s="251"/>
      <c r="X30" s="251"/>
      <c r="Y30" s="252"/>
      <c r="Z30" s="265" t="str">
        <f t="shared" si="2"/>
        <v/>
      </c>
      <c r="AA30" s="251"/>
      <c r="AB30" s="252"/>
      <c r="AI30" s="39"/>
      <c r="AK30" s="3"/>
    </row>
    <row r="31" spans="1:57" ht="18" customHeight="1">
      <c r="A31" s="200">
        <v>19</v>
      </c>
      <c r="B31" s="193">
        <f>INPUT!B30</f>
        <v>0</v>
      </c>
      <c r="C31" s="201"/>
      <c r="D31" s="201"/>
      <c r="E31" s="201"/>
      <c r="F31" s="266" t="str">
        <f>TERM1!AA30</f>
        <v/>
      </c>
      <c r="G31" s="251"/>
      <c r="H31" s="251"/>
      <c r="I31" s="252"/>
      <c r="J31" s="266" t="str">
        <f>TERM2!AA30</f>
        <v/>
      </c>
      <c r="K31" s="251"/>
      <c r="L31" s="251"/>
      <c r="M31" s="252"/>
      <c r="N31" s="266" t="str">
        <f>TERM3!AA30</f>
        <v/>
      </c>
      <c r="O31" s="251"/>
      <c r="P31" s="251"/>
      <c r="Q31" s="252"/>
      <c r="R31" s="273" t="str">
        <f t="shared" si="0"/>
        <v/>
      </c>
      <c r="S31" s="251"/>
      <c r="T31" s="251"/>
      <c r="U31" s="252"/>
      <c r="V31" s="266" t="str">
        <f t="shared" si="1"/>
        <v/>
      </c>
      <c r="W31" s="251"/>
      <c r="X31" s="251"/>
      <c r="Y31" s="252"/>
      <c r="Z31" s="265" t="str">
        <f t="shared" si="2"/>
        <v/>
      </c>
      <c r="AA31" s="251"/>
      <c r="AB31" s="252"/>
      <c r="AI31" s="39"/>
      <c r="AK31" s="3"/>
    </row>
    <row r="32" spans="1:57" ht="18" customHeight="1">
      <c r="A32" s="200">
        <v>20</v>
      </c>
      <c r="B32" s="193">
        <f>INPUT!B31</f>
        <v>0</v>
      </c>
      <c r="C32" s="201"/>
      <c r="D32" s="201"/>
      <c r="E32" s="201"/>
      <c r="F32" s="266" t="str">
        <f>TERM1!AA31</f>
        <v/>
      </c>
      <c r="G32" s="251"/>
      <c r="H32" s="251"/>
      <c r="I32" s="252"/>
      <c r="J32" s="266" t="str">
        <f>TERM2!AA31</f>
        <v/>
      </c>
      <c r="K32" s="251"/>
      <c r="L32" s="251"/>
      <c r="M32" s="252"/>
      <c r="N32" s="266" t="str">
        <f>TERM3!AA31</f>
        <v/>
      </c>
      <c r="O32" s="251"/>
      <c r="P32" s="251"/>
      <c r="Q32" s="252"/>
      <c r="R32" s="273" t="str">
        <f t="shared" si="0"/>
        <v/>
      </c>
      <c r="S32" s="251"/>
      <c r="T32" s="251"/>
      <c r="U32" s="252"/>
      <c r="V32" s="266" t="str">
        <f t="shared" si="1"/>
        <v/>
      </c>
      <c r="W32" s="251"/>
      <c r="X32" s="251"/>
      <c r="Y32" s="252"/>
      <c r="Z32" s="265" t="str">
        <f t="shared" si="2"/>
        <v/>
      </c>
      <c r="AA32" s="251"/>
      <c r="AB32" s="252"/>
      <c r="AI32" s="39"/>
      <c r="AK32" s="3"/>
    </row>
    <row r="33" spans="1:55" ht="18" customHeight="1">
      <c r="A33" s="200">
        <v>21</v>
      </c>
      <c r="B33" s="193">
        <f>INPUT!B32</f>
        <v>0</v>
      </c>
      <c r="C33" s="201"/>
      <c r="D33" s="201"/>
      <c r="E33" s="201"/>
      <c r="F33" s="266" t="str">
        <f>TERM1!AA32</f>
        <v/>
      </c>
      <c r="G33" s="251"/>
      <c r="H33" s="251"/>
      <c r="I33" s="252"/>
      <c r="J33" s="266" t="str">
        <f>TERM2!AA32</f>
        <v/>
      </c>
      <c r="K33" s="251"/>
      <c r="L33" s="251"/>
      <c r="M33" s="252"/>
      <c r="N33" s="266" t="str">
        <f>TERM3!AA32</f>
        <v/>
      </c>
      <c r="O33" s="251"/>
      <c r="P33" s="251"/>
      <c r="Q33" s="252"/>
      <c r="R33" s="273" t="str">
        <f t="shared" si="0"/>
        <v/>
      </c>
      <c r="S33" s="251"/>
      <c r="T33" s="251"/>
      <c r="U33" s="252"/>
      <c r="V33" s="266" t="str">
        <f t="shared" si="1"/>
        <v/>
      </c>
      <c r="W33" s="251"/>
      <c r="X33" s="251"/>
      <c r="Y33" s="252"/>
      <c r="Z33" s="265" t="str">
        <f t="shared" si="2"/>
        <v/>
      </c>
      <c r="AA33" s="251"/>
      <c r="AB33" s="252"/>
      <c r="AI33" s="39"/>
      <c r="AK33" s="3"/>
    </row>
    <row r="34" spans="1:55" ht="18" customHeight="1">
      <c r="A34" s="200">
        <v>22</v>
      </c>
      <c r="B34" s="193">
        <f>INPUT!B33</f>
        <v>0</v>
      </c>
      <c r="C34" s="201"/>
      <c r="D34" s="201"/>
      <c r="E34" s="201"/>
      <c r="F34" s="266" t="str">
        <f>TERM1!AA33</f>
        <v/>
      </c>
      <c r="G34" s="251"/>
      <c r="H34" s="251"/>
      <c r="I34" s="252"/>
      <c r="J34" s="266" t="str">
        <f>TERM2!AA33</f>
        <v/>
      </c>
      <c r="K34" s="251"/>
      <c r="L34" s="251"/>
      <c r="M34" s="252"/>
      <c r="N34" s="266" t="str">
        <f>TERM3!AA33</f>
        <v/>
      </c>
      <c r="O34" s="251"/>
      <c r="P34" s="251"/>
      <c r="Q34" s="252"/>
      <c r="R34" s="273" t="str">
        <f t="shared" si="0"/>
        <v/>
      </c>
      <c r="S34" s="251"/>
      <c r="T34" s="251"/>
      <c r="U34" s="252"/>
      <c r="V34" s="266" t="str">
        <f t="shared" si="1"/>
        <v/>
      </c>
      <c r="W34" s="251"/>
      <c r="X34" s="251"/>
      <c r="Y34" s="252"/>
      <c r="Z34" s="265" t="str">
        <f t="shared" si="2"/>
        <v/>
      </c>
      <c r="AA34" s="251"/>
      <c r="AB34" s="252"/>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66" t="str">
        <f>TERM1!AA34</f>
        <v/>
      </c>
      <c r="G35" s="251"/>
      <c r="H35" s="251"/>
      <c r="I35" s="252"/>
      <c r="J35" s="266" t="str">
        <f>TERM2!AA34</f>
        <v/>
      </c>
      <c r="K35" s="251"/>
      <c r="L35" s="251"/>
      <c r="M35" s="252"/>
      <c r="N35" s="266" t="str">
        <f>TERM3!AA34</f>
        <v/>
      </c>
      <c r="O35" s="251"/>
      <c r="P35" s="251"/>
      <c r="Q35" s="252"/>
      <c r="R35" s="273" t="str">
        <f t="shared" si="0"/>
        <v/>
      </c>
      <c r="S35" s="251"/>
      <c r="T35" s="251"/>
      <c r="U35" s="252"/>
      <c r="V35" s="266" t="str">
        <f t="shared" si="1"/>
        <v/>
      </c>
      <c r="W35" s="251"/>
      <c r="X35" s="251"/>
      <c r="Y35" s="252"/>
      <c r="Z35" s="265" t="str">
        <f t="shared" si="2"/>
        <v/>
      </c>
      <c r="AA35" s="251"/>
      <c r="AB35" s="252"/>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66" t="str">
        <f>TERM1!AA35</f>
        <v/>
      </c>
      <c r="G36" s="251"/>
      <c r="H36" s="251"/>
      <c r="I36" s="252"/>
      <c r="J36" s="266" t="str">
        <f>TERM2!AA35</f>
        <v/>
      </c>
      <c r="K36" s="251"/>
      <c r="L36" s="251"/>
      <c r="M36" s="252"/>
      <c r="N36" s="266" t="str">
        <f>TERM3!AA35</f>
        <v/>
      </c>
      <c r="O36" s="251"/>
      <c r="P36" s="251"/>
      <c r="Q36" s="252"/>
      <c r="R36" s="273" t="str">
        <f t="shared" si="0"/>
        <v/>
      </c>
      <c r="S36" s="251"/>
      <c r="T36" s="251"/>
      <c r="U36" s="252"/>
      <c r="V36" s="266" t="str">
        <f t="shared" si="1"/>
        <v/>
      </c>
      <c r="W36" s="251"/>
      <c r="X36" s="251"/>
      <c r="Y36" s="252"/>
      <c r="Z36" s="265" t="str">
        <f t="shared" si="2"/>
        <v/>
      </c>
      <c r="AA36" s="251"/>
      <c r="AB36" s="252"/>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66" t="str">
        <f>TERM1!AA36</f>
        <v/>
      </c>
      <c r="G37" s="251"/>
      <c r="H37" s="251"/>
      <c r="I37" s="252"/>
      <c r="J37" s="266" t="str">
        <f>TERM2!AA36</f>
        <v/>
      </c>
      <c r="K37" s="251"/>
      <c r="L37" s="251"/>
      <c r="M37" s="252"/>
      <c r="N37" s="266" t="str">
        <f>TERM3!AA36</f>
        <v/>
      </c>
      <c r="O37" s="251"/>
      <c r="P37" s="251"/>
      <c r="Q37" s="252"/>
      <c r="R37" s="273" t="str">
        <f t="shared" si="0"/>
        <v/>
      </c>
      <c r="S37" s="251"/>
      <c r="T37" s="251"/>
      <c r="U37" s="252"/>
      <c r="V37" s="266" t="str">
        <f t="shared" si="1"/>
        <v/>
      </c>
      <c r="W37" s="251"/>
      <c r="X37" s="251"/>
      <c r="Y37" s="252"/>
      <c r="Z37" s="265" t="str">
        <f t="shared" si="2"/>
        <v/>
      </c>
      <c r="AA37" s="251"/>
      <c r="AB37" s="252"/>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66" t="str">
        <f>TERM1!AA37</f>
        <v/>
      </c>
      <c r="G38" s="251"/>
      <c r="H38" s="251"/>
      <c r="I38" s="252"/>
      <c r="J38" s="266" t="str">
        <f>TERM2!AA37</f>
        <v/>
      </c>
      <c r="K38" s="251"/>
      <c r="L38" s="251"/>
      <c r="M38" s="252"/>
      <c r="N38" s="266" t="str">
        <f>TERM3!AA37</f>
        <v/>
      </c>
      <c r="O38" s="251"/>
      <c r="P38" s="251"/>
      <c r="Q38" s="252"/>
      <c r="R38" s="273" t="str">
        <f t="shared" si="0"/>
        <v/>
      </c>
      <c r="S38" s="251"/>
      <c r="T38" s="251"/>
      <c r="U38" s="252"/>
      <c r="V38" s="266" t="str">
        <f t="shared" si="1"/>
        <v/>
      </c>
      <c r="W38" s="251"/>
      <c r="X38" s="251"/>
      <c r="Y38" s="252"/>
      <c r="Z38" s="265" t="str">
        <f t="shared" si="2"/>
        <v/>
      </c>
      <c r="AA38" s="251"/>
      <c r="AB38" s="252"/>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66" t="str">
        <f>TERM1!AA38</f>
        <v/>
      </c>
      <c r="G39" s="251"/>
      <c r="H39" s="251"/>
      <c r="I39" s="252"/>
      <c r="J39" s="266" t="str">
        <f>TERM2!AA38</f>
        <v/>
      </c>
      <c r="K39" s="251"/>
      <c r="L39" s="251"/>
      <c r="M39" s="252"/>
      <c r="N39" s="266" t="str">
        <f>TERM3!AA38</f>
        <v/>
      </c>
      <c r="O39" s="251"/>
      <c r="P39" s="251"/>
      <c r="Q39" s="252"/>
      <c r="R39" s="273" t="str">
        <f t="shared" si="0"/>
        <v/>
      </c>
      <c r="S39" s="251"/>
      <c r="T39" s="251"/>
      <c r="U39" s="252"/>
      <c r="V39" s="266" t="str">
        <f t="shared" si="1"/>
        <v/>
      </c>
      <c r="W39" s="251"/>
      <c r="X39" s="251"/>
      <c r="Y39" s="252"/>
      <c r="Z39" s="265" t="str">
        <f t="shared" si="2"/>
        <v/>
      </c>
      <c r="AA39" s="251"/>
      <c r="AB39" s="252"/>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66" t="str">
        <f>TERM1!AA39</f>
        <v/>
      </c>
      <c r="G40" s="251"/>
      <c r="H40" s="251"/>
      <c r="I40" s="252"/>
      <c r="J40" s="266" t="str">
        <f>TERM2!AA39</f>
        <v/>
      </c>
      <c r="K40" s="251"/>
      <c r="L40" s="251"/>
      <c r="M40" s="252"/>
      <c r="N40" s="266" t="str">
        <f>TERM3!AA39</f>
        <v/>
      </c>
      <c r="O40" s="251"/>
      <c r="P40" s="251"/>
      <c r="Q40" s="252"/>
      <c r="R40" s="273" t="str">
        <f t="shared" si="0"/>
        <v/>
      </c>
      <c r="S40" s="251"/>
      <c r="T40" s="251"/>
      <c r="U40" s="252"/>
      <c r="V40" s="266" t="str">
        <f t="shared" si="1"/>
        <v/>
      </c>
      <c r="W40" s="251"/>
      <c r="X40" s="251"/>
      <c r="Y40" s="252"/>
      <c r="Z40" s="265" t="str">
        <f t="shared" si="2"/>
        <v/>
      </c>
      <c r="AA40" s="251"/>
      <c r="AB40" s="252"/>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66" t="str">
        <f>TERM1!AA40</f>
        <v/>
      </c>
      <c r="G41" s="251"/>
      <c r="H41" s="251"/>
      <c r="I41" s="252"/>
      <c r="J41" s="266" t="str">
        <f>TERM2!AA40</f>
        <v/>
      </c>
      <c r="K41" s="251"/>
      <c r="L41" s="251"/>
      <c r="M41" s="252"/>
      <c r="N41" s="266" t="str">
        <f>TERM3!AA40</f>
        <v/>
      </c>
      <c r="O41" s="251"/>
      <c r="P41" s="251"/>
      <c r="Q41" s="252"/>
      <c r="R41" s="273" t="str">
        <f t="shared" si="0"/>
        <v/>
      </c>
      <c r="S41" s="251"/>
      <c r="T41" s="251"/>
      <c r="U41" s="252"/>
      <c r="V41" s="266" t="str">
        <f t="shared" si="1"/>
        <v/>
      </c>
      <c r="W41" s="251"/>
      <c r="X41" s="251"/>
      <c r="Y41" s="252"/>
      <c r="Z41" s="265" t="str">
        <f t="shared" si="2"/>
        <v/>
      </c>
      <c r="AA41" s="251"/>
      <c r="AB41" s="252"/>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66" t="str">
        <f>TERM1!AA41</f>
        <v/>
      </c>
      <c r="G42" s="251"/>
      <c r="H42" s="251"/>
      <c r="I42" s="252"/>
      <c r="J42" s="266" t="str">
        <f>TERM2!AA41</f>
        <v/>
      </c>
      <c r="K42" s="251"/>
      <c r="L42" s="251"/>
      <c r="M42" s="252"/>
      <c r="N42" s="266" t="str">
        <f>TERM3!AA41</f>
        <v/>
      </c>
      <c r="O42" s="251"/>
      <c r="P42" s="251"/>
      <c r="Q42" s="252"/>
      <c r="R42" s="273" t="str">
        <f t="shared" si="0"/>
        <v/>
      </c>
      <c r="S42" s="251"/>
      <c r="T42" s="251"/>
      <c r="U42" s="252"/>
      <c r="V42" s="266" t="str">
        <f t="shared" si="1"/>
        <v/>
      </c>
      <c r="W42" s="251"/>
      <c r="X42" s="251"/>
      <c r="Y42" s="252"/>
      <c r="Z42" s="265" t="str">
        <f t="shared" si="2"/>
        <v/>
      </c>
      <c r="AA42" s="251"/>
      <c r="AB42" s="252"/>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66" t="str">
        <f>TERM1!AA42</f>
        <v/>
      </c>
      <c r="G43" s="251"/>
      <c r="H43" s="251"/>
      <c r="I43" s="252"/>
      <c r="J43" s="266" t="str">
        <f>TERM2!AA42</f>
        <v/>
      </c>
      <c r="K43" s="251"/>
      <c r="L43" s="251"/>
      <c r="M43" s="252"/>
      <c r="N43" s="266" t="str">
        <f>TERM3!AA42</f>
        <v/>
      </c>
      <c r="O43" s="251"/>
      <c r="P43" s="251"/>
      <c r="Q43" s="252"/>
      <c r="R43" s="273" t="str">
        <f t="shared" si="0"/>
        <v/>
      </c>
      <c r="S43" s="251"/>
      <c r="T43" s="251"/>
      <c r="U43" s="252"/>
      <c r="V43" s="266" t="str">
        <f t="shared" si="1"/>
        <v/>
      </c>
      <c r="W43" s="251"/>
      <c r="X43" s="251"/>
      <c r="Y43" s="252"/>
      <c r="Z43" s="265" t="str">
        <f t="shared" si="2"/>
        <v/>
      </c>
      <c r="AA43" s="251"/>
      <c r="AB43" s="252"/>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66" t="str">
        <f>TERM1!AA43</f>
        <v/>
      </c>
      <c r="G44" s="251"/>
      <c r="H44" s="251"/>
      <c r="I44" s="252"/>
      <c r="J44" s="266" t="str">
        <f>TERM2!AA43</f>
        <v/>
      </c>
      <c r="K44" s="251"/>
      <c r="L44" s="251"/>
      <c r="M44" s="252"/>
      <c r="N44" s="266" t="str">
        <f>TERM3!AA43</f>
        <v/>
      </c>
      <c r="O44" s="251"/>
      <c r="P44" s="251"/>
      <c r="Q44" s="252"/>
      <c r="R44" s="273" t="str">
        <f t="shared" si="0"/>
        <v/>
      </c>
      <c r="S44" s="251"/>
      <c r="T44" s="251"/>
      <c r="U44" s="252"/>
      <c r="V44" s="266" t="str">
        <f t="shared" si="1"/>
        <v/>
      </c>
      <c r="W44" s="251"/>
      <c r="X44" s="251"/>
      <c r="Y44" s="252"/>
      <c r="Z44" s="265" t="str">
        <f t="shared" si="2"/>
        <v/>
      </c>
      <c r="AA44" s="251"/>
      <c r="AB44" s="252"/>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66" t="str">
        <f>TERM1!AA44</f>
        <v/>
      </c>
      <c r="G45" s="251"/>
      <c r="H45" s="251"/>
      <c r="I45" s="252"/>
      <c r="J45" s="266" t="str">
        <f>TERM2!AA44</f>
        <v/>
      </c>
      <c r="K45" s="251"/>
      <c r="L45" s="251"/>
      <c r="M45" s="252"/>
      <c r="N45" s="266" t="str">
        <f>TERM3!AA44</f>
        <v/>
      </c>
      <c r="O45" s="251"/>
      <c r="P45" s="251"/>
      <c r="Q45" s="252"/>
      <c r="R45" s="273" t="str">
        <f t="shared" ref="R45:R62" si="3">IF(OR(F45="",J45="",N45=""),"",IF(ISERROR(ROUND(AVERAGE(F45,J45,N45),0)),"",ROUND(AVERAGE(F45,J45,N45),0)))</f>
        <v/>
      </c>
      <c r="S45" s="251"/>
      <c r="T45" s="251"/>
      <c r="U45" s="252"/>
      <c r="V45" s="266" t="str">
        <f t="shared" ref="V45:V62" si="4">IF(ISERROR(IF(R45="","",VLOOKUP(R45,DESCRIPTORS,4,TRUE))),"",IF(R45="","",VLOOKUP(R45,DESCRIPTORS,4,TRUE)))</f>
        <v/>
      </c>
      <c r="W45" s="251"/>
      <c r="X45" s="251"/>
      <c r="Y45" s="252"/>
      <c r="Z45" s="265" t="str">
        <f t="shared" ref="Z45:Z62" si="5">IF(OR($F45="",$J45="",$N45="",$R45=""),"",IF($R45&gt;=75,"PASSED","FAILED"))</f>
        <v/>
      </c>
      <c r="AA45" s="251"/>
      <c r="AB45" s="252"/>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66" t="str">
        <f>TERM1!AA45</f>
        <v/>
      </c>
      <c r="G46" s="251"/>
      <c r="H46" s="251"/>
      <c r="I46" s="252"/>
      <c r="J46" s="266" t="str">
        <f>TERM2!AA45</f>
        <v/>
      </c>
      <c r="K46" s="251"/>
      <c r="L46" s="251"/>
      <c r="M46" s="252"/>
      <c r="N46" s="266" t="str">
        <f>TERM3!AA45</f>
        <v/>
      </c>
      <c r="O46" s="251"/>
      <c r="P46" s="251"/>
      <c r="Q46" s="252"/>
      <c r="R46" s="273" t="str">
        <f t="shared" si="3"/>
        <v/>
      </c>
      <c r="S46" s="251"/>
      <c r="T46" s="251"/>
      <c r="U46" s="252"/>
      <c r="V46" s="266" t="str">
        <f t="shared" si="4"/>
        <v/>
      </c>
      <c r="W46" s="251"/>
      <c r="X46" s="251"/>
      <c r="Y46" s="252"/>
      <c r="Z46" s="265" t="str">
        <f t="shared" si="5"/>
        <v/>
      </c>
      <c r="AA46" s="251"/>
      <c r="AB46" s="252"/>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66" t="str">
        <f>TERM1!AA46</f>
        <v/>
      </c>
      <c r="G47" s="251"/>
      <c r="H47" s="251"/>
      <c r="I47" s="252"/>
      <c r="J47" s="266" t="str">
        <f>TERM2!AA46</f>
        <v/>
      </c>
      <c r="K47" s="251"/>
      <c r="L47" s="251"/>
      <c r="M47" s="252"/>
      <c r="N47" s="266" t="str">
        <f>TERM3!AA46</f>
        <v/>
      </c>
      <c r="O47" s="251"/>
      <c r="P47" s="251"/>
      <c r="Q47" s="252"/>
      <c r="R47" s="273" t="str">
        <f t="shared" si="3"/>
        <v/>
      </c>
      <c r="S47" s="251"/>
      <c r="T47" s="251"/>
      <c r="U47" s="252"/>
      <c r="V47" s="266" t="str">
        <f t="shared" si="4"/>
        <v/>
      </c>
      <c r="W47" s="251"/>
      <c r="X47" s="251"/>
      <c r="Y47" s="252"/>
      <c r="Z47" s="265" t="str">
        <f t="shared" si="5"/>
        <v/>
      </c>
      <c r="AA47" s="251"/>
      <c r="AB47" s="252"/>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66" t="str">
        <f>TERM1!AA47</f>
        <v/>
      </c>
      <c r="G48" s="251"/>
      <c r="H48" s="251"/>
      <c r="I48" s="252"/>
      <c r="J48" s="266" t="str">
        <f>TERM2!AA47</f>
        <v/>
      </c>
      <c r="K48" s="251"/>
      <c r="L48" s="251"/>
      <c r="M48" s="252"/>
      <c r="N48" s="266" t="str">
        <f>TERM3!AA47</f>
        <v/>
      </c>
      <c r="O48" s="251"/>
      <c r="P48" s="251"/>
      <c r="Q48" s="252"/>
      <c r="R48" s="273" t="str">
        <f t="shared" si="3"/>
        <v/>
      </c>
      <c r="S48" s="251"/>
      <c r="T48" s="251"/>
      <c r="U48" s="252"/>
      <c r="V48" s="266" t="str">
        <f t="shared" si="4"/>
        <v/>
      </c>
      <c r="W48" s="251"/>
      <c r="X48" s="251"/>
      <c r="Y48" s="252"/>
      <c r="Z48" s="265" t="str">
        <f t="shared" si="5"/>
        <v/>
      </c>
      <c r="AA48" s="251"/>
      <c r="AB48" s="252"/>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66" t="str">
        <f>TERM1!AA48</f>
        <v/>
      </c>
      <c r="G49" s="251"/>
      <c r="H49" s="251"/>
      <c r="I49" s="252"/>
      <c r="J49" s="266" t="str">
        <f>TERM2!AA48</f>
        <v/>
      </c>
      <c r="K49" s="251"/>
      <c r="L49" s="251"/>
      <c r="M49" s="252"/>
      <c r="N49" s="266" t="str">
        <f>TERM3!AA48</f>
        <v/>
      </c>
      <c r="O49" s="251"/>
      <c r="P49" s="251"/>
      <c r="Q49" s="252"/>
      <c r="R49" s="273" t="str">
        <f t="shared" si="3"/>
        <v/>
      </c>
      <c r="S49" s="251"/>
      <c r="T49" s="251"/>
      <c r="U49" s="252"/>
      <c r="V49" s="266" t="str">
        <f t="shared" si="4"/>
        <v/>
      </c>
      <c r="W49" s="251"/>
      <c r="X49" s="251"/>
      <c r="Y49" s="252"/>
      <c r="Z49" s="265" t="str">
        <f t="shared" si="5"/>
        <v/>
      </c>
      <c r="AA49" s="251"/>
      <c r="AB49" s="252"/>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66" t="str">
        <f>TERM1!AA49</f>
        <v/>
      </c>
      <c r="G50" s="251"/>
      <c r="H50" s="251"/>
      <c r="I50" s="252"/>
      <c r="J50" s="266" t="str">
        <f>TERM2!AA49</f>
        <v/>
      </c>
      <c r="K50" s="251"/>
      <c r="L50" s="251"/>
      <c r="M50" s="252"/>
      <c r="N50" s="266" t="str">
        <f>TERM3!AA49</f>
        <v/>
      </c>
      <c r="O50" s="251"/>
      <c r="P50" s="251"/>
      <c r="Q50" s="252"/>
      <c r="R50" s="273" t="str">
        <f t="shared" si="3"/>
        <v/>
      </c>
      <c r="S50" s="251"/>
      <c r="T50" s="251"/>
      <c r="U50" s="252"/>
      <c r="V50" s="266" t="str">
        <f t="shared" si="4"/>
        <v/>
      </c>
      <c r="W50" s="251"/>
      <c r="X50" s="251"/>
      <c r="Y50" s="252"/>
      <c r="Z50" s="265" t="str">
        <f t="shared" si="5"/>
        <v/>
      </c>
      <c r="AA50" s="251"/>
      <c r="AB50" s="252"/>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66" t="str">
        <f>TERM1!AA50</f>
        <v/>
      </c>
      <c r="G51" s="251"/>
      <c r="H51" s="251"/>
      <c r="I51" s="252"/>
      <c r="J51" s="266" t="str">
        <f>TERM2!AA50</f>
        <v/>
      </c>
      <c r="K51" s="251"/>
      <c r="L51" s="251"/>
      <c r="M51" s="252"/>
      <c r="N51" s="266" t="str">
        <f>TERM3!AA50</f>
        <v/>
      </c>
      <c r="O51" s="251"/>
      <c r="P51" s="251"/>
      <c r="Q51" s="252"/>
      <c r="R51" s="273" t="str">
        <f t="shared" si="3"/>
        <v/>
      </c>
      <c r="S51" s="251"/>
      <c r="T51" s="251"/>
      <c r="U51" s="252"/>
      <c r="V51" s="266" t="str">
        <f t="shared" si="4"/>
        <v/>
      </c>
      <c r="W51" s="251"/>
      <c r="X51" s="251"/>
      <c r="Y51" s="252"/>
      <c r="Z51" s="265" t="str">
        <f t="shared" si="5"/>
        <v/>
      </c>
      <c r="AA51" s="251"/>
      <c r="AB51" s="252"/>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66" t="str">
        <f>TERM1!AA51</f>
        <v/>
      </c>
      <c r="G52" s="251"/>
      <c r="H52" s="251"/>
      <c r="I52" s="252"/>
      <c r="J52" s="266" t="str">
        <f>TERM2!AA51</f>
        <v/>
      </c>
      <c r="K52" s="251"/>
      <c r="L52" s="251"/>
      <c r="M52" s="252"/>
      <c r="N52" s="266" t="str">
        <f>TERM3!AA51</f>
        <v/>
      </c>
      <c r="O52" s="251"/>
      <c r="P52" s="251"/>
      <c r="Q52" s="252"/>
      <c r="R52" s="273" t="str">
        <f t="shared" si="3"/>
        <v/>
      </c>
      <c r="S52" s="251"/>
      <c r="T52" s="251"/>
      <c r="U52" s="252"/>
      <c r="V52" s="266" t="str">
        <f t="shared" si="4"/>
        <v/>
      </c>
      <c r="W52" s="251"/>
      <c r="X52" s="251"/>
      <c r="Y52" s="252"/>
      <c r="Z52" s="265" t="str">
        <f t="shared" si="5"/>
        <v/>
      </c>
      <c r="AA52" s="251"/>
      <c r="AB52" s="252"/>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66" t="str">
        <f>TERM1!AA52</f>
        <v/>
      </c>
      <c r="G53" s="251"/>
      <c r="H53" s="251"/>
      <c r="I53" s="252"/>
      <c r="J53" s="266" t="str">
        <f>TERM2!AA52</f>
        <v/>
      </c>
      <c r="K53" s="251"/>
      <c r="L53" s="251"/>
      <c r="M53" s="252"/>
      <c r="N53" s="266" t="str">
        <f>TERM3!AA52</f>
        <v/>
      </c>
      <c r="O53" s="251"/>
      <c r="P53" s="251"/>
      <c r="Q53" s="252"/>
      <c r="R53" s="273" t="str">
        <f t="shared" si="3"/>
        <v/>
      </c>
      <c r="S53" s="251"/>
      <c r="T53" s="251"/>
      <c r="U53" s="252"/>
      <c r="V53" s="266" t="str">
        <f t="shared" si="4"/>
        <v/>
      </c>
      <c r="W53" s="251"/>
      <c r="X53" s="251"/>
      <c r="Y53" s="252"/>
      <c r="Z53" s="265" t="str">
        <f t="shared" si="5"/>
        <v/>
      </c>
      <c r="AA53" s="251"/>
      <c r="AB53" s="252"/>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66" t="str">
        <f>TERM1!AA53</f>
        <v/>
      </c>
      <c r="G54" s="251"/>
      <c r="H54" s="251"/>
      <c r="I54" s="252"/>
      <c r="J54" s="266" t="str">
        <f>TERM2!AA53</f>
        <v/>
      </c>
      <c r="K54" s="251"/>
      <c r="L54" s="251"/>
      <c r="M54" s="252"/>
      <c r="N54" s="266" t="str">
        <f>TERM3!AA53</f>
        <v/>
      </c>
      <c r="O54" s="251"/>
      <c r="P54" s="251"/>
      <c r="Q54" s="252"/>
      <c r="R54" s="273" t="str">
        <f t="shared" si="3"/>
        <v/>
      </c>
      <c r="S54" s="251"/>
      <c r="T54" s="251"/>
      <c r="U54" s="252"/>
      <c r="V54" s="266" t="str">
        <f t="shared" si="4"/>
        <v/>
      </c>
      <c r="W54" s="251"/>
      <c r="X54" s="251"/>
      <c r="Y54" s="252"/>
      <c r="Z54" s="265" t="str">
        <f t="shared" si="5"/>
        <v/>
      </c>
      <c r="AA54" s="251"/>
      <c r="AB54" s="252"/>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66" t="str">
        <f>TERM1!AA54</f>
        <v/>
      </c>
      <c r="G55" s="251"/>
      <c r="H55" s="251"/>
      <c r="I55" s="252"/>
      <c r="J55" s="266" t="str">
        <f>TERM2!AA54</f>
        <v/>
      </c>
      <c r="K55" s="251"/>
      <c r="L55" s="251"/>
      <c r="M55" s="252"/>
      <c r="N55" s="266" t="str">
        <f>TERM3!AA54</f>
        <v/>
      </c>
      <c r="O55" s="251"/>
      <c r="P55" s="251"/>
      <c r="Q55" s="252"/>
      <c r="R55" s="273" t="str">
        <f t="shared" si="3"/>
        <v/>
      </c>
      <c r="S55" s="251"/>
      <c r="T55" s="251"/>
      <c r="U55" s="252"/>
      <c r="V55" s="266" t="str">
        <f t="shared" si="4"/>
        <v/>
      </c>
      <c r="W55" s="251"/>
      <c r="X55" s="251"/>
      <c r="Y55" s="252"/>
      <c r="Z55" s="265" t="str">
        <f t="shared" si="5"/>
        <v/>
      </c>
      <c r="AA55" s="251"/>
      <c r="AB55" s="252"/>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66" t="str">
        <f>TERM1!AA55</f>
        <v/>
      </c>
      <c r="G56" s="251"/>
      <c r="H56" s="251"/>
      <c r="I56" s="252"/>
      <c r="J56" s="266" t="str">
        <f>TERM2!AA55</f>
        <v/>
      </c>
      <c r="K56" s="251"/>
      <c r="L56" s="251"/>
      <c r="M56" s="252"/>
      <c r="N56" s="266" t="str">
        <f>TERM3!AA55</f>
        <v/>
      </c>
      <c r="O56" s="251"/>
      <c r="P56" s="251"/>
      <c r="Q56" s="252"/>
      <c r="R56" s="273" t="str">
        <f t="shared" si="3"/>
        <v/>
      </c>
      <c r="S56" s="251"/>
      <c r="T56" s="251"/>
      <c r="U56" s="252"/>
      <c r="V56" s="266" t="str">
        <f t="shared" si="4"/>
        <v/>
      </c>
      <c r="W56" s="251"/>
      <c r="X56" s="251"/>
      <c r="Y56" s="252"/>
      <c r="Z56" s="265" t="str">
        <f t="shared" si="5"/>
        <v/>
      </c>
      <c r="AA56" s="251"/>
      <c r="AB56" s="252"/>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66" t="str">
        <f>TERM1!AA56</f>
        <v/>
      </c>
      <c r="G57" s="251"/>
      <c r="H57" s="251"/>
      <c r="I57" s="252"/>
      <c r="J57" s="266" t="str">
        <f>TERM2!AA56</f>
        <v/>
      </c>
      <c r="K57" s="251"/>
      <c r="L57" s="251"/>
      <c r="M57" s="252"/>
      <c r="N57" s="266" t="str">
        <f>TERM3!AA56</f>
        <v/>
      </c>
      <c r="O57" s="251"/>
      <c r="P57" s="251"/>
      <c r="Q57" s="252"/>
      <c r="R57" s="273" t="str">
        <f t="shared" si="3"/>
        <v/>
      </c>
      <c r="S57" s="251"/>
      <c r="T57" s="251"/>
      <c r="U57" s="252"/>
      <c r="V57" s="266" t="str">
        <f t="shared" si="4"/>
        <v/>
      </c>
      <c r="W57" s="251"/>
      <c r="X57" s="251"/>
      <c r="Y57" s="252"/>
      <c r="Z57" s="265" t="str">
        <f t="shared" si="5"/>
        <v/>
      </c>
      <c r="AA57" s="251"/>
      <c r="AB57" s="252"/>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66" t="str">
        <f>TERM1!AA57</f>
        <v/>
      </c>
      <c r="G58" s="251"/>
      <c r="H58" s="251"/>
      <c r="I58" s="252"/>
      <c r="J58" s="266" t="str">
        <f>TERM2!AA57</f>
        <v/>
      </c>
      <c r="K58" s="251"/>
      <c r="L58" s="251"/>
      <c r="M58" s="252"/>
      <c r="N58" s="266" t="str">
        <f>TERM3!AA57</f>
        <v/>
      </c>
      <c r="O58" s="251"/>
      <c r="P58" s="251"/>
      <c r="Q58" s="252"/>
      <c r="R58" s="273" t="str">
        <f t="shared" si="3"/>
        <v/>
      </c>
      <c r="S58" s="251"/>
      <c r="T58" s="251"/>
      <c r="U58" s="252"/>
      <c r="V58" s="266" t="str">
        <f t="shared" si="4"/>
        <v/>
      </c>
      <c r="W58" s="251"/>
      <c r="X58" s="251"/>
      <c r="Y58" s="252"/>
      <c r="Z58" s="265" t="str">
        <f t="shared" si="5"/>
        <v/>
      </c>
      <c r="AA58" s="251"/>
      <c r="AB58" s="252"/>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66" t="str">
        <f>TERM1!AA58</f>
        <v/>
      </c>
      <c r="G59" s="251"/>
      <c r="H59" s="251"/>
      <c r="I59" s="252"/>
      <c r="J59" s="266" t="str">
        <f>TERM2!AA58</f>
        <v/>
      </c>
      <c r="K59" s="251"/>
      <c r="L59" s="251"/>
      <c r="M59" s="252"/>
      <c r="N59" s="266" t="str">
        <f>TERM3!AA58</f>
        <v/>
      </c>
      <c r="O59" s="251"/>
      <c r="P59" s="251"/>
      <c r="Q59" s="252"/>
      <c r="R59" s="273" t="str">
        <f t="shared" si="3"/>
        <v/>
      </c>
      <c r="S59" s="251"/>
      <c r="T59" s="251"/>
      <c r="U59" s="252"/>
      <c r="V59" s="266" t="str">
        <f t="shared" si="4"/>
        <v/>
      </c>
      <c r="W59" s="251"/>
      <c r="X59" s="251"/>
      <c r="Y59" s="252"/>
      <c r="Z59" s="265" t="str">
        <f t="shared" si="5"/>
        <v/>
      </c>
      <c r="AA59" s="251"/>
      <c r="AB59" s="252"/>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66" t="str">
        <f>TERM1!AA59</f>
        <v/>
      </c>
      <c r="G60" s="251"/>
      <c r="H60" s="251"/>
      <c r="I60" s="252"/>
      <c r="J60" s="266" t="str">
        <f>TERM2!AA59</f>
        <v/>
      </c>
      <c r="K60" s="251"/>
      <c r="L60" s="251"/>
      <c r="M60" s="252"/>
      <c r="N60" s="266" t="str">
        <f>TERM3!AA59</f>
        <v/>
      </c>
      <c r="O60" s="251"/>
      <c r="P60" s="251"/>
      <c r="Q60" s="252"/>
      <c r="R60" s="273" t="str">
        <f t="shared" si="3"/>
        <v/>
      </c>
      <c r="S60" s="251"/>
      <c r="T60" s="251"/>
      <c r="U60" s="252"/>
      <c r="V60" s="266" t="str">
        <f t="shared" si="4"/>
        <v/>
      </c>
      <c r="W60" s="251"/>
      <c r="X60" s="251"/>
      <c r="Y60" s="252"/>
      <c r="Z60" s="265" t="str">
        <f t="shared" si="5"/>
        <v/>
      </c>
      <c r="AA60" s="251"/>
      <c r="AB60" s="252"/>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66" t="str">
        <f>TERM1!AA60</f>
        <v/>
      </c>
      <c r="G61" s="251"/>
      <c r="H61" s="251"/>
      <c r="I61" s="252"/>
      <c r="J61" s="266" t="str">
        <f>TERM2!AA60</f>
        <v/>
      </c>
      <c r="K61" s="251"/>
      <c r="L61" s="251"/>
      <c r="M61" s="252"/>
      <c r="N61" s="266" t="str">
        <f>TERM3!AA60</f>
        <v/>
      </c>
      <c r="O61" s="251"/>
      <c r="P61" s="251"/>
      <c r="Q61" s="252"/>
      <c r="R61" s="273" t="str">
        <f t="shared" si="3"/>
        <v/>
      </c>
      <c r="S61" s="251"/>
      <c r="T61" s="251"/>
      <c r="U61" s="252"/>
      <c r="V61" s="266" t="str">
        <f t="shared" si="4"/>
        <v/>
      </c>
      <c r="W61" s="251"/>
      <c r="X61" s="251"/>
      <c r="Y61" s="252"/>
      <c r="Z61" s="265" t="str">
        <f t="shared" si="5"/>
        <v/>
      </c>
      <c r="AA61" s="251"/>
      <c r="AB61" s="252"/>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2" t="str">
        <f>TERM1!AA61</f>
        <v/>
      </c>
      <c r="G62" s="277"/>
      <c r="H62" s="277"/>
      <c r="I62" s="278"/>
      <c r="J62" s="282" t="str">
        <f>TERM2!AA61</f>
        <v/>
      </c>
      <c r="K62" s="277"/>
      <c r="L62" s="277"/>
      <c r="M62" s="278"/>
      <c r="N62" s="282" t="str">
        <f>TERM3!AA61</f>
        <v/>
      </c>
      <c r="O62" s="277"/>
      <c r="P62" s="277"/>
      <c r="Q62" s="278"/>
      <c r="R62" s="287" t="str">
        <f t="shared" si="3"/>
        <v/>
      </c>
      <c r="S62" s="277"/>
      <c r="T62" s="277"/>
      <c r="U62" s="278"/>
      <c r="V62" s="282" t="str">
        <f t="shared" si="4"/>
        <v/>
      </c>
      <c r="W62" s="277"/>
      <c r="X62" s="277"/>
      <c r="Y62" s="278"/>
      <c r="Z62" s="276" t="str">
        <f t="shared" si="5"/>
        <v/>
      </c>
      <c r="AA62" s="277"/>
      <c r="AB62" s="278"/>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91"/>
      <c r="G63" s="221"/>
      <c r="H63" s="221"/>
      <c r="I63" s="285"/>
      <c r="J63" s="291"/>
      <c r="K63" s="221"/>
      <c r="L63" s="221"/>
      <c r="M63" s="285"/>
      <c r="N63" s="291"/>
      <c r="O63" s="221"/>
      <c r="P63" s="221"/>
      <c r="Q63" s="285"/>
      <c r="R63" s="284"/>
      <c r="S63" s="221"/>
      <c r="T63" s="221"/>
      <c r="U63" s="285"/>
      <c r="V63" s="284" t="str">
        <f>IF(OR(F63="",J63="",N63="",R63=""),"",IF(ISERROR(ROUND(AVERAGE(F63,J63,N63,R63),0)),"",ROUND(AVERAGE(F63,J63,N63,R63),0)))</f>
        <v/>
      </c>
      <c r="W63" s="221"/>
      <c r="X63" s="221"/>
      <c r="Y63" s="285"/>
      <c r="Z63" s="299" t="str">
        <f>IF(OR($F63="",$J63="",$N63="",$R63="",$V63=""),"",IF($V63&gt;=75,"PASSED","FAILED"))</f>
        <v/>
      </c>
      <c r="AA63" s="221"/>
      <c r="AB63" s="262"/>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Alcantara, Angela</v>
      </c>
      <c r="C64" s="8"/>
      <c r="D64" s="8"/>
      <c r="E64" s="8"/>
      <c r="F64" s="275">
        <f>TERM1!AA63</f>
        <v>89</v>
      </c>
      <c r="G64" s="241"/>
      <c r="H64" s="241"/>
      <c r="I64" s="242"/>
      <c r="J64" s="275">
        <f>TERM2!AA63</f>
        <v>82</v>
      </c>
      <c r="K64" s="241"/>
      <c r="L64" s="241"/>
      <c r="M64" s="242"/>
      <c r="N64" s="275">
        <f>TERM3!AA63</f>
        <v>83</v>
      </c>
      <c r="O64" s="241"/>
      <c r="P64" s="241"/>
      <c r="Q64" s="242"/>
      <c r="R64" s="272">
        <f t="shared" ref="R64:R95" si="6">IF(OR(F64="",J64="",N64=""),"",IF(ISERROR(ROUND(AVERAGE(F64,J64,N64),0)),"",ROUND(AVERAGE(F64,J64,N64),0)))</f>
        <v>85</v>
      </c>
      <c r="S64" s="241"/>
      <c r="T64" s="241"/>
      <c r="U64" s="242"/>
      <c r="V64" s="275" t="str">
        <f t="shared" ref="V64:V95" si="7">IF(ISERROR(IF(R64="","",VLOOKUP(R64,DESCRIPTORS,4,TRUE))),"",IF(R64="","",VLOOKUP(R64,DESCRIPTORS,4,TRUE)))</f>
        <v>Benchmarking</v>
      </c>
      <c r="W64" s="241"/>
      <c r="X64" s="241"/>
      <c r="Y64" s="242"/>
      <c r="Z64" s="280" t="str">
        <f t="shared" ref="Z64:Z95" si="8">IF(OR($F64="",$J64="",$N64="",$R64=""),"",IF($R64&gt;=75,"PASSED","FAILED"))</f>
        <v>PASSED</v>
      </c>
      <c r="AA64" s="241"/>
      <c r="AB64" s="242"/>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Bonifacio, Bea</v>
      </c>
      <c r="C65" s="201"/>
      <c r="D65" s="201"/>
      <c r="E65" s="201"/>
      <c r="F65" s="266">
        <f>TERM1!AA64</f>
        <v>86</v>
      </c>
      <c r="G65" s="251"/>
      <c r="H65" s="251"/>
      <c r="I65" s="252"/>
      <c r="J65" s="266">
        <f>TERM2!AA64</f>
        <v>81</v>
      </c>
      <c r="K65" s="251"/>
      <c r="L65" s="251"/>
      <c r="M65" s="252"/>
      <c r="N65" s="266">
        <f>TERM3!AA64</f>
        <v>79</v>
      </c>
      <c r="O65" s="251"/>
      <c r="P65" s="251"/>
      <c r="Q65" s="252"/>
      <c r="R65" s="273">
        <f t="shared" si="6"/>
        <v>82</v>
      </c>
      <c r="S65" s="251"/>
      <c r="T65" s="251"/>
      <c r="U65" s="252"/>
      <c r="V65" s="266" t="str">
        <f t="shared" si="7"/>
        <v>Benchmarking</v>
      </c>
      <c r="W65" s="251"/>
      <c r="X65" s="251"/>
      <c r="Y65" s="252"/>
      <c r="Z65" s="265" t="str">
        <f t="shared" si="8"/>
        <v>PASSED</v>
      </c>
      <c r="AA65" s="251"/>
      <c r="AB65" s="252"/>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Cruz, Claire</v>
      </c>
      <c r="C66" s="201"/>
      <c r="D66" s="201"/>
      <c r="E66" s="201"/>
      <c r="F66" s="266">
        <f>TERM1!AA65</f>
        <v>75</v>
      </c>
      <c r="G66" s="251"/>
      <c r="H66" s="251"/>
      <c r="I66" s="252"/>
      <c r="J66" s="266">
        <f>TERM2!AA65</f>
        <v>76</v>
      </c>
      <c r="K66" s="251"/>
      <c r="L66" s="251"/>
      <c r="M66" s="252"/>
      <c r="N66" s="266">
        <f>TERM3!AA65</f>
        <v>84</v>
      </c>
      <c r="O66" s="251"/>
      <c r="P66" s="251"/>
      <c r="Q66" s="252"/>
      <c r="R66" s="273">
        <f t="shared" si="6"/>
        <v>78</v>
      </c>
      <c r="S66" s="251"/>
      <c r="T66" s="251"/>
      <c r="U66" s="252"/>
      <c r="V66" s="266" t="str">
        <f t="shared" si="7"/>
        <v>Connecting</v>
      </c>
      <c r="W66" s="251"/>
      <c r="X66" s="251"/>
      <c r="Y66" s="252"/>
      <c r="Z66" s="265" t="str">
        <f t="shared" si="8"/>
        <v>PASSED</v>
      </c>
      <c r="AA66" s="251"/>
      <c r="AB66" s="252"/>
      <c r="AI66" s="39"/>
      <c r="AK66" s="3"/>
      <c r="AN66" s="1"/>
      <c r="AO66" s="1"/>
      <c r="AP66" s="1"/>
      <c r="AQ66" s="1"/>
      <c r="AR66" s="1"/>
      <c r="AS66" s="1"/>
      <c r="AT66" s="1"/>
      <c r="AU66" s="1"/>
      <c r="AV66" s="1"/>
      <c r="AW66" s="1"/>
      <c r="AX66" s="1"/>
      <c r="AY66" s="1"/>
      <c r="AZ66" s="1"/>
      <c r="BA66" s="1"/>
      <c r="BB66" s="1"/>
      <c r="BC66" s="1"/>
    </row>
    <row r="67" spans="1:55" ht="18" customHeight="1">
      <c r="A67" s="200">
        <v>4</v>
      </c>
      <c r="B67" s="210">
        <f>INPUT!B66</f>
        <v>0</v>
      </c>
      <c r="C67" s="201"/>
      <c r="D67" s="201"/>
      <c r="E67" s="201"/>
      <c r="F67" s="266" t="str">
        <f>TERM1!AA66</f>
        <v/>
      </c>
      <c r="G67" s="251"/>
      <c r="H67" s="251"/>
      <c r="I67" s="252"/>
      <c r="J67" s="266" t="str">
        <f>TERM2!AA66</f>
        <v/>
      </c>
      <c r="K67" s="251"/>
      <c r="L67" s="251"/>
      <c r="M67" s="252"/>
      <c r="N67" s="266" t="str">
        <f>TERM3!AA66</f>
        <v/>
      </c>
      <c r="O67" s="251"/>
      <c r="P67" s="251"/>
      <c r="Q67" s="252"/>
      <c r="R67" s="273" t="str">
        <f t="shared" si="6"/>
        <v/>
      </c>
      <c r="S67" s="251"/>
      <c r="T67" s="251"/>
      <c r="U67" s="252"/>
      <c r="V67" s="266" t="str">
        <f t="shared" si="7"/>
        <v/>
      </c>
      <c r="W67" s="251"/>
      <c r="X67" s="251"/>
      <c r="Y67" s="252"/>
      <c r="Z67" s="265" t="str">
        <f t="shared" si="8"/>
        <v/>
      </c>
      <c r="AA67" s="251"/>
      <c r="AB67" s="252"/>
      <c r="AI67" s="39"/>
      <c r="AK67" s="3"/>
      <c r="AN67" s="1"/>
      <c r="AO67" s="1"/>
      <c r="AP67" s="1"/>
      <c r="AQ67" s="1"/>
      <c r="AR67" s="1"/>
      <c r="AS67" s="1"/>
      <c r="AT67" s="1"/>
      <c r="AU67" s="1"/>
      <c r="AV67" s="1"/>
      <c r="AW67" s="1"/>
      <c r="AX67" s="1"/>
      <c r="AY67" s="1"/>
      <c r="AZ67" s="1"/>
      <c r="BA67" s="1"/>
      <c r="BB67" s="1"/>
      <c r="BC67" s="1"/>
    </row>
    <row r="68" spans="1:55" ht="18" customHeight="1">
      <c r="A68" s="200">
        <v>5</v>
      </c>
      <c r="B68" s="210">
        <f>INPUT!B67</f>
        <v>0</v>
      </c>
      <c r="C68" s="201"/>
      <c r="D68" s="201"/>
      <c r="E68" s="201"/>
      <c r="F68" s="266" t="str">
        <f>TERM1!AA67</f>
        <v/>
      </c>
      <c r="G68" s="251"/>
      <c r="H68" s="251"/>
      <c r="I68" s="252"/>
      <c r="J68" s="266" t="str">
        <f>TERM2!AA67</f>
        <v/>
      </c>
      <c r="K68" s="251"/>
      <c r="L68" s="251"/>
      <c r="M68" s="252"/>
      <c r="N68" s="266" t="str">
        <f>TERM3!AA67</f>
        <v/>
      </c>
      <c r="O68" s="251"/>
      <c r="P68" s="251"/>
      <c r="Q68" s="252"/>
      <c r="R68" s="273" t="str">
        <f t="shared" si="6"/>
        <v/>
      </c>
      <c r="S68" s="251"/>
      <c r="T68" s="251"/>
      <c r="U68" s="252"/>
      <c r="V68" s="266" t="str">
        <f t="shared" si="7"/>
        <v/>
      </c>
      <c r="W68" s="251"/>
      <c r="X68" s="251"/>
      <c r="Y68" s="252"/>
      <c r="Z68" s="265" t="str">
        <f t="shared" si="8"/>
        <v/>
      </c>
      <c r="AA68" s="251"/>
      <c r="AB68" s="252"/>
      <c r="AI68" s="39"/>
      <c r="AK68" s="3"/>
      <c r="AN68" s="1"/>
      <c r="AO68" s="1"/>
      <c r="AP68" s="1"/>
      <c r="AQ68" s="1"/>
      <c r="AR68" s="1"/>
      <c r="AS68" s="1"/>
      <c r="AT68" s="1"/>
      <c r="AU68" s="1"/>
      <c r="AV68" s="1"/>
      <c r="AW68" s="1"/>
      <c r="AX68" s="1"/>
      <c r="AY68" s="1"/>
      <c r="AZ68" s="1"/>
      <c r="BA68" s="1"/>
      <c r="BB68" s="1"/>
      <c r="BC68" s="1"/>
    </row>
    <row r="69" spans="1:55" ht="18" customHeight="1">
      <c r="A69" s="200">
        <v>6</v>
      </c>
      <c r="B69" s="210">
        <f>INPUT!B68</f>
        <v>0</v>
      </c>
      <c r="C69" s="201"/>
      <c r="D69" s="201"/>
      <c r="E69" s="201"/>
      <c r="F69" s="266" t="str">
        <f>TERM1!AA68</f>
        <v/>
      </c>
      <c r="G69" s="251"/>
      <c r="H69" s="251"/>
      <c r="I69" s="252"/>
      <c r="J69" s="266" t="str">
        <f>TERM2!AA68</f>
        <v/>
      </c>
      <c r="K69" s="251"/>
      <c r="L69" s="251"/>
      <c r="M69" s="252"/>
      <c r="N69" s="266" t="str">
        <f>TERM3!AA68</f>
        <v/>
      </c>
      <c r="O69" s="251"/>
      <c r="P69" s="251"/>
      <c r="Q69" s="252"/>
      <c r="R69" s="273" t="str">
        <f t="shared" si="6"/>
        <v/>
      </c>
      <c r="S69" s="251"/>
      <c r="T69" s="251"/>
      <c r="U69" s="252"/>
      <c r="V69" s="266" t="str">
        <f t="shared" si="7"/>
        <v/>
      </c>
      <c r="W69" s="251"/>
      <c r="X69" s="251"/>
      <c r="Y69" s="252"/>
      <c r="Z69" s="265" t="str">
        <f t="shared" si="8"/>
        <v/>
      </c>
      <c r="AA69" s="251"/>
      <c r="AB69" s="252"/>
      <c r="AI69" s="39"/>
      <c r="AK69" s="3"/>
      <c r="AN69" s="1"/>
      <c r="AO69" s="1"/>
      <c r="AP69" s="1"/>
      <c r="AQ69" s="1"/>
      <c r="AR69" s="1"/>
      <c r="AS69" s="1"/>
      <c r="AT69" s="1"/>
      <c r="AU69" s="1"/>
      <c r="AV69" s="1"/>
      <c r="AW69" s="1"/>
      <c r="AX69" s="1"/>
      <c r="AY69" s="1"/>
      <c r="AZ69" s="1"/>
      <c r="BA69" s="1"/>
      <c r="BB69" s="1"/>
      <c r="BC69" s="1"/>
    </row>
    <row r="70" spans="1:55" ht="18" customHeight="1">
      <c r="A70" s="200">
        <v>7</v>
      </c>
      <c r="B70" s="210">
        <f>INPUT!B69</f>
        <v>0</v>
      </c>
      <c r="C70" s="201"/>
      <c r="D70" s="201"/>
      <c r="E70" s="201"/>
      <c r="F70" s="266" t="str">
        <f>TERM1!AA69</f>
        <v/>
      </c>
      <c r="G70" s="251"/>
      <c r="H70" s="251"/>
      <c r="I70" s="252"/>
      <c r="J70" s="266" t="str">
        <f>TERM2!AA69</f>
        <v/>
      </c>
      <c r="K70" s="251"/>
      <c r="L70" s="251"/>
      <c r="M70" s="252"/>
      <c r="N70" s="266" t="str">
        <f>TERM3!AA69</f>
        <v/>
      </c>
      <c r="O70" s="251"/>
      <c r="P70" s="251"/>
      <c r="Q70" s="252"/>
      <c r="R70" s="273" t="str">
        <f t="shared" si="6"/>
        <v/>
      </c>
      <c r="S70" s="251"/>
      <c r="T70" s="251"/>
      <c r="U70" s="252"/>
      <c r="V70" s="266" t="str">
        <f t="shared" si="7"/>
        <v/>
      </c>
      <c r="W70" s="251"/>
      <c r="X70" s="251"/>
      <c r="Y70" s="252"/>
      <c r="Z70" s="265" t="str">
        <f t="shared" si="8"/>
        <v/>
      </c>
      <c r="AA70" s="251"/>
      <c r="AB70" s="252"/>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66" t="str">
        <f>TERM1!AA70</f>
        <v/>
      </c>
      <c r="G71" s="251"/>
      <c r="H71" s="251"/>
      <c r="I71" s="252"/>
      <c r="J71" s="266" t="str">
        <f>TERM2!AA70</f>
        <v/>
      </c>
      <c r="K71" s="251"/>
      <c r="L71" s="251"/>
      <c r="M71" s="252"/>
      <c r="N71" s="266" t="str">
        <f>TERM3!AA70</f>
        <v/>
      </c>
      <c r="O71" s="251"/>
      <c r="P71" s="251"/>
      <c r="Q71" s="252"/>
      <c r="R71" s="273" t="str">
        <f t="shared" si="6"/>
        <v/>
      </c>
      <c r="S71" s="251"/>
      <c r="T71" s="251"/>
      <c r="U71" s="252"/>
      <c r="V71" s="266" t="str">
        <f t="shared" si="7"/>
        <v/>
      </c>
      <c r="W71" s="251"/>
      <c r="X71" s="251"/>
      <c r="Y71" s="252"/>
      <c r="Z71" s="265" t="str">
        <f t="shared" si="8"/>
        <v/>
      </c>
      <c r="AA71" s="251"/>
      <c r="AB71" s="252"/>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66" t="str">
        <f>TERM1!AA71</f>
        <v/>
      </c>
      <c r="G72" s="251"/>
      <c r="H72" s="251"/>
      <c r="I72" s="252"/>
      <c r="J72" s="266" t="str">
        <f>TERM2!AA71</f>
        <v/>
      </c>
      <c r="K72" s="251"/>
      <c r="L72" s="251"/>
      <c r="M72" s="252"/>
      <c r="N72" s="266" t="str">
        <f>TERM3!AA71</f>
        <v/>
      </c>
      <c r="O72" s="251"/>
      <c r="P72" s="251"/>
      <c r="Q72" s="252"/>
      <c r="R72" s="273" t="str">
        <f t="shared" si="6"/>
        <v/>
      </c>
      <c r="S72" s="251"/>
      <c r="T72" s="251"/>
      <c r="U72" s="252"/>
      <c r="V72" s="266" t="str">
        <f t="shared" si="7"/>
        <v/>
      </c>
      <c r="W72" s="251"/>
      <c r="X72" s="251"/>
      <c r="Y72" s="252"/>
      <c r="Z72" s="265" t="str">
        <f t="shared" si="8"/>
        <v/>
      </c>
      <c r="AA72" s="251"/>
      <c r="AB72" s="252"/>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66" t="str">
        <f>TERM1!AA72</f>
        <v/>
      </c>
      <c r="G73" s="251"/>
      <c r="H73" s="251"/>
      <c r="I73" s="252"/>
      <c r="J73" s="266" t="str">
        <f>TERM2!AA72</f>
        <v/>
      </c>
      <c r="K73" s="251"/>
      <c r="L73" s="251"/>
      <c r="M73" s="252"/>
      <c r="N73" s="266" t="str">
        <f>TERM3!AA72</f>
        <v/>
      </c>
      <c r="O73" s="251"/>
      <c r="P73" s="251"/>
      <c r="Q73" s="252"/>
      <c r="R73" s="273" t="str">
        <f t="shared" si="6"/>
        <v/>
      </c>
      <c r="S73" s="251"/>
      <c r="T73" s="251"/>
      <c r="U73" s="252"/>
      <c r="V73" s="266" t="str">
        <f t="shared" si="7"/>
        <v/>
      </c>
      <c r="W73" s="251"/>
      <c r="X73" s="251"/>
      <c r="Y73" s="252"/>
      <c r="Z73" s="265" t="str">
        <f t="shared" si="8"/>
        <v/>
      </c>
      <c r="AA73" s="251"/>
      <c r="AB73" s="252"/>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66" t="str">
        <f>TERM1!AA73</f>
        <v/>
      </c>
      <c r="G74" s="251"/>
      <c r="H74" s="251"/>
      <c r="I74" s="252"/>
      <c r="J74" s="266" t="str">
        <f>TERM2!AA73</f>
        <v/>
      </c>
      <c r="K74" s="251"/>
      <c r="L74" s="251"/>
      <c r="M74" s="252"/>
      <c r="N74" s="266" t="str">
        <f>TERM3!AA73</f>
        <v/>
      </c>
      <c r="O74" s="251"/>
      <c r="P74" s="251"/>
      <c r="Q74" s="252"/>
      <c r="R74" s="273" t="str">
        <f t="shared" si="6"/>
        <v/>
      </c>
      <c r="S74" s="251"/>
      <c r="T74" s="251"/>
      <c r="U74" s="252"/>
      <c r="V74" s="266" t="str">
        <f t="shared" si="7"/>
        <v/>
      </c>
      <c r="W74" s="251"/>
      <c r="X74" s="251"/>
      <c r="Y74" s="252"/>
      <c r="Z74" s="265" t="str">
        <f t="shared" si="8"/>
        <v/>
      </c>
      <c r="AA74" s="251"/>
      <c r="AB74" s="252"/>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66" t="str">
        <f>TERM1!AA74</f>
        <v/>
      </c>
      <c r="G75" s="251"/>
      <c r="H75" s="251"/>
      <c r="I75" s="252"/>
      <c r="J75" s="266" t="str">
        <f>TERM2!AA74</f>
        <v/>
      </c>
      <c r="K75" s="251"/>
      <c r="L75" s="251"/>
      <c r="M75" s="252"/>
      <c r="N75" s="266" t="str">
        <f>TERM3!AA74</f>
        <v/>
      </c>
      <c r="O75" s="251"/>
      <c r="P75" s="251"/>
      <c r="Q75" s="252"/>
      <c r="R75" s="273" t="str">
        <f t="shared" si="6"/>
        <v/>
      </c>
      <c r="S75" s="251"/>
      <c r="T75" s="251"/>
      <c r="U75" s="252"/>
      <c r="V75" s="266" t="str">
        <f t="shared" si="7"/>
        <v/>
      </c>
      <c r="W75" s="251"/>
      <c r="X75" s="251"/>
      <c r="Y75" s="252"/>
      <c r="Z75" s="265" t="str">
        <f t="shared" si="8"/>
        <v/>
      </c>
      <c r="AA75" s="251"/>
      <c r="AB75" s="252"/>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66" t="str">
        <f>TERM1!AA75</f>
        <v/>
      </c>
      <c r="G76" s="251"/>
      <c r="H76" s="251"/>
      <c r="I76" s="252"/>
      <c r="J76" s="266" t="str">
        <f>TERM2!AA75</f>
        <v/>
      </c>
      <c r="K76" s="251"/>
      <c r="L76" s="251"/>
      <c r="M76" s="252"/>
      <c r="N76" s="266" t="str">
        <f>TERM3!AA75</f>
        <v/>
      </c>
      <c r="O76" s="251"/>
      <c r="P76" s="251"/>
      <c r="Q76" s="252"/>
      <c r="R76" s="273" t="str">
        <f t="shared" si="6"/>
        <v/>
      </c>
      <c r="S76" s="251"/>
      <c r="T76" s="251"/>
      <c r="U76" s="252"/>
      <c r="V76" s="266" t="str">
        <f t="shared" si="7"/>
        <v/>
      </c>
      <c r="W76" s="251"/>
      <c r="X76" s="251"/>
      <c r="Y76" s="252"/>
      <c r="Z76" s="265" t="str">
        <f t="shared" si="8"/>
        <v/>
      </c>
      <c r="AA76" s="251"/>
      <c r="AB76" s="252"/>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66" t="str">
        <f>TERM1!AA76</f>
        <v/>
      </c>
      <c r="G77" s="251"/>
      <c r="H77" s="251"/>
      <c r="I77" s="252"/>
      <c r="J77" s="266" t="str">
        <f>TERM2!AA76</f>
        <v/>
      </c>
      <c r="K77" s="251"/>
      <c r="L77" s="251"/>
      <c r="M77" s="252"/>
      <c r="N77" s="266" t="str">
        <f>TERM3!AA76</f>
        <v/>
      </c>
      <c r="O77" s="251"/>
      <c r="P77" s="251"/>
      <c r="Q77" s="252"/>
      <c r="R77" s="273" t="str">
        <f t="shared" si="6"/>
        <v/>
      </c>
      <c r="S77" s="251"/>
      <c r="T77" s="251"/>
      <c r="U77" s="252"/>
      <c r="V77" s="266" t="str">
        <f t="shared" si="7"/>
        <v/>
      </c>
      <c r="W77" s="251"/>
      <c r="X77" s="251"/>
      <c r="Y77" s="252"/>
      <c r="Z77" s="265" t="str">
        <f t="shared" si="8"/>
        <v/>
      </c>
      <c r="AA77" s="251"/>
      <c r="AB77" s="252"/>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66" t="str">
        <f>TERM1!AA77</f>
        <v/>
      </c>
      <c r="G78" s="251"/>
      <c r="H78" s="251"/>
      <c r="I78" s="252"/>
      <c r="J78" s="266" t="str">
        <f>TERM2!AA77</f>
        <v/>
      </c>
      <c r="K78" s="251"/>
      <c r="L78" s="251"/>
      <c r="M78" s="252"/>
      <c r="N78" s="266" t="str">
        <f>TERM3!AA77</f>
        <v/>
      </c>
      <c r="O78" s="251"/>
      <c r="P78" s="251"/>
      <c r="Q78" s="252"/>
      <c r="R78" s="273" t="str">
        <f t="shared" si="6"/>
        <v/>
      </c>
      <c r="S78" s="251"/>
      <c r="T78" s="251"/>
      <c r="U78" s="252"/>
      <c r="V78" s="266" t="str">
        <f t="shared" si="7"/>
        <v/>
      </c>
      <c r="W78" s="251"/>
      <c r="X78" s="251"/>
      <c r="Y78" s="252"/>
      <c r="Z78" s="265" t="str">
        <f t="shared" si="8"/>
        <v/>
      </c>
      <c r="AA78" s="251"/>
      <c r="AB78" s="252"/>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66" t="str">
        <f>TERM1!AA78</f>
        <v/>
      </c>
      <c r="G79" s="251"/>
      <c r="H79" s="251"/>
      <c r="I79" s="252"/>
      <c r="J79" s="266" t="str">
        <f>TERM2!AA78</f>
        <v/>
      </c>
      <c r="K79" s="251"/>
      <c r="L79" s="251"/>
      <c r="M79" s="252"/>
      <c r="N79" s="266" t="str">
        <f>TERM3!AA78</f>
        <v/>
      </c>
      <c r="O79" s="251"/>
      <c r="P79" s="251"/>
      <c r="Q79" s="252"/>
      <c r="R79" s="273" t="str">
        <f t="shared" si="6"/>
        <v/>
      </c>
      <c r="S79" s="251"/>
      <c r="T79" s="251"/>
      <c r="U79" s="252"/>
      <c r="V79" s="266" t="str">
        <f t="shared" si="7"/>
        <v/>
      </c>
      <c r="W79" s="251"/>
      <c r="X79" s="251"/>
      <c r="Y79" s="252"/>
      <c r="Z79" s="265" t="str">
        <f t="shared" si="8"/>
        <v/>
      </c>
      <c r="AA79" s="251"/>
      <c r="AB79" s="252"/>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66" t="str">
        <f>TERM1!AA79</f>
        <v/>
      </c>
      <c r="G80" s="251"/>
      <c r="H80" s="251"/>
      <c r="I80" s="252"/>
      <c r="J80" s="266" t="str">
        <f>TERM2!AA79</f>
        <v/>
      </c>
      <c r="K80" s="251"/>
      <c r="L80" s="251"/>
      <c r="M80" s="252"/>
      <c r="N80" s="266" t="str">
        <f>TERM3!AA79</f>
        <v/>
      </c>
      <c r="O80" s="251"/>
      <c r="P80" s="251"/>
      <c r="Q80" s="252"/>
      <c r="R80" s="273" t="str">
        <f t="shared" si="6"/>
        <v/>
      </c>
      <c r="S80" s="251"/>
      <c r="T80" s="251"/>
      <c r="U80" s="252"/>
      <c r="V80" s="266" t="str">
        <f t="shared" si="7"/>
        <v/>
      </c>
      <c r="W80" s="251"/>
      <c r="X80" s="251"/>
      <c r="Y80" s="252"/>
      <c r="Z80" s="265" t="str">
        <f t="shared" si="8"/>
        <v/>
      </c>
      <c r="AA80" s="251"/>
      <c r="AB80" s="252"/>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66" t="str">
        <f>TERM1!AA80</f>
        <v/>
      </c>
      <c r="G81" s="251"/>
      <c r="H81" s="251"/>
      <c r="I81" s="252"/>
      <c r="J81" s="266" t="str">
        <f>TERM2!AA80</f>
        <v/>
      </c>
      <c r="K81" s="251"/>
      <c r="L81" s="251"/>
      <c r="M81" s="252"/>
      <c r="N81" s="266" t="str">
        <f>TERM3!AA80</f>
        <v/>
      </c>
      <c r="O81" s="251"/>
      <c r="P81" s="251"/>
      <c r="Q81" s="252"/>
      <c r="R81" s="273" t="str">
        <f t="shared" si="6"/>
        <v/>
      </c>
      <c r="S81" s="251"/>
      <c r="T81" s="251"/>
      <c r="U81" s="252"/>
      <c r="V81" s="266" t="str">
        <f t="shared" si="7"/>
        <v/>
      </c>
      <c r="W81" s="251"/>
      <c r="X81" s="251"/>
      <c r="Y81" s="252"/>
      <c r="Z81" s="265" t="str">
        <f t="shared" si="8"/>
        <v/>
      </c>
      <c r="AA81" s="251"/>
      <c r="AB81" s="252"/>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66" t="str">
        <f>TERM1!AA81</f>
        <v/>
      </c>
      <c r="G82" s="251"/>
      <c r="H82" s="251"/>
      <c r="I82" s="252"/>
      <c r="J82" s="266" t="str">
        <f>TERM2!AA81</f>
        <v/>
      </c>
      <c r="K82" s="251"/>
      <c r="L82" s="251"/>
      <c r="M82" s="252"/>
      <c r="N82" s="266" t="str">
        <f>TERM3!AA81</f>
        <v/>
      </c>
      <c r="O82" s="251"/>
      <c r="P82" s="251"/>
      <c r="Q82" s="252"/>
      <c r="R82" s="273" t="str">
        <f t="shared" si="6"/>
        <v/>
      </c>
      <c r="S82" s="251"/>
      <c r="T82" s="251"/>
      <c r="U82" s="252"/>
      <c r="V82" s="266" t="str">
        <f t="shared" si="7"/>
        <v/>
      </c>
      <c r="W82" s="251"/>
      <c r="X82" s="251"/>
      <c r="Y82" s="252"/>
      <c r="Z82" s="265" t="str">
        <f t="shared" si="8"/>
        <v/>
      </c>
      <c r="AA82" s="251"/>
      <c r="AB82" s="252"/>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66" t="str">
        <f>TERM1!AA82</f>
        <v/>
      </c>
      <c r="G83" s="251"/>
      <c r="H83" s="251"/>
      <c r="I83" s="252"/>
      <c r="J83" s="266" t="str">
        <f>TERM2!AA82</f>
        <v/>
      </c>
      <c r="K83" s="251"/>
      <c r="L83" s="251"/>
      <c r="M83" s="252"/>
      <c r="N83" s="266" t="str">
        <f>TERM3!AA82</f>
        <v/>
      </c>
      <c r="O83" s="251"/>
      <c r="P83" s="251"/>
      <c r="Q83" s="252"/>
      <c r="R83" s="273" t="str">
        <f t="shared" si="6"/>
        <v/>
      </c>
      <c r="S83" s="251"/>
      <c r="T83" s="251"/>
      <c r="U83" s="252"/>
      <c r="V83" s="266" t="str">
        <f t="shared" si="7"/>
        <v/>
      </c>
      <c r="W83" s="251"/>
      <c r="X83" s="251"/>
      <c r="Y83" s="252"/>
      <c r="Z83" s="265" t="str">
        <f t="shared" si="8"/>
        <v/>
      </c>
      <c r="AA83" s="251"/>
      <c r="AB83" s="252"/>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66" t="str">
        <f>TERM1!AA83</f>
        <v/>
      </c>
      <c r="G84" s="251"/>
      <c r="H84" s="251"/>
      <c r="I84" s="252"/>
      <c r="J84" s="266" t="str">
        <f>TERM2!AA83</f>
        <v/>
      </c>
      <c r="K84" s="251"/>
      <c r="L84" s="251"/>
      <c r="M84" s="252"/>
      <c r="N84" s="266" t="str">
        <f>TERM3!AA83</f>
        <v/>
      </c>
      <c r="O84" s="251"/>
      <c r="P84" s="251"/>
      <c r="Q84" s="252"/>
      <c r="R84" s="273" t="str">
        <f t="shared" si="6"/>
        <v/>
      </c>
      <c r="S84" s="251"/>
      <c r="T84" s="251"/>
      <c r="U84" s="252"/>
      <c r="V84" s="266" t="str">
        <f t="shared" si="7"/>
        <v/>
      </c>
      <c r="W84" s="251"/>
      <c r="X84" s="251"/>
      <c r="Y84" s="252"/>
      <c r="Z84" s="265" t="str">
        <f t="shared" si="8"/>
        <v/>
      </c>
      <c r="AA84" s="251"/>
      <c r="AB84" s="252"/>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66" t="str">
        <f>TERM1!AA84</f>
        <v/>
      </c>
      <c r="G85" s="251"/>
      <c r="H85" s="251"/>
      <c r="I85" s="252"/>
      <c r="J85" s="266" t="str">
        <f>TERM2!AA84</f>
        <v/>
      </c>
      <c r="K85" s="251"/>
      <c r="L85" s="251"/>
      <c r="M85" s="252"/>
      <c r="N85" s="266" t="str">
        <f>TERM3!AA84</f>
        <v/>
      </c>
      <c r="O85" s="251"/>
      <c r="P85" s="251"/>
      <c r="Q85" s="252"/>
      <c r="R85" s="273" t="str">
        <f t="shared" si="6"/>
        <v/>
      </c>
      <c r="S85" s="251"/>
      <c r="T85" s="251"/>
      <c r="U85" s="252"/>
      <c r="V85" s="266" t="str">
        <f t="shared" si="7"/>
        <v/>
      </c>
      <c r="W85" s="251"/>
      <c r="X85" s="251"/>
      <c r="Y85" s="252"/>
      <c r="Z85" s="265" t="str">
        <f t="shared" si="8"/>
        <v/>
      </c>
      <c r="AA85" s="251"/>
      <c r="AB85" s="252"/>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66" t="str">
        <f>TERM1!AA85</f>
        <v/>
      </c>
      <c r="G86" s="251"/>
      <c r="H86" s="251"/>
      <c r="I86" s="252"/>
      <c r="J86" s="266" t="str">
        <f>TERM2!AA85</f>
        <v/>
      </c>
      <c r="K86" s="251"/>
      <c r="L86" s="251"/>
      <c r="M86" s="252"/>
      <c r="N86" s="266" t="str">
        <f>TERM3!AA85</f>
        <v/>
      </c>
      <c r="O86" s="251"/>
      <c r="P86" s="251"/>
      <c r="Q86" s="252"/>
      <c r="R86" s="273" t="str">
        <f t="shared" si="6"/>
        <v/>
      </c>
      <c r="S86" s="251"/>
      <c r="T86" s="251"/>
      <c r="U86" s="252"/>
      <c r="V86" s="266" t="str">
        <f t="shared" si="7"/>
        <v/>
      </c>
      <c r="W86" s="251"/>
      <c r="X86" s="251"/>
      <c r="Y86" s="252"/>
      <c r="Z86" s="265" t="str">
        <f t="shared" si="8"/>
        <v/>
      </c>
      <c r="AA86" s="251"/>
      <c r="AB86" s="252"/>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66" t="str">
        <f>TERM1!AA86</f>
        <v/>
      </c>
      <c r="G87" s="251"/>
      <c r="H87" s="251"/>
      <c r="I87" s="252"/>
      <c r="J87" s="266" t="str">
        <f>TERM2!AA86</f>
        <v/>
      </c>
      <c r="K87" s="251"/>
      <c r="L87" s="251"/>
      <c r="M87" s="252"/>
      <c r="N87" s="266" t="str">
        <f>TERM3!AA86</f>
        <v/>
      </c>
      <c r="O87" s="251"/>
      <c r="P87" s="251"/>
      <c r="Q87" s="252"/>
      <c r="R87" s="273" t="str">
        <f t="shared" si="6"/>
        <v/>
      </c>
      <c r="S87" s="251"/>
      <c r="T87" s="251"/>
      <c r="U87" s="252"/>
      <c r="V87" s="266" t="str">
        <f t="shared" si="7"/>
        <v/>
      </c>
      <c r="W87" s="251"/>
      <c r="X87" s="251"/>
      <c r="Y87" s="252"/>
      <c r="Z87" s="265" t="str">
        <f t="shared" si="8"/>
        <v/>
      </c>
      <c r="AA87" s="251"/>
      <c r="AB87" s="252"/>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66" t="str">
        <f>TERM1!AA87</f>
        <v/>
      </c>
      <c r="G88" s="251"/>
      <c r="H88" s="251"/>
      <c r="I88" s="252"/>
      <c r="J88" s="266" t="str">
        <f>TERM2!AA87</f>
        <v/>
      </c>
      <c r="K88" s="251"/>
      <c r="L88" s="251"/>
      <c r="M88" s="252"/>
      <c r="N88" s="266" t="str">
        <f>TERM3!AA87</f>
        <v/>
      </c>
      <c r="O88" s="251"/>
      <c r="P88" s="251"/>
      <c r="Q88" s="252"/>
      <c r="R88" s="273" t="str">
        <f t="shared" si="6"/>
        <v/>
      </c>
      <c r="S88" s="251"/>
      <c r="T88" s="251"/>
      <c r="U88" s="252"/>
      <c r="V88" s="266" t="str">
        <f t="shared" si="7"/>
        <v/>
      </c>
      <c r="W88" s="251"/>
      <c r="X88" s="251"/>
      <c r="Y88" s="252"/>
      <c r="Z88" s="265" t="str">
        <f t="shared" si="8"/>
        <v/>
      </c>
      <c r="AA88" s="251"/>
      <c r="AB88" s="252"/>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66" t="str">
        <f>TERM1!AA88</f>
        <v/>
      </c>
      <c r="G89" s="251"/>
      <c r="H89" s="251"/>
      <c r="I89" s="252"/>
      <c r="J89" s="266" t="str">
        <f>TERM2!AA88</f>
        <v/>
      </c>
      <c r="K89" s="251"/>
      <c r="L89" s="251"/>
      <c r="M89" s="252"/>
      <c r="N89" s="266" t="str">
        <f>TERM3!AA88</f>
        <v/>
      </c>
      <c r="O89" s="251"/>
      <c r="P89" s="251"/>
      <c r="Q89" s="252"/>
      <c r="R89" s="273" t="str">
        <f t="shared" si="6"/>
        <v/>
      </c>
      <c r="S89" s="251"/>
      <c r="T89" s="251"/>
      <c r="U89" s="252"/>
      <c r="V89" s="266" t="str">
        <f t="shared" si="7"/>
        <v/>
      </c>
      <c r="W89" s="251"/>
      <c r="X89" s="251"/>
      <c r="Y89" s="252"/>
      <c r="Z89" s="265" t="str">
        <f t="shared" si="8"/>
        <v/>
      </c>
      <c r="AA89" s="251"/>
      <c r="AB89" s="252"/>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66" t="str">
        <f>TERM1!AA89</f>
        <v/>
      </c>
      <c r="G90" s="251"/>
      <c r="H90" s="251"/>
      <c r="I90" s="252"/>
      <c r="J90" s="266" t="str">
        <f>TERM2!AA89</f>
        <v/>
      </c>
      <c r="K90" s="251"/>
      <c r="L90" s="251"/>
      <c r="M90" s="252"/>
      <c r="N90" s="266" t="str">
        <f>TERM3!AA89</f>
        <v/>
      </c>
      <c r="O90" s="251"/>
      <c r="P90" s="251"/>
      <c r="Q90" s="252"/>
      <c r="R90" s="273" t="str">
        <f t="shared" si="6"/>
        <v/>
      </c>
      <c r="S90" s="251"/>
      <c r="T90" s="251"/>
      <c r="U90" s="252"/>
      <c r="V90" s="266" t="str">
        <f t="shared" si="7"/>
        <v/>
      </c>
      <c r="W90" s="251"/>
      <c r="X90" s="251"/>
      <c r="Y90" s="252"/>
      <c r="Z90" s="265" t="str">
        <f t="shared" si="8"/>
        <v/>
      </c>
      <c r="AA90" s="251"/>
      <c r="AB90" s="252"/>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66" t="str">
        <f>TERM1!AA90</f>
        <v/>
      </c>
      <c r="G91" s="251"/>
      <c r="H91" s="251"/>
      <c r="I91" s="252"/>
      <c r="J91" s="266" t="str">
        <f>TERM2!AA90</f>
        <v/>
      </c>
      <c r="K91" s="251"/>
      <c r="L91" s="251"/>
      <c r="M91" s="252"/>
      <c r="N91" s="266" t="str">
        <f>TERM3!AA90</f>
        <v/>
      </c>
      <c r="O91" s="251"/>
      <c r="P91" s="251"/>
      <c r="Q91" s="252"/>
      <c r="R91" s="273" t="str">
        <f t="shared" si="6"/>
        <v/>
      </c>
      <c r="S91" s="251"/>
      <c r="T91" s="251"/>
      <c r="U91" s="252"/>
      <c r="V91" s="266" t="str">
        <f t="shared" si="7"/>
        <v/>
      </c>
      <c r="W91" s="251"/>
      <c r="X91" s="251"/>
      <c r="Y91" s="252"/>
      <c r="Z91" s="265" t="str">
        <f t="shared" si="8"/>
        <v/>
      </c>
      <c r="AA91" s="251"/>
      <c r="AB91" s="252"/>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66" t="str">
        <f>TERM1!AA91</f>
        <v/>
      </c>
      <c r="G92" s="251"/>
      <c r="H92" s="251"/>
      <c r="I92" s="252"/>
      <c r="J92" s="266" t="str">
        <f>TERM2!AA91</f>
        <v/>
      </c>
      <c r="K92" s="251"/>
      <c r="L92" s="251"/>
      <c r="M92" s="252"/>
      <c r="N92" s="266" t="str">
        <f>TERM3!AA91</f>
        <v/>
      </c>
      <c r="O92" s="251"/>
      <c r="P92" s="251"/>
      <c r="Q92" s="252"/>
      <c r="R92" s="273" t="str">
        <f t="shared" si="6"/>
        <v/>
      </c>
      <c r="S92" s="251"/>
      <c r="T92" s="251"/>
      <c r="U92" s="252"/>
      <c r="V92" s="266" t="str">
        <f t="shared" si="7"/>
        <v/>
      </c>
      <c r="W92" s="251"/>
      <c r="X92" s="251"/>
      <c r="Y92" s="252"/>
      <c r="Z92" s="265" t="str">
        <f t="shared" si="8"/>
        <v/>
      </c>
      <c r="AA92" s="251"/>
      <c r="AB92" s="252"/>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66" t="str">
        <f>TERM1!AA92</f>
        <v/>
      </c>
      <c r="G93" s="251"/>
      <c r="H93" s="251"/>
      <c r="I93" s="252"/>
      <c r="J93" s="266" t="str">
        <f>TERM2!AA92</f>
        <v/>
      </c>
      <c r="K93" s="251"/>
      <c r="L93" s="251"/>
      <c r="M93" s="252"/>
      <c r="N93" s="266" t="str">
        <f>TERM3!AA92</f>
        <v/>
      </c>
      <c r="O93" s="251"/>
      <c r="P93" s="251"/>
      <c r="Q93" s="252"/>
      <c r="R93" s="273" t="str">
        <f t="shared" si="6"/>
        <v/>
      </c>
      <c r="S93" s="251"/>
      <c r="T93" s="251"/>
      <c r="U93" s="252"/>
      <c r="V93" s="266" t="str">
        <f t="shared" si="7"/>
        <v/>
      </c>
      <c r="W93" s="251"/>
      <c r="X93" s="251"/>
      <c r="Y93" s="252"/>
      <c r="Z93" s="265" t="str">
        <f t="shared" si="8"/>
        <v/>
      </c>
      <c r="AA93" s="251"/>
      <c r="AB93" s="252"/>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66" t="str">
        <f>TERM1!AA93</f>
        <v/>
      </c>
      <c r="G94" s="251"/>
      <c r="H94" s="251"/>
      <c r="I94" s="252"/>
      <c r="J94" s="266" t="str">
        <f>TERM2!AA93</f>
        <v/>
      </c>
      <c r="K94" s="251"/>
      <c r="L94" s="251"/>
      <c r="M94" s="252"/>
      <c r="N94" s="266" t="str">
        <f>TERM3!AA93</f>
        <v/>
      </c>
      <c r="O94" s="251"/>
      <c r="P94" s="251"/>
      <c r="Q94" s="252"/>
      <c r="R94" s="273" t="str">
        <f t="shared" si="6"/>
        <v/>
      </c>
      <c r="S94" s="251"/>
      <c r="T94" s="251"/>
      <c r="U94" s="252"/>
      <c r="V94" s="266" t="str">
        <f t="shared" si="7"/>
        <v/>
      </c>
      <c r="W94" s="251"/>
      <c r="X94" s="251"/>
      <c r="Y94" s="252"/>
      <c r="Z94" s="265" t="str">
        <f t="shared" si="8"/>
        <v/>
      </c>
      <c r="AA94" s="251"/>
      <c r="AB94" s="252"/>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66" t="str">
        <f>TERM1!AA94</f>
        <v/>
      </c>
      <c r="G95" s="251"/>
      <c r="H95" s="251"/>
      <c r="I95" s="252"/>
      <c r="J95" s="266" t="str">
        <f>TERM2!AA94</f>
        <v/>
      </c>
      <c r="K95" s="251"/>
      <c r="L95" s="251"/>
      <c r="M95" s="252"/>
      <c r="N95" s="266" t="str">
        <f>TERM3!AA94</f>
        <v/>
      </c>
      <c r="O95" s="251"/>
      <c r="P95" s="251"/>
      <c r="Q95" s="252"/>
      <c r="R95" s="273" t="str">
        <f t="shared" si="6"/>
        <v/>
      </c>
      <c r="S95" s="251"/>
      <c r="T95" s="251"/>
      <c r="U95" s="252"/>
      <c r="V95" s="266" t="str">
        <f t="shared" si="7"/>
        <v/>
      </c>
      <c r="W95" s="251"/>
      <c r="X95" s="251"/>
      <c r="Y95" s="252"/>
      <c r="Z95" s="265" t="str">
        <f t="shared" si="8"/>
        <v/>
      </c>
      <c r="AA95" s="251"/>
      <c r="AB95" s="252"/>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66" t="str">
        <f>TERM1!AA95</f>
        <v/>
      </c>
      <c r="G96" s="251"/>
      <c r="H96" s="251"/>
      <c r="I96" s="252"/>
      <c r="J96" s="266" t="str">
        <f>TERM2!AA95</f>
        <v/>
      </c>
      <c r="K96" s="251"/>
      <c r="L96" s="251"/>
      <c r="M96" s="252"/>
      <c r="N96" s="266" t="str">
        <f>TERM3!AA95</f>
        <v/>
      </c>
      <c r="O96" s="251"/>
      <c r="P96" s="251"/>
      <c r="Q96" s="252"/>
      <c r="R96" s="273" t="str">
        <f t="shared" ref="R96:R113" si="9">IF(OR(F96="",J96="",N96=""),"",IF(ISERROR(ROUND(AVERAGE(F96,J96,N96),0)),"",ROUND(AVERAGE(F96,J96,N96),0)))</f>
        <v/>
      </c>
      <c r="S96" s="251"/>
      <c r="T96" s="251"/>
      <c r="U96" s="252"/>
      <c r="V96" s="266" t="str">
        <f t="shared" ref="V96:V113" si="10">IF(ISERROR(IF(R96="","",VLOOKUP(R96,DESCRIPTORS,4,TRUE))),"",IF(R96="","",VLOOKUP(R96,DESCRIPTORS,4,TRUE)))</f>
        <v/>
      </c>
      <c r="W96" s="251"/>
      <c r="X96" s="251"/>
      <c r="Y96" s="252"/>
      <c r="Z96" s="265" t="str">
        <f t="shared" ref="Z96:Z113" si="11">IF(OR($F96="",$J96="",$N96="",$R96=""),"",IF($R96&gt;=75,"PASSED","FAILED"))</f>
        <v/>
      </c>
      <c r="AA96" s="251"/>
      <c r="AB96" s="252"/>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66" t="str">
        <f>TERM1!AA96</f>
        <v/>
      </c>
      <c r="G97" s="251"/>
      <c r="H97" s="251"/>
      <c r="I97" s="252"/>
      <c r="J97" s="266" t="str">
        <f>TERM2!AA96</f>
        <v/>
      </c>
      <c r="K97" s="251"/>
      <c r="L97" s="251"/>
      <c r="M97" s="252"/>
      <c r="N97" s="266" t="str">
        <f>TERM3!AA96</f>
        <v/>
      </c>
      <c r="O97" s="251"/>
      <c r="P97" s="251"/>
      <c r="Q97" s="252"/>
      <c r="R97" s="273" t="str">
        <f t="shared" si="9"/>
        <v/>
      </c>
      <c r="S97" s="251"/>
      <c r="T97" s="251"/>
      <c r="U97" s="252"/>
      <c r="V97" s="266" t="str">
        <f t="shared" si="10"/>
        <v/>
      </c>
      <c r="W97" s="251"/>
      <c r="X97" s="251"/>
      <c r="Y97" s="252"/>
      <c r="Z97" s="265" t="str">
        <f t="shared" si="11"/>
        <v/>
      </c>
      <c r="AA97" s="251"/>
      <c r="AB97" s="252"/>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66" t="str">
        <f>TERM1!AA97</f>
        <v/>
      </c>
      <c r="G98" s="251"/>
      <c r="H98" s="251"/>
      <c r="I98" s="252"/>
      <c r="J98" s="266" t="str">
        <f>TERM2!AA97</f>
        <v/>
      </c>
      <c r="K98" s="251"/>
      <c r="L98" s="251"/>
      <c r="M98" s="252"/>
      <c r="N98" s="266" t="str">
        <f>TERM3!AA97</f>
        <v/>
      </c>
      <c r="O98" s="251"/>
      <c r="P98" s="251"/>
      <c r="Q98" s="252"/>
      <c r="R98" s="273" t="str">
        <f t="shared" si="9"/>
        <v/>
      </c>
      <c r="S98" s="251"/>
      <c r="T98" s="251"/>
      <c r="U98" s="252"/>
      <c r="V98" s="266" t="str">
        <f t="shared" si="10"/>
        <v/>
      </c>
      <c r="W98" s="251"/>
      <c r="X98" s="251"/>
      <c r="Y98" s="252"/>
      <c r="Z98" s="265" t="str">
        <f t="shared" si="11"/>
        <v/>
      </c>
      <c r="AA98" s="251"/>
      <c r="AB98" s="252"/>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66" t="str">
        <f>TERM1!AA98</f>
        <v/>
      </c>
      <c r="G99" s="251"/>
      <c r="H99" s="251"/>
      <c r="I99" s="252"/>
      <c r="J99" s="266" t="str">
        <f>TERM2!AA98</f>
        <v/>
      </c>
      <c r="K99" s="251"/>
      <c r="L99" s="251"/>
      <c r="M99" s="252"/>
      <c r="N99" s="266" t="str">
        <f>TERM3!AA98</f>
        <v/>
      </c>
      <c r="O99" s="251"/>
      <c r="P99" s="251"/>
      <c r="Q99" s="252"/>
      <c r="R99" s="273" t="str">
        <f t="shared" si="9"/>
        <v/>
      </c>
      <c r="S99" s="251"/>
      <c r="T99" s="251"/>
      <c r="U99" s="252"/>
      <c r="V99" s="266" t="str">
        <f t="shared" si="10"/>
        <v/>
      </c>
      <c r="W99" s="251"/>
      <c r="X99" s="251"/>
      <c r="Y99" s="252"/>
      <c r="Z99" s="265" t="str">
        <f t="shared" si="11"/>
        <v/>
      </c>
      <c r="AA99" s="251"/>
      <c r="AB99" s="252"/>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66" t="str">
        <f>TERM1!AA99</f>
        <v/>
      </c>
      <c r="G100" s="251"/>
      <c r="H100" s="251"/>
      <c r="I100" s="252"/>
      <c r="J100" s="266" t="str">
        <f>TERM2!AA99</f>
        <v/>
      </c>
      <c r="K100" s="251"/>
      <c r="L100" s="251"/>
      <c r="M100" s="252"/>
      <c r="N100" s="266" t="str">
        <f>TERM3!AA99</f>
        <v/>
      </c>
      <c r="O100" s="251"/>
      <c r="P100" s="251"/>
      <c r="Q100" s="252"/>
      <c r="R100" s="273" t="str">
        <f t="shared" si="9"/>
        <v/>
      </c>
      <c r="S100" s="251"/>
      <c r="T100" s="251"/>
      <c r="U100" s="252"/>
      <c r="V100" s="266" t="str">
        <f t="shared" si="10"/>
        <v/>
      </c>
      <c r="W100" s="251"/>
      <c r="X100" s="251"/>
      <c r="Y100" s="252"/>
      <c r="Z100" s="265" t="str">
        <f t="shared" si="11"/>
        <v/>
      </c>
      <c r="AA100" s="251"/>
      <c r="AB100" s="252"/>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66" t="str">
        <f>TERM1!AA100</f>
        <v/>
      </c>
      <c r="G101" s="251"/>
      <c r="H101" s="251"/>
      <c r="I101" s="252"/>
      <c r="J101" s="266" t="str">
        <f>TERM2!AA100</f>
        <v/>
      </c>
      <c r="K101" s="251"/>
      <c r="L101" s="251"/>
      <c r="M101" s="252"/>
      <c r="N101" s="266" t="str">
        <f>TERM3!AA100</f>
        <v/>
      </c>
      <c r="O101" s="251"/>
      <c r="P101" s="251"/>
      <c r="Q101" s="252"/>
      <c r="R101" s="273" t="str">
        <f t="shared" si="9"/>
        <v/>
      </c>
      <c r="S101" s="251"/>
      <c r="T101" s="251"/>
      <c r="U101" s="252"/>
      <c r="V101" s="266" t="str">
        <f t="shared" si="10"/>
        <v/>
      </c>
      <c r="W101" s="251"/>
      <c r="X101" s="251"/>
      <c r="Y101" s="252"/>
      <c r="Z101" s="265" t="str">
        <f t="shared" si="11"/>
        <v/>
      </c>
      <c r="AA101" s="251"/>
      <c r="AB101" s="252"/>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66" t="str">
        <f>TERM1!AA101</f>
        <v/>
      </c>
      <c r="G102" s="251"/>
      <c r="H102" s="251"/>
      <c r="I102" s="252"/>
      <c r="J102" s="266" t="str">
        <f>TERM2!AA101</f>
        <v/>
      </c>
      <c r="K102" s="251"/>
      <c r="L102" s="251"/>
      <c r="M102" s="252"/>
      <c r="N102" s="266" t="str">
        <f>TERM3!AA101</f>
        <v/>
      </c>
      <c r="O102" s="251"/>
      <c r="P102" s="251"/>
      <c r="Q102" s="252"/>
      <c r="R102" s="273" t="str">
        <f t="shared" si="9"/>
        <v/>
      </c>
      <c r="S102" s="251"/>
      <c r="T102" s="251"/>
      <c r="U102" s="252"/>
      <c r="V102" s="266" t="str">
        <f t="shared" si="10"/>
        <v/>
      </c>
      <c r="W102" s="251"/>
      <c r="X102" s="251"/>
      <c r="Y102" s="252"/>
      <c r="Z102" s="265" t="str">
        <f t="shared" si="11"/>
        <v/>
      </c>
      <c r="AA102" s="251"/>
      <c r="AB102" s="252"/>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66" t="str">
        <f>TERM1!AA102</f>
        <v/>
      </c>
      <c r="G103" s="251"/>
      <c r="H103" s="251"/>
      <c r="I103" s="252"/>
      <c r="J103" s="266" t="str">
        <f>TERM2!AA102</f>
        <v/>
      </c>
      <c r="K103" s="251"/>
      <c r="L103" s="251"/>
      <c r="M103" s="252"/>
      <c r="N103" s="266" t="str">
        <f>TERM3!AA102</f>
        <v/>
      </c>
      <c r="O103" s="251"/>
      <c r="P103" s="251"/>
      <c r="Q103" s="252"/>
      <c r="R103" s="273" t="str">
        <f t="shared" si="9"/>
        <v/>
      </c>
      <c r="S103" s="251"/>
      <c r="T103" s="251"/>
      <c r="U103" s="252"/>
      <c r="V103" s="266" t="str">
        <f t="shared" si="10"/>
        <v/>
      </c>
      <c r="W103" s="251"/>
      <c r="X103" s="251"/>
      <c r="Y103" s="252"/>
      <c r="Z103" s="265" t="str">
        <f t="shared" si="11"/>
        <v/>
      </c>
      <c r="AA103" s="251"/>
      <c r="AB103" s="252"/>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66" t="str">
        <f>TERM1!AA103</f>
        <v/>
      </c>
      <c r="G104" s="251"/>
      <c r="H104" s="251"/>
      <c r="I104" s="252"/>
      <c r="J104" s="266" t="str">
        <f>TERM2!AA103</f>
        <v/>
      </c>
      <c r="K104" s="251"/>
      <c r="L104" s="251"/>
      <c r="M104" s="252"/>
      <c r="N104" s="266" t="str">
        <f>TERM3!AA103</f>
        <v/>
      </c>
      <c r="O104" s="251"/>
      <c r="P104" s="251"/>
      <c r="Q104" s="252"/>
      <c r="R104" s="273" t="str">
        <f t="shared" si="9"/>
        <v/>
      </c>
      <c r="S104" s="251"/>
      <c r="T104" s="251"/>
      <c r="U104" s="252"/>
      <c r="V104" s="266" t="str">
        <f t="shared" si="10"/>
        <v/>
      </c>
      <c r="W104" s="251"/>
      <c r="X104" s="251"/>
      <c r="Y104" s="252"/>
      <c r="Z104" s="265" t="str">
        <f t="shared" si="11"/>
        <v/>
      </c>
      <c r="AA104" s="251"/>
      <c r="AB104" s="252"/>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66" t="str">
        <f>TERM1!AA104</f>
        <v/>
      </c>
      <c r="G105" s="251"/>
      <c r="H105" s="251"/>
      <c r="I105" s="252"/>
      <c r="J105" s="266" t="str">
        <f>TERM2!AA104</f>
        <v/>
      </c>
      <c r="K105" s="251"/>
      <c r="L105" s="251"/>
      <c r="M105" s="252"/>
      <c r="N105" s="266" t="str">
        <f>TERM3!AA104</f>
        <v/>
      </c>
      <c r="O105" s="251"/>
      <c r="P105" s="251"/>
      <c r="Q105" s="252"/>
      <c r="R105" s="273" t="str">
        <f t="shared" si="9"/>
        <v/>
      </c>
      <c r="S105" s="251"/>
      <c r="T105" s="251"/>
      <c r="U105" s="252"/>
      <c r="V105" s="266" t="str">
        <f t="shared" si="10"/>
        <v/>
      </c>
      <c r="W105" s="251"/>
      <c r="X105" s="251"/>
      <c r="Y105" s="252"/>
      <c r="Z105" s="265" t="str">
        <f t="shared" si="11"/>
        <v/>
      </c>
      <c r="AA105" s="251"/>
      <c r="AB105" s="252"/>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66" t="str">
        <f>TERM1!AA105</f>
        <v/>
      </c>
      <c r="G106" s="251"/>
      <c r="H106" s="251"/>
      <c r="I106" s="252"/>
      <c r="J106" s="266" t="str">
        <f>TERM2!AA105</f>
        <v/>
      </c>
      <c r="K106" s="251"/>
      <c r="L106" s="251"/>
      <c r="M106" s="252"/>
      <c r="N106" s="266" t="str">
        <f>TERM3!AA105</f>
        <v/>
      </c>
      <c r="O106" s="251"/>
      <c r="P106" s="251"/>
      <c r="Q106" s="252"/>
      <c r="R106" s="273" t="str">
        <f t="shared" si="9"/>
        <v/>
      </c>
      <c r="S106" s="251"/>
      <c r="T106" s="251"/>
      <c r="U106" s="252"/>
      <c r="V106" s="266" t="str">
        <f t="shared" si="10"/>
        <v/>
      </c>
      <c r="W106" s="251"/>
      <c r="X106" s="251"/>
      <c r="Y106" s="252"/>
      <c r="Z106" s="265" t="str">
        <f t="shared" si="11"/>
        <v/>
      </c>
      <c r="AA106" s="251"/>
      <c r="AB106" s="252"/>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66" t="str">
        <f>TERM1!AA106</f>
        <v/>
      </c>
      <c r="G107" s="251"/>
      <c r="H107" s="251"/>
      <c r="I107" s="252"/>
      <c r="J107" s="266" t="str">
        <f>TERM2!AA106</f>
        <v/>
      </c>
      <c r="K107" s="251"/>
      <c r="L107" s="251"/>
      <c r="M107" s="252"/>
      <c r="N107" s="266" t="str">
        <f>TERM3!AA106</f>
        <v/>
      </c>
      <c r="O107" s="251"/>
      <c r="P107" s="251"/>
      <c r="Q107" s="252"/>
      <c r="R107" s="273" t="str">
        <f t="shared" si="9"/>
        <v/>
      </c>
      <c r="S107" s="251"/>
      <c r="T107" s="251"/>
      <c r="U107" s="252"/>
      <c r="V107" s="266" t="str">
        <f t="shared" si="10"/>
        <v/>
      </c>
      <c r="W107" s="251"/>
      <c r="X107" s="251"/>
      <c r="Y107" s="252"/>
      <c r="Z107" s="265" t="str">
        <f t="shared" si="11"/>
        <v/>
      </c>
      <c r="AA107" s="251"/>
      <c r="AB107" s="252"/>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66" t="str">
        <f>TERM1!AA107</f>
        <v/>
      </c>
      <c r="G108" s="251"/>
      <c r="H108" s="251"/>
      <c r="I108" s="252"/>
      <c r="J108" s="266" t="str">
        <f>TERM2!AA107</f>
        <v/>
      </c>
      <c r="K108" s="251"/>
      <c r="L108" s="251"/>
      <c r="M108" s="252"/>
      <c r="N108" s="266" t="str">
        <f>TERM3!AA107</f>
        <v/>
      </c>
      <c r="O108" s="251"/>
      <c r="P108" s="251"/>
      <c r="Q108" s="252"/>
      <c r="R108" s="273" t="str">
        <f t="shared" si="9"/>
        <v/>
      </c>
      <c r="S108" s="251"/>
      <c r="T108" s="251"/>
      <c r="U108" s="252"/>
      <c r="V108" s="266" t="str">
        <f t="shared" si="10"/>
        <v/>
      </c>
      <c r="W108" s="251"/>
      <c r="X108" s="251"/>
      <c r="Y108" s="252"/>
      <c r="Z108" s="265" t="str">
        <f t="shared" si="11"/>
        <v/>
      </c>
      <c r="AA108" s="251"/>
      <c r="AB108" s="252"/>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66" t="str">
        <f>TERM1!AA108</f>
        <v/>
      </c>
      <c r="G109" s="251"/>
      <c r="H109" s="251"/>
      <c r="I109" s="252"/>
      <c r="J109" s="266" t="str">
        <f>TERM2!AA108</f>
        <v/>
      </c>
      <c r="K109" s="251"/>
      <c r="L109" s="251"/>
      <c r="M109" s="252"/>
      <c r="N109" s="266" t="str">
        <f>TERM3!AA108</f>
        <v/>
      </c>
      <c r="O109" s="251"/>
      <c r="P109" s="251"/>
      <c r="Q109" s="252"/>
      <c r="R109" s="273" t="str">
        <f t="shared" si="9"/>
        <v/>
      </c>
      <c r="S109" s="251"/>
      <c r="T109" s="251"/>
      <c r="U109" s="252"/>
      <c r="V109" s="266" t="str">
        <f t="shared" si="10"/>
        <v/>
      </c>
      <c r="W109" s="251"/>
      <c r="X109" s="251"/>
      <c r="Y109" s="252"/>
      <c r="Z109" s="265" t="str">
        <f t="shared" si="11"/>
        <v/>
      </c>
      <c r="AA109" s="251"/>
      <c r="AB109" s="252"/>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66" t="str">
        <f>TERM1!AA109</f>
        <v/>
      </c>
      <c r="G110" s="251"/>
      <c r="H110" s="251"/>
      <c r="I110" s="252"/>
      <c r="J110" s="266" t="str">
        <f>TERM2!AA109</f>
        <v/>
      </c>
      <c r="K110" s="251"/>
      <c r="L110" s="251"/>
      <c r="M110" s="252"/>
      <c r="N110" s="266" t="str">
        <f>TERM3!AA109</f>
        <v/>
      </c>
      <c r="O110" s="251"/>
      <c r="P110" s="251"/>
      <c r="Q110" s="252"/>
      <c r="R110" s="273" t="str">
        <f t="shared" si="9"/>
        <v/>
      </c>
      <c r="S110" s="251"/>
      <c r="T110" s="251"/>
      <c r="U110" s="252"/>
      <c r="V110" s="266" t="str">
        <f t="shared" si="10"/>
        <v/>
      </c>
      <c r="W110" s="251"/>
      <c r="X110" s="251"/>
      <c r="Y110" s="252"/>
      <c r="Z110" s="265" t="str">
        <f t="shared" si="11"/>
        <v/>
      </c>
      <c r="AA110" s="251"/>
      <c r="AB110" s="252"/>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66" t="str">
        <f>TERM1!AA110</f>
        <v/>
      </c>
      <c r="G111" s="251"/>
      <c r="H111" s="251"/>
      <c r="I111" s="252"/>
      <c r="J111" s="266" t="str">
        <f>TERM2!AA110</f>
        <v/>
      </c>
      <c r="K111" s="251"/>
      <c r="L111" s="251"/>
      <c r="M111" s="252"/>
      <c r="N111" s="266" t="str">
        <f>TERM3!AA110</f>
        <v/>
      </c>
      <c r="O111" s="251"/>
      <c r="P111" s="251"/>
      <c r="Q111" s="252"/>
      <c r="R111" s="273" t="str">
        <f t="shared" si="9"/>
        <v/>
      </c>
      <c r="S111" s="251"/>
      <c r="T111" s="251"/>
      <c r="U111" s="252"/>
      <c r="V111" s="266" t="str">
        <f t="shared" si="10"/>
        <v/>
      </c>
      <c r="W111" s="251"/>
      <c r="X111" s="251"/>
      <c r="Y111" s="252"/>
      <c r="Z111" s="265" t="str">
        <f t="shared" si="11"/>
        <v/>
      </c>
      <c r="AA111" s="251"/>
      <c r="AB111" s="252"/>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66" t="str">
        <f>TERM1!AA111</f>
        <v/>
      </c>
      <c r="G112" s="251"/>
      <c r="H112" s="251"/>
      <c r="I112" s="252"/>
      <c r="J112" s="266" t="str">
        <f>TERM2!AA111</f>
        <v/>
      </c>
      <c r="K112" s="251"/>
      <c r="L112" s="251"/>
      <c r="M112" s="252"/>
      <c r="N112" s="266" t="str">
        <f>TERM3!AA111</f>
        <v/>
      </c>
      <c r="O112" s="251"/>
      <c r="P112" s="251"/>
      <c r="Q112" s="252"/>
      <c r="R112" s="273" t="str">
        <f t="shared" si="9"/>
        <v/>
      </c>
      <c r="S112" s="251"/>
      <c r="T112" s="251"/>
      <c r="U112" s="252"/>
      <c r="V112" s="266" t="str">
        <f t="shared" si="10"/>
        <v/>
      </c>
      <c r="W112" s="251"/>
      <c r="X112" s="251"/>
      <c r="Y112" s="252"/>
      <c r="Z112" s="265" t="str">
        <f t="shared" si="11"/>
        <v/>
      </c>
      <c r="AA112" s="251"/>
      <c r="AB112" s="252"/>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2" t="str">
        <f>TERM1!AA112</f>
        <v/>
      </c>
      <c r="G113" s="277"/>
      <c r="H113" s="277"/>
      <c r="I113" s="278"/>
      <c r="J113" s="282" t="str">
        <f>TERM2!AA112</f>
        <v/>
      </c>
      <c r="K113" s="277"/>
      <c r="L113" s="277"/>
      <c r="M113" s="278"/>
      <c r="N113" s="282" t="str">
        <f>TERM3!AA112</f>
        <v/>
      </c>
      <c r="O113" s="277"/>
      <c r="P113" s="277"/>
      <c r="Q113" s="278"/>
      <c r="R113" s="287" t="str">
        <f t="shared" si="9"/>
        <v/>
      </c>
      <c r="S113" s="277"/>
      <c r="T113" s="277"/>
      <c r="U113" s="278"/>
      <c r="V113" s="282" t="str">
        <f t="shared" si="10"/>
        <v/>
      </c>
      <c r="W113" s="277"/>
      <c r="X113" s="277"/>
      <c r="Y113" s="278"/>
      <c r="Z113" s="276" t="str">
        <f t="shared" si="11"/>
        <v/>
      </c>
      <c r="AA113" s="277"/>
      <c r="AB113" s="278"/>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F91:I91"/>
    <mergeCell ref="F66:I66"/>
    <mergeCell ref="R110:U110"/>
    <mergeCell ref="N82:Q8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Z111:AB111"/>
    <mergeCell ref="Z38:AB38"/>
    <mergeCell ref="Z98:AB98"/>
    <mergeCell ref="V61:Y61"/>
    <mergeCell ref="R64:U64"/>
    <mergeCell ref="R57:U57"/>
    <mergeCell ref="Z63:AB63"/>
    <mergeCell ref="V79:Y79"/>
    <mergeCell ref="R49:U49"/>
    <mergeCell ref="R112:U112"/>
    <mergeCell ref="S9:V9"/>
    <mergeCell ref="R106:U106"/>
    <mergeCell ref="V70:Y70"/>
    <mergeCell ref="R56:U56"/>
    <mergeCell ref="R105:U105"/>
    <mergeCell ref="R43:U43"/>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N10:Q11"/>
    <mergeCell ref="Z19:AB19"/>
    <mergeCell ref="F108:I108"/>
    <mergeCell ref="N51:Q51"/>
    <mergeCell ref="V48:Y48"/>
    <mergeCell ref="R59:U59"/>
    <mergeCell ref="F83:I83"/>
    <mergeCell ref="J34:M34"/>
    <mergeCell ref="R25:U25"/>
    <mergeCell ref="J99:M99"/>
    <mergeCell ref="W9:AB9"/>
    <mergeCell ref="V58:Y58"/>
    <mergeCell ref="R28:U28"/>
    <mergeCell ref="V52:Y52"/>
    <mergeCell ref="J28:M28"/>
    <mergeCell ref="N53:Q53"/>
    <mergeCell ref="Z31:AB31"/>
    <mergeCell ref="R30:U30"/>
    <mergeCell ref="F59:I59"/>
    <mergeCell ref="J30:M30"/>
    <mergeCell ref="N46:Q46"/>
    <mergeCell ref="F20:I20"/>
    <mergeCell ref="J49:M49"/>
    <mergeCell ref="J36:M36"/>
    <mergeCell ref="N29:Q29"/>
    <mergeCell ref="J31:M31"/>
    <mergeCell ref="V53:Y53"/>
    <mergeCell ref="J24:M24"/>
    <mergeCell ref="N18:Q1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J100:M100"/>
    <mergeCell ref="J94:M94"/>
    <mergeCell ref="N69:Q69"/>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Z87:AB87"/>
    <mergeCell ref="J84:M84"/>
    <mergeCell ref="J78:M78"/>
    <mergeCell ref="R40:U40"/>
    <mergeCell ref="Z89:AB89"/>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45:I45"/>
    <mergeCell ref="N42:Q42"/>
    <mergeCell ref="N102:Q102"/>
    <mergeCell ref="F42:I42"/>
    <mergeCell ref="V28:Y28"/>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J105:M105"/>
    <mergeCell ref="J43:M43"/>
    <mergeCell ref="N34:Q34"/>
    <mergeCell ref="V25:Y25"/>
    <mergeCell ref="N99:Q99"/>
    <mergeCell ref="Z48:AB48"/>
    <mergeCell ref="J64:M64"/>
    <mergeCell ref="R82:U82"/>
    <mergeCell ref="V33:Y33"/>
    <mergeCell ref="J57:M57"/>
    <mergeCell ref="J93:M9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109:U109"/>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Z33:AB33"/>
    <mergeCell ref="N65:Q65"/>
    <mergeCell ref="R98:U98"/>
    <mergeCell ref="V62:Y62"/>
    <mergeCell ref="V56:Y56"/>
    <mergeCell ref="V43:Y43"/>
    <mergeCell ref="Z35:AB35"/>
    <mergeCell ref="V91:Y91"/>
    <mergeCell ref="N50:Q50"/>
    <mergeCell ref="V85:Y85"/>
    <mergeCell ref="Z34:AB34"/>
    <mergeCell ref="Z99:AB99"/>
    <mergeCell ref="R108:U108"/>
    <mergeCell ref="Z36:AB36"/>
    <mergeCell ref="Z101:AB101"/>
    <mergeCell ref="J83:M83"/>
    <mergeCell ref="R45:U45"/>
    <mergeCell ref="Z61:AB61"/>
    <mergeCell ref="J85:M85"/>
    <mergeCell ref="F80:I80"/>
    <mergeCell ref="Z86:AB86"/>
    <mergeCell ref="F79:I79"/>
    <mergeCell ref="N14:Q14"/>
    <mergeCell ref="J108:M108"/>
    <mergeCell ref="R21:U21"/>
    <mergeCell ref="R70:U70"/>
    <mergeCell ref="J95:M95"/>
    <mergeCell ref="F81:I81"/>
    <mergeCell ref="R32:U32"/>
    <mergeCell ref="Z81:AB81"/>
    <mergeCell ref="N88:Q88"/>
    <mergeCell ref="F63:I63"/>
    <mergeCell ref="F34:I34"/>
    <mergeCell ref="N25:Q25"/>
    <mergeCell ref="F99:I99"/>
    <mergeCell ref="Z28:AB28"/>
    <mergeCell ref="R16:U16"/>
    <mergeCell ref="F30:I30"/>
    <mergeCell ref="Z30:AB30"/>
    <mergeCell ref="J27:M27"/>
    <mergeCell ref="F94:I94"/>
    <mergeCell ref="J20:M20"/>
    <mergeCell ref="F87:I87"/>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V111:Y111"/>
    <mergeCell ref="V29:Y29"/>
    <mergeCell ref="J53:M53"/>
    <mergeCell ref="J45:M45"/>
    <mergeCell ref="R80:U80"/>
    <mergeCell ref="V44:Y4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Z107:AB107"/>
    <mergeCell ref="F8:J8"/>
    <mergeCell ref="Z69:AB69"/>
    <mergeCell ref="N22:Q22"/>
    <mergeCell ref="J60:M60"/>
    <mergeCell ref="R13:U13"/>
    <mergeCell ref="R84:U84"/>
    <mergeCell ref="R78:U78"/>
    <mergeCell ref="Z62:AB62"/>
    <mergeCell ref="Z56:AB56"/>
    <mergeCell ref="Z75:AB75"/>
    <mergeCell ref="F39:I39"/>
    <mergeCell ref="Z88:AB88"/>
    <mergeCell ref="R89:U89"/>
    <mergeCell ref="J89:M89"/>
    <mergeCell ref="V40:Y40"/>
    <mergeCell ref="R26:U26"/>
    <mergeCell ref="N64:Q64"/>
    <mergeCell ref="V72:Y72"/>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90625" defaultRowHeight="14"/>
  <cols>
    <col min="1" max="1" width="2" style="51" customWidth="1"/>
    <col min="2" max="2" width="25.36328125" style="51" customWidth="1"/>
    <col min="3" max="5" width="10.81640625" style="51" customWidth="1"/>
    <col min="6" max="6" width="10.08984375" style="51" customWidth="1"/>
    <col min="7" max="7" width="8.90625" style="51" customWidth="1"/>
    <col min="8" max="8" width="10.81640625" style="51" customWidth="1"/>
    <col min="9" max="9" width="4.08984375" style="51" customWidth="1"/>
    <col min="10" max="11" width="10.81640625" style="51" customWidth="1"/>
    <col min="12" max="19" width="8.90625" style="51" customWidth="1"/>
    <col min="20" max="20" width="8.81640625" style="94" customWidth="1"/>
    <col min="21" max="21" width="2.54296875" style="94" customWidth="1"/>
    <col min="22" max="22" width="8.81640625" style="94" customWidth="1"/>
    <col min="23" max="23" width="20.1796875" style="94" customWidth="1"/>
    <col min="24" max="24" width="8.90625" style="51" customWidth="1"/>
    <col min="25" max="16384" width="8.90625" style="51"/>
  </cols>
  <sheetData>
    <row r="1" spans="2:23" ht="9" customHeight="1"/>
    <row r="2" spans="2:23" ht="20" customHeight="1">
      <c r="B2" s="73" t="s">
        <v>52</v>
      </c>
      <c r="C2" s="74" t="s">
        <v>53</v>
      </c>
      <c r="D2" s="74" t="s">
        <v>54</v>
      </c>
      <c r="E2" s="74" t="s">
        <v>55</v>
      </c>
      <c r="F2" s="75" t="s">
        <v>56</v>
      </c>
      <c r="H2" s="300" t="s">
        <v>57</v>
      </c>
      <c r="I2" s="301"/>
      <c r="J2" s="301"/>
      <c r="K2" s="301"/>
      <c r="T2" s="302" t="s">
        <v>58</v>
      </c>
      <c r="U2" s="302"/>
      <c r="V2" s="302"/>
      <c r="W2" s="302"/>
    </row>
    <row r="3" spans="2:23" ht="20"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20"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20"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20"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20"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20" customHeight="1">
      <c r="B8" s="71" t="s">
        <v>69</v>
      </c>
      <c r="C8" s="52">
        <v>0.2</v>
      </c>
      <c r="D8" s="52">
        <v>0.5</v>
      </c>
      <c r="E8" s="52">
        <v>0.3</v>
      </c>
      <c r="F8" s="72">
        <f t="shared" si="0"/>
        <v>1</v>
      </c>
      <c r="H8" s="26">
        <v>50</v>
      </c>
      <c r="I8" s="26" t="s">
        <v>60</v>
      </c>
      <c r="J8" s="26">
        <v>51.99</v>
      </c>
      <c r="K8" s="25">
        <v>65</v>
      </c>
    </row>
    <row r="9" spans="2:23" ht="20" customHeight="1">
      <c r="B9" s="76" t="s">
        <v>70</v>
      </c>
      <c r="C9" s="77">
        <v>0.2</v>
      </c>
      <c r="D9" s="77">
        <v>0.6</v>
      </c>
      <c r="E9" s="77">
        <v>0.2</v>
      </c>
      <c r="F9" s="78">
        <f t="shared" si="0"/>
        <v>1</v>
      </c>
      <c r="H9" s="26">
        <v>52</v>
      </c>
      <c r="I9" s="26" t="s">
        <v>60</v>
      </c>
      <c r="J9" s="26">
        <v>53.99</v>
      </c>
      <c r="K9" s="25">
        <v>66</v>
      </c>
    </row>
    <row r="10" spans="2:23" ht="20" customHeight="1">
      <c r="B10" s="76" t="s">
        <v>71</v>
      </c>
      <c r="C10" s="77">
        <v>0.2</v>
      </c>
      <c r="D10" s="77">
        <v>0.6</v>
      </c>
      <c r="E10" s="77">
        <v>0.2</v>
      </c>
      <c r="F10" s="78">
        <f t="shared" si="0"/>
        <v>1</v>
      </c>
      <c r="H10" s="26">
        <v>54</v>
      </c>
      <c r="I10" s="26" t="s">
        <v>60</v>
      </c>
      <c r="J10" s="26">
        <v>55.99</v>
      </c>
      <c r="K10" s="25">
        <v>67</v>
      </c>
    </row>
    <row r="11" spans="2:23" ht="20" customHeight="1">
      <c r="B11" s="76" t="s">
        <v>72</v>
      </c>
      <c r="C11" s="77">
        <v>0.2</v>
      </c>
      <c r="D11" s="77">
        <v>0.5</v>
      </c>
      <c r="E11" s="77">
        <v>0.3</v>
      </c>
      <c r="F11" s="78">
        <f t="shared" si="0"/>
        <v>1</v>
      </c>
      <c r="H11" s="26">
        <v>56</v>
      </c>
      <c r="I11" s="26" t="s">
        <v>60</v>
      </c>
      <c r="J11" s="26">
        <v>57.99</v>
      </c>
      <c r="K11" s="25">
        <v>68</v>
      </c>
    </row>
    <row r="12" spans="2:23" ht="20" customHeight="1">
      <c r="H12" s="26">
        <v>58</v>
      </c>
      <c r="I12" s="26" t="s">
        <v>60</v>
      </c>
      <c r="J12" s="26">
        <v>59.99</v>
      </c>
      <c r="K12" s="25">
        <v>69</v>
      </c>
    </row>
    <row r="13" spans="2:23" ht="20" customHeight="1">
      <c r="H13" s="26">
        <v>60</v>
      </c>
      <c r="I13" s="26" t="s">
        <v>60</v>
      </c>
      <c r="J13" s="26">
        <v>61.99</v>
      </c>
      <c r="K13" s="25">
        <v>70</v>
      </c>
    </row>
    <row r="14" spans="2:23" ht="20" customHeight="1">
      <c r="H14" s="26">
        <v>62</v>
      </c>
      <c r="I14" s="26" t="s">
        <v>60</v>
      </c>
      <c r="J14" s="26">
        <v>63.99</v>
      </c>
      <c r="K14" s="25">
        <v>71</v>
      </c>
    </row>
    <row r="15" spans="2:23" ht="20" customHeight="1">
      <c r="H15" s="26">
        <v>64</v>
      </c>
      <c r="I15" s="26" t="s">
        <v>60</v>
      </c>
      <c r="J15" s="26">
        <v>65.989999999999995</v>
      </c>
      <c r="K15" s="25">
        <v>72</v>
      </c>
    </row>
    <row r="16" spans="2:23" ht="20" customHeight="1">
      <c r="H16" s="26">
        <v>66</v>
      </c>
      <c r="I16" s="26" t="s">
        <v>60</v>
      </c>
      <c r="J16" s="26">
        <v>67.989999999999995</v>
      </c>
      <c r="K16" s="25">
        <v>73</v>
      </c>
    </row>
    <row r="17" spans="8:11" ht="20" customHeight="1">
      <c r="H17" s="26">
        <v>68</v>
      </c>
      <c r="I17" s="26" t="s">
        <v>60</v>
      </c>
      <c r="J17" s="26">
        <v>69.989999999999995</v>
      </c>
      <c r="K17" s="25">
        <v>74</v>
      </c>
    </row>
    <row r="18" spans="8:11" ht="20" customHeight="1">
      <c r="H18" s="26">
        <v>70</v>
      </c>
      <c r="I18" s="26" t="s">
        <v>60</v>
      </c>
      <c r="J18" s="26">
        <v>72.989999999999995</v>
      </c>
      <c r="K18" s="25">
        <v>75</v>
      </c>
    </row>
    <row r="19" spans="8:11" ht="20" customHeight="1">
      <c r="H19" s="26">
        <v>73</v>
      </c>
      <c r="I19" s="26" t="s">
        <v>60</v>
      </c>
      <c r="J19" s="26">
        <v>74.989999999999995</v>
      </c>
      <c r="K19" s="25">
        <v>76</v>
      </c>
    </row>
    <row r="20" spans="8:11" ht="20" customHeight="1">
      <c r="H20" s="26">
        <v>75</v>
      </c>
      <c r="I20" s="26" t="s">
        <v>60</v>
      </c>
      <c r="J20" s="26">
        <v>75.989999999999995</v>
      </c>
      <c r="K20" s="25">
        <v>77</v>
      </c>
    </row>
    <row r="21" spans="8:11" ht="20" customHeight="1">
      <c r="H21" s="26">
        <v>76</v>
      </c>
      <c r="I21" s="26" t="s">
        <v>60</v>
      </c>
      <c r="J21" s="26">
        <v>76.989999999999995</v>
      </c>
      <c r="K21" s="25">
        <v>78</v>
      </c>
    </row>
    <row r="22" spans="8:11" ht="20" customHeight="1">
      <c r="H22" s="26">
        <v>77</v>
      </c>
      <c r="I22" s="26" t="s">
        <v>60</v>
      </c>
      <c r="J22" s="26">
        <v>77.989999999999995</v>
      </c>
      <c r="K22" s="25">
        <v>79</v>
      </c>
    </row>
    <row r="23" spans="8:11" ht="20" customHeight="1">
      <c r="H23" s="26">
        <v>78</v>
      </c>
      <c r="I23" s="26" t="s">
        <v>60</v>
      </c>
      <c r="J23" s="26">
        <v>78.989999999999995</v>
      </c>
      <c r="K23" s="25">
        <v>80</v>
      </c>
    </row>
    <row r="24" spans="8:11" ht="20" customHeight="1">
      <c r="H24" s="26">
        <v>79</v>
      </c>
      <c r="I24" s="26" t="s">
        <v>60</v>
      </c>
      <c r="J24" s="26">
        <v>79.989999999999995</v>
      </c>
      <c r="K24" s="25">
        <v>81</v>
      </c>
    </row>
    <row r="25" spans="8:11" ht="20" customHeight="1">
      <c r="H25" s="26">
        <v>80</v>
      </c>
      <c r="I25" s="26" t="s">
        <v>60</v>
      </c>
      <c r="J25" s="26">
        <v>80.989999999999995</v>
      </c>
      <c r="K25" s="25">
        <v>82</v>
      </c>
    </row>
    <row r="26" spans="8:11" ht="20" customHeight="1">
      <c r="H26" s="26">
        <v>81</v>
      </c>
      <c r="I26" s="26" t="s">
        <v>60</v>
      </c>
      <c r="J26" s="26">
        <v>81.99</v>
      </c>
      <c r="K26" s="25">
        <v>83</v>
      </c>
    </row>
    <row r="27" spans="8:11" ht="20" customHeight="1">
      <c r="H27" s="26">
        <v>82</v>
      </c>
      <c r="I27" s="26" t="s">
        <v>60</v>
      </c>
      <c r="J27" s="26">
        <v>82.99</v>
      </c>
      <c r="K27" s="25">
        <v>84</v>
      </c>
    </row>
    <row r="28" spans="8:11" ht="20" customHeight="1">
      <c r="H28" s="26">
        <v>83</v>
      </c>
      <c r="I28" s="26" t="s">
        <v>60</v>
      </c>
      <c r="J28" s="26">
        <v>83.99</v>
      </c>
      <c r="K28" s="25">
        <v>85</v>
      </c>
    </row>
    <row r="29" spans="8:11" ht="20" customHeight="1">
      <c r="H29" s="26">
        <v>84</v>
      </c>
      <c r="I29" s="26" t="s">
        <v>60</v>
      </c>
      <c r="J29" s="26">
        <v>84.99</v>
      </c>
      <c r="K29" s="25">
        <v>86</v>
      </c>
    </row>
    <row r="30" spans="8:11" ht="20" customHeight="1">
      <c r="H30" s="26">
        <v>85</v>
      </c>
      <c r="I30" s="26" t="s">
        <v>60</v>
      </c>
      <c r="J30" s="26">
        <v>85.99</v>
      </c>
      <c r="K30" s="25">
        <v>87</v>
      </c>
    </row>
    <row r="31" spans="8:11" ht="20" customHeight="1">
      <c r="H31" s="26">
        <v>86</v>
      </c>
      <c r="I31" s="26" t="s">
        <v>60</v>
      </c>
      <c r="J31" s="26">
        <v>86.99</v>
      </c>
      <c r="K31" s="25">
        <v>88</v>
      </c>
    </row>
    <row r="32" spans="8:11" ht="20" customHeight="1">
      <c r="H32" s="26">
        <v>87</v>
      </c>
      <c r="I32" s="26" t="s">
        <v>60</v>
      </c>
      <c r="J32" s="26">
        <v>87.99</v>
      </c>
      <c r="K32" s="25">
        <v>89</v>
      </c>
    </row>
    <row r="33" spans="8:11" ht="20" customHeight="1">
      <c r="H33" s="26">
        <v>88</v>
      </c>
      <c r="I33" s="26" t="s">
        <v>60</v>
      </c>
      <c r="J33" s="26">
        <v>88.99</v>
      </c>
      <c r="K33" s="25">
        <v>90</v>
      </c>
    </row>
    <row r="34" spans="8:11" ht="20" customHeight="1">
      <c r="H34" s="26">
        <v>89</v>
      </c>
      <c r="I34" s="26" t="s">
        <v>60</v>
      </c>
      <c r="J34" s="26">
        <v>89.99</v>
      </c>
      <c r="K34" s="25">
        <v>91</v>
      </c>
    </row>
    <row r="35" spans="8:11" ht="20" customHeight="1">
      <c r="H35" s="26">
        <v>90</v>
      </c>
      <c r="I35" s="26" t="s">
        <v>60</v>
      </c>
      <c r="J35" s="26">
        <v>90.99</v>
      </c>
      <c r="K35" s="25">
        <v>92</v>
      </c>
    </row>
    <row r="36" spans="8:11" ht="20" customHeight="1">
      <c r="H36" s="26">
        <v>91</v>
      </c>
      <c r="I36" s="26" t="s">
        <v>60</v>
      </c>
      <c r="J36" s="26">
        <v>91.99</v>
      </c>
      <c r="K36" s="25">
        <v>93</v>
      </c>
    </row>
    <row r="37" spans="8:11" ht="20" customHeight="1">
      <c r="H37" s="26">
        <v>92</v>
      </c>
      <c r="I37" s="26" t="s">
        <v>60</v>
      </c>
      <c r="J37" s="26">
        <v>92.99</v>
      </c>
      <c r="K37" s="25">
        <v>94</v>
      </c>
    </row>
    <row r="38" spans="8:11" ht="20" customHeight="1">
      <c r="H38" s="26">
        <v>93</v>
      </c>
      <c r="I38" s="26" t="s">
        <v>60</v>
      </c>
      <c r="J38" s="26">
        <v>93.99</v>
      </c>
      <c r="K38" s="25">
        <v>95</v>
      </c>
    </row>
    <row r="39" spans="8:11" ht="20" customHeight="1">
      <c r="H39" s="26">
        <v>94</v>
      </c>
      <c r="I39" s="26" t="s">
        <v>60</v>
      </c>
      <c r="J39" s="26">
        <v>94.99</v>
      </c>
      <c r="K39" s="25">
        <v>96</v>
      </c>
    </row>
    <row r="40" spans="8:11" ht="20" customHeight="1">
      <c r="H40" s="26">
        <v>95</v>
      </c>
      <c r="I40" s="26" t="s">
        <v>60</v>
      </c>
      <c r="J40" s="26">
        <v>95.99</v>
      </c>
      <c r="K40" s="25">
        <v>97</v>
      </c>
    </row>
    <row r="41" spans="8:11" ht="20" customHeight="1">
      <c r="H41" s="26">
        <v>96</v>
      </c>
      <c r="I41" s="26" t="s">
        <v>60</v>
      </c>
      <c r="J41" s="26">
        <v>97.49</v>
      </c>
      <c r="K41" s="25">
        <v>98</v>
      </c>
    </row>
    <row r="42" spans="8:11" ht="20" customHeight="1">
      <c r="H42" s="26">
        <v>97.5</v>
      </c>
      <c r="I42" s="26" t="s">
        <v>60</v>
      </c>
      <c r="J42" s="26">
        <v>99.49</v>
      </c>
      <c r="K42" s="25">
        <v>99</v>
      </c>
    </row>
    <row r="43" spans="8:11" ht="20"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08984375" defaultRowHeight="12.5"/>
  <cols>
    <col min="1" max="1" width="50" style="22" customWidth="1"/>
    <col min="2" max="2" width="27.08984375" style="22" customWidth="1"/>
    <col min="3" max="3" width="35" style="22" customWidth="1"/>
    <col min="4" max="4" width="34.08984375" style="22" customWidth="1"/>
    <col min="5" max="6" width="9.08984375" style="22" customWidth="1"/>
    <col min="7" max="7" width="9.90625" style="24" customWidth="1"/>
    <col min="8" max="20" width="9.08984375" style="22" customWidth="1"/>
    <col min="21" max="21" width="49.08984375" style="22" customWidth="1"/>
    <col min="22" max="24" width="9.08984375" style="23" customWidth="1"/>
    <col min="25" max="25" width="9.08984375" style="22" customWidth="1"/>
    <col min="26" max="16384" width="9.08984375" style="22"/>
  </cols>
  <sheetData>
    <row r="1" spans="1:24" ht="26" customHeight="1">
      <c r="A1" s="31" t="s">
        <v>52</v>
      </c>
      <c r="B1" s="31" t="s">
        <v>73</v>
      </c>
      <c r="C1" s="31" t="s">
        <v>74</v>
      </c>
      <c r="D1" s="30" t="s">
        <v>75</v>
      </c>
      <c r="G1" s="303" t="s">
        <v>57</v>
      </c>
      <c r="H1" s="301"/>
      <c r="I1" s="301"/>
      <c r="J1" s="301"/>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ELENA LAGUYO</cp:lastModifiedBy>
  <cp:lastPrinted>2026-04-19T10:35:14Z</cp:lastPrinted>
  <dcterms:created xsi:type="dcterms:W3CDTF">2015-06-02T20:29:55Z</dcterms:created>
  <dcterms:modified xsi:type="dcterms:W3CDTF">2026-04-20T08:26:04Z</dcterms:modified>
</cp:coreProperties>
</file>